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agata.zamlynska\Downloads\"/>
    </mc:Choice>
  </mc:AlternateContent>
  <xr:revisionPtr revIDLastSave="0" documentId="8_{4787269B-CF6E-41D2-928C-F650B2099522}" xr6:coauthVersionLast="47" xr6:coauthVersionMax="47" xr10:uidLastSave="{00000000-0000-0000-0000-000000000000}"/>
  <workbookProtection workbookAlgorithmName="SHA-512" workbookHashValue="VBPxS+deSrScBp4AQcR2FQXelIWFdrKVttM6K9yPtKI41MV3Ul5mP3JLVkdsuMtlddVsThwfHTUBS4UGnVwZ0g==" workbookSaltValue="LGTjbIx85/XZbWAm12PgHA==" workbookSpinCount="100000" lockStructure="1"/>
  <bookViews>
    <workbookView xWindow="-120" yWindow="-120" windowWidth="29040" windowHeight="15720" tabRatio="793" xr2:uid="{4F939B8A-9BB9-4A4C-927C-C23D28853C43}"/>
  </bookViews>
  <sheets>
    <sheet name="Title" sheetId="1" r:id="rId1"/>
    <sheet name="Introduction" sheetId="8" r:id="rId2"/>
    <sheet name="A_PANEL" sheetId="2" r:id="rId3"/>
    <sheet name="A1_ASSUMPTIONS" sheetId="6" r:id="rId4"/>
    <sheet name="B_CALCULATOR" sheetId="9" r:id="rId5"/>
    <sheet name="1_OS expected results" sheetId="10" r:id="rId6"/>
    <sheet name="2_Tarrifs" sheetId="5" r:id="rId7"/>
    <sheet name="3_Calc" sheetId="7" state="veryHidden" r:id="rId8"/>
    <sheet name="tech" sheetId="3" state="veryHidden" r:id="rId9"/>
  </sheets>
  <definedNames>
    <definedName name="charterYrs" localSheetId="1">Introduction!#REF!</definedName>
    <definedName name="charterYrs">A_PANEL!$A$172:$A$173</definedName>
    <definedName name="currencies">tech!$A$2:$A$4</definedName>
    <definedName name="lang">Title!$B$1:$C$1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6" i="10" l="1"/>
  <c r="AH16" i="10"/>
  <c r="AI16" i="10"/>
  <c r="AJ16" i="10"/>
  <c r="AK16" i="10"/>
  <c r="E172" i="7"/>
  <c r="E173" i="7" s="1"/>
  <c r="E174" i="7" s="1"/>
  <c r="E175" i="7" s="1"/>
  <c r="E176" i="7" s="1"/>
  <c r="E177" i="7" s="1"/>
  <c r="E178" i="7" s="1"/>
  <c r="E179" i="7" s="1"/>
  <c r="E180" i="7" s="1"/>
  <c r="E181" i="7" s="1"/>
  <c r="E182" i="7" s="1"/>
  <c r="E183" i="7" s="1"/>
  <c r="E184" i="7" s="1"/>
  <c r="E185" i="7" s="1"/>
  <c r="E186" i="7" s="1"/>
  <c r="E187" i="7" s="1"/>
  <c r="E188" i="7" s="1"/>
  <c r="E189" i="7" s="1"/>
  <c r="E190" i="7" s="1"/>
  <c r="E191" i="7" s="1"/>
  <c r="E192" i="7" s="1"/>
  <c r="E193" i="7" s="1"/>
  <c r="E194" i="7" s="1"/>
  <c r="E195" i="7" s="1"/>
  <c r="E196" i="7" s="1"/>
  <c r="E197" i="7" s="1"/>
  <c r="E198" i="7" s="1"/>
  <c r="E199" i="7" s="1"/>
  <c r="E200" i="7" s="1"/>
  <c r="E201" i="7" s="1"/>
  <c r="E202" i="7" s="1"/>
  <c r="E203" i="7" s="1"/>
  <c r="E204" i="7" s="1"/>
  <c r="E205" i="7" s="1"/>
  <c r="E206" i="7" s="1"/>
  <c r="E207" i="7" s="1"/>
  <c r="E208" i="7" s="1"/>
  <c r="E209" i="7" s="1"/>
  <c r="E210" i="7" s="1"/>
  <c r="E211" i="7" s="1"/>
  <c r="E212" i="7" s="1"/>
  <c r="E213" i="7" s="1"/>
  <c r="E214" i="7" s="1"/>
  <c r="E215" i="7" s="1"/>
  <c r="E216" i="7" s="1"/>
  <c r="E217" i="7" s="1"/>
  <c r="E218" i="7" s="1"/>
  <c r="E219" i="7" s="1"/>
  <c r="E220" i="7" s="1"/>
  <c r="E221" i="7" s="1"/>
  <c r="E222" i="7" s="1"/>
  <c r="E223" i="7" s="1"/>
  <c r="E224" i="7" s="1"/>
  <c r="E225" i="7" s="1"/>
  <c r="E226" i="7" s="1"/>
  <c r="E227" i="7" s="1"/>
  <c r="E228" i="7" s="1"/>
  <c r="E229" i="7" s="1"/>
  <c r="E230" i="7" s="1"/>
  <c r="E231" i="7" s="1"/>
  <c r="E232" i="7" s="1"/>
  <c r="E233" i="7" s="1"/>
  <c r="E234" i="7" s="1"/>
  <c r="E235" i="7" s="1"/>
  <c r="E236" i="7" s="1"/>
  <c r="E237" i="7" s="1"/>
  <c r="E238" i="7" s="1"/>
  <c r="E239" i="7" s="1"/>
  <c r="E240" i="7" s="1"/>
  <c r="E241" i="7" s="1"/>
  <c r="E242" i="7" s="1"/>
  <c r="E243" i="7" s="1"/>
  <c r="E244" i="7" s="1"/>
  <c r="E245" i="7" s="1"/>
  <c r="E246" i="7" s="1"/>
  <c r="E247" i="7" s="1"/>
  <c r="E248" i="7" s="1"/>
  <c r="E249" i="7" s="1"/>
  <c r="E250" i="7" s="1"/>
  <c r="E251" i="7" s="1"/>
  <c r="E252" i="7" s="1"/>
  <c r="E253" i="7" s="1"/>
  <c r="E254" i="7" s="1"/>
  <c r="E255" i="7" s="1"/>
  <c r="E256" i="7" s="1"/>
  <c r="E257" i="7" s="1"/>
  <c r="E258" i="7" s="1"/>
  <c r="E259" i="7" s="1"/>
  <c r="E260" i="7" s="1"/>
  <c r="E261" i="7" s="1"/>
  <c r="E262" i="7" s="1"/>
  <c r="E263" i="7" s="1"/>
  <c r="E264" i="7" s="1"/>
  <c r="E265" i="7" s="1"/>
  <c r="E266" i="7" s="1"/>
  <c r="E267" i="7" s="1"/>
  <c r="E268" i="7" s="1"/>
  <c r="E269" i="7" s="1"/>
  <c r="E270" i="7" s="1"/>
  <c r="E271" i="7" s="1"/>
  <c r="E272" i="7" s="1"/>
  <c r="E273" i="7" s="1"/>
  <c r="E274" i="7" s="1"/>
  <c r="E275" i="7" s="1"/>
  <c r="E276" i="7" s="1"/>
  <c r="E277" i="7" s="1"/>
  <c r="E278" i="7" s="1"/>
  <c r="E279" i="7" s="1"/>
  <c r="E280" i="7" s="1"/>
  <c r="E281" i="7" s="1"/>
  <c r="E282" i="7" s="1"/>
  <c r="E283" i="7" s="1"/>
  <c r="E284" i="7" s="1"/>
  <c r="E285" i="7" s="1"/>
  <c r="E286" i="7" s="1"/>
  <c r="E287" i="7" s="1"/>
  <c r="E288" i="7" s="1"/>
  <c r="E289" i="7" s="1"/>
  <c r="E290" i="7" s="1"/>
  <c r="E291" i="7" s="1"/>
  <c r="E292" i="7" s="1"/>
  <c r="E293" i="7" s="1"/>
  <c r="E294" i="7" s="1"/>
  <c r="E295" i="7" s="1"/>
  <c r="E296" i="7" s="1"/>
  <c r="E297" i="7" s="1"/>
  <c r="E298" i="7" s="1"/>
  <c r="E299" i="7" s="1"/>
  <c r="E300" i="7" s="1"/>
  <c r="E301" i="7" s="1"/>
  <c r="E302" i="7" s="1"/>
  <c r="E303" i="7" s="1"/>
  <c r="E304" i="7" s="1"/>
  <c r="E305" i="7" s="1"/>
  <c r="E306" i="7" s="1"/>
  <c r="E307" i="7" s="1"/>
  <c r="E308" i="7" s="1"/>
  <c r="E309" i="7" s="1"/>
  <c r="E310" i="7" s="1"/>
  <c r="E311" i="7" s="1"/>
  <c r="E312" i="7" s="1"/>
  <c r="E313" i="7" s="1"/>
  <c r="E314" i="7" s="1"/>
  <c r="E315" i="7" s="1"/>
  <c r="E316" i="7" s="1"/>
  <c r="E317" i="7" s="1"/>
  <c r="E318" i="7" s="1"/>
  <c r="E319" i="7" s="1"/>
  <c r="E320" i="7" s="1"/>
  <c r="E321" i="7" s="1"/>
  <c r="E322" i="7" s="1"/>
  <c r="E323" i="7" s="1"/>
  <c r="E324" i="7" s="1"/>
  <c r="E325" i="7" s="1"/>
  <c r="E326" i="7" s="1"/>
  <c r="E327" i="7" s="1"/>
  <c r="E328" i="7" s="1"/>
  <c r="E329" i="7" s="1"/>
  <c r="E330" i="7" s="1"/>
  <c r="E331" i="7" s="1"/>
  <c r="E332" i="7" s="1"/>
  <c r="E333" i="7" s="1"/>
  <c r="E334" i="7" s="1"/>
  <c r="E335" i="7" s="1"/>
  <c r="E336" i="7" s="1"/>
  <c r="E337" i="7" s="1"/>
  <c r="E338" i="7" s="1"/>
  <c r="E339" i="7" s="1"/>
  <c r="E340" i="7" s="1"/>
  <c r="E341" i="7" s="1"/>
  <c r="E342" i="7" s="1"/>
  <c r="E343" i="7" s="1"/>
  <c r="E344" i="7" s="1"/>
  <c r="E345" i="7" s="1"/>
  <c r="E346" i="7" s="1"/>
  <c r="E347" i="7" s="1"/>
  <c r="E348" i="7" s="1"/>
  <c r="E349" i="7" s="1"/>
  <c r="E350" i="7" s="1"/>
  <c r="E351" i="7" s="1"/>
  <c r="E352" i="7" s="1"/>
  <c r="E353" i="7" s="1"/>
  <c r="E354" i="7" s="1"/>
  <c r="E355" i="7" s="1"/>
  <c r="E356" i="7" s="1"/>
  <c r="E357" i="7" s="1"/>
  <c r="E358" i="7" s="1"/>
  <c r="E359" i="7" s="1"/>
  <c r="E360" i="7" s="1"/>
  <c r="E361" i="7" s="1"/>
  <c r="E362" i="7" s="1"/>
  <c r="E363" i="7" s="1"/>
  <c r="E364" i="7" s="1"/>
  <c r="E365" i="7" s="1"/>
  <c r="E366" i="7" s="1"/>
  <c r="E367" i="7" s="1"/>
  <c r="E368" i="7" s="1"/>
  <c r="E369" i="7" s="1"/>
  <c r="E370" i="7" s="1"/>
  <c r="E371" i="7" s="1"/>
  <c r="E372" i="7" s="1"/>
  <c r="E373" i="7" s="1"/>
  <c r="E374" i="7" s="1"/>
  <c r="E375" i="7" s="1"/>
  <c r="E376" i="7" s="1"/>
  <c r="E377" i="7" s="1"/>
  <c r="E378" i="7" s="1"/>
  <c r="E379" i="7" s="1"/>
  <c r="E380" i="7" s="1"/>
  <c r="E381" i="7" s="1"/>
  <c r="E382" i="7" s="1"/>
  <c r="E383" i="7" s="1"/>
  <c r="E384" i="7" s="1"/>
  <c r="E385" i="7" s="1"/>
  <c r="E386" i="7" s="1"/>
  <c r="E387" i="7" s="1"/>
  <c r="E388" i="7" s="1"/>
  <c r="E389" i="7" s="1"/>
  <c r="E390" i="7" s="1"/>
  <c r="E391" i="7" s="1"/>
  <c r="E392" i="7" s="1"/>
  <c r="E393" i="7" s="1"/>
  <c r="E394" i="7" s="1"/>
  <c r="E395" i="7" s="1"/>
  <c r="E396" i="7" s="1"/>
  <c r="E397" i="7" s="1"/>
  <c r="E398" i="7" s="1"/>
  <c r="E399" i="7" s="1"/>
  <c r="E400" i="7" s="1"/>
  <c r="E401" i="7" s="1"/>
  <c r="E402" i="7" s="1"/>
  <c r="E403" i="7" s="1"/>
  <c r="E404" i="7" s="1"/>
  <c r="E405" i="7" s="1"/>
  <c r="E406" i="7" s="1"/>
  <c r="E407" i="7" s="1"/>
  <c r="E408" i="7" s="1"/>
  <c r="E409" i="7" s="1"/>
  <c r="E410" i="7" s="1"/>
  <c r="E411" i="7" s="1"/>
  <c r="E412" i="7" s="1"/>
  <c r="E413" i="7" s="1"/>
  <c r="E414" i="7" s="1"/>
  <c r="E415" i="7" s="1"/>
  <c r="E416" i="7" s="1"/>
  <c r="E417" i="7" s="1"/>
  <c r="E418" i="7" s="1"/>
  <c r="E419" i="7" s="1"/>
  <c r="E420" i="7" s="1"/>
  <c r="E421" i="7" s="1"/>
  <c r="E422" i="7" s="1"/>
  <c r="E423" i="7" s="1"/>
  <c r="E424" i="7" s="1"/>
  <c r="E425" i="7" s="1"/>
  <c r="E426" i="7" s="1"/>
  <c r="E427" i="7" s="1"/>
  <c r="E428" i="7" s="1"/>
  <c r="E429" i="7" s="1"/>
  <c r="E430" i="7" s="1"/>
  <c r="E431" i="7" s="1"/>
  <c r="E432" i="7" s="1"/>
  <c r="E433" i="7" s="1"/>
  <c r="E434" i="7" s="1"/>
  <c r="E435" i="7" s="1"/>
  <c r="E436" i="7" s="1"/>
  <c r="E437" i="7" s="1"/>
  <c r="E438" i="7" s="1"/>
  <c r="E439" i="7" s="1"/>
  <c r="E440" i="7" s="1"/>
  <c r="E441" i="7" s="1"/>
  <c r="E442" i="7" s="1"/>
  <c r="E443" i="7" s="1"/>
  <c r="E444" i="7" s="1"/>
  <c r="E445" i="7" s="1"/>
  <c r="P444" i="7"/>
  <c r="P443" i="7"/>
  <c r="P442" i="7"/>
  <c r="P441" i="7"/>
  <c r="P440" i="7"/>
  <c r="P439" i="7"/>
  <c r="P438" i="7"/>
  <c r="P437" i="7"/>
  <c r="P436" i="7"/>
  <c r="P435" i="7"/>
  <c r="P434" i="7"/>
  <c r="P433" i="7"/>
  <c r="P432" i="7"/>
  <c r="P431" i="7"/>
  <c r="P430" i="7"/>
  <c r="P429" i="7"/>
  <c r="P428" i="7"/>
  <c r="P427" i="7"/>
  <c r="P426" i="7"/>
  <c r="P425" i="7"/>
  <c r="P424" i="7"/>
  <c r="P423" i="7"/>
  <c r="P422" i="7"/>
  <c r="P421" i="7"/>
  <c r="P420" i="7"/>
  <c r="P419" i="7"/>
  <c r="P418" i="7"/>
  <c r="P417" i="7"/>
  <c r="P416" i="7"/>
  <c r="P415" i="7"/>
  <c r="P414" i="7"/>
  <c r="P413" i="7"/>
  <c r="P412" i="7"/>
  <c r="P411" i="7"/>
  <c r="P410" i="7"/>
  <c r="P409" i="7"/>
  <c r="P408" i="7"/>
  <c r="P407" i="7"/>
  <c r="P406" i="7"/>
  <c r="P405" i="7"/>
  <c r="P404" i="7"/>
  <c r="P403" i="7"/>
  <c r="P402" i="7"/>
  <c r="P401" i="7"/>
  <c r="P400" i="7"/>
  <c r="P399" i="7"/>
  <c r="P398" i="7"/>
  <c r="P397" i="7"/>
  <c r="P396" i="7"/>
  <c r="P395" i="7"/>
  <c r="P394" i="7"/>
  <c r="P393" i="7"/>
  <c r="P392" i="7"/>
  <c r="P391" i="7"/>
  <c r="P390" i="7"/>
  <c r="P389" i="7"/>
  <c r="P388" i="7"/>
  <c r="P387" i="7"/>
  <c r="P386" i="7"/>
  <c r="P385" i="7"/>
  <c r="P384" i="7"/>
  <c r="P383" i="7"/>
  <c r="P382" i="7"/>
  <c r="P381" i="7"/>
  <c r="P380" i="7"/>
  <c r="P379" i="7"/>
  <c r="P378" i="7"/>
  <c r="P377" i="7"/>
  <c r="P376" i="7"/>
  <c r="P375" i="7"/>
  <c r="P374" i="7"/>
  <c r="P373" i="7"/>
  <c r="P372" i="7"/>
  <c r="P371" i="7"/>
  <c r="P370" i="7"/>
  <c r="P369" i="7"/>
  <c r="P368" i="7"/>
  <c r="P367" i="7"/>
  <c r="P366" i="7"/>
  <c r="P365" i="7"/>
  <c r="P364" i="7"/>
  <c r="P363" i="7"/>
  <c r="P362" i="7"/>
  <c r="P361" i="7"/>
  <c r="P360" i="7"/>
  <c r="P359" i="7"/>
  <c r="P358" i="7"/>
  <c r="P357" i="7"/>
  <c r="P356" i="7"/>
  <c r="P355" i="7"/>
  <c r="P354" i="7"/>
  <c r="P353" i="7"/>
  <c r="P352" i="7"/>
  <c r="P351" i="7"/>
  <c r="P350" i="7"/>
  <c r="P349" i="7"/>
  <c r="P348" i="7"/>
  <c r="P347" i="7"/>
  <c r="P346" i="7"/>
  <c r="P345" i="7"/>
  <c r="P344" i="7"/>
  <c r="P343" i="7"/>
  <c r="P342" i="7"/>
  <c r="P341" i="7"/>
  <c r="P340" i="7"/>
  <c r="P339" i="7"/>
  <c r="P338" i="7"/>
  <c r="P337" i="7"/>
  <c r="P336" i="7"/>
  <c r="P335" i="7"/>
  <c r="P334" i="7"/>
  <c r="P333" i="7"/>
  <c r="P332" i="7"/>
  <c r="P331" i="7"/>
  <c r="P330" i="7"/>
  <c r="P329" i="7"/>
  <c r="P328" i="7"/>
  <c r="P327" i="7"/>
  <c r="P326" i="7"/>
  <c r="P325" i="7"/>
  <c r="P324" i="7"/>
  <c r="P323" i="7"/>
  <c r="P322" i="7"/>
  <c r="P321" i="7"/>
  <c r="P320" i="7"/>
  <c r="P319" i="7"/>
  <c r="P318" i="7"/>
  <c r="P317" i="7"/>
  <c r="P316" i="7"/>
  <c r="P315" i="7"/>
  <c r="P314" i="7"/>
  <c r="P313" i="7"/>
  <c r="P312" i="7"/>
  <c r="P311" i="7"/>
  <c r="P310" i="7"/>
  <c r="P309" i="7"/>
  <c r="P308" i="7"/>
  <c r="P307" i="7"/>
  <c r="P306" i="7"/>
  <c r="P305" i="7"/>
  <c r="P304" i="7"/>
  <c r="P303" i="7"/>
  <c r="P302" i="7"/>
  <c r="P301" i="7"/>
  <c r="P300" i="7"/>
  <c r="P299" i="7"/>
  <c r="P298" i="7"/>
  <c r="P297" i="7"/>
  <c r="P296" i="7"/>
  <c r="P295" i="7"/>
  <c r="P294" i="7"/>
  <c r="P293" i="7"/>
  <c r="P292" i="7"/>
  <c r="P291" i="7"/>
  <c r="P290" i="7"/>
  <c r="P289" i="7"/>
  <c r="P288" i="7"/>
  <c r="P287" i="7"/>
  <c r="P286" i="7"/>
  <c r="P285" i="7"/>
  <c r="P284" i="7"/>
  <c r="P283" i="7"/>
  <c r="P282" i="7"/>
  <c r="P281" i="7"/>
  <c r="P280" i="7"/>
  <c r="P279" i="7"/>
  <c r="P278" i="7"/>
  <c r="P277" i="7"/>
  <c r="P276" i="7"/>
  <c r="P275" i="7"/>
  <c r="P274" i="7"/>
  <c r="P273" i="7"/>
  <c r="P272" i="7"/>
  <c r="P271" i="7"/>
  <c r="P270" i="7"/>
  <c r="P269" i="7"/>
  <c r="P268" i="7"/>
  <c r="P267" i="7"/>
  <c r="P266" i="7"/>
  <c r="P265" i="7"/>
  <c r="P264" i="7"/>
  <c r="P263" i="7"/>
  <c r="P262" i="7"/>
  <c r="P261" i="7"/>
  <c r="P260" i="7"/>
  <c r="P259" i="7"/>
  <c r="P258" i="7"/>
  <c r="P257" i="7"/>
  <c r="P256" i="7"/>
  <c r="P255" i="7"/>
  <c r="P254" i="7"/>
  <c r="P253" i="7"/>
  <c r="P252" i="7"/>
  <c r="P251" i="7"/>
  <c r="P250" i="7"/>
  <c r="P249" i="7"/>
  <c r="P248" i="7"/>
  <c r="P247" i="7"/>
  <c r="P246" i="7"/>
  <c r="P245" i="7"/>
  <c r="P244" i="7"/>
  <c r="P243" i="7"/>
  <c r="P242" i="7"/>
  <c r="P241" i="7"/>
  <c r="P240" i="7"/>
  <c r="P239" i="7"/>
  <c r="P238" i="7"/>
  <c r="P237" i="7"/>
  <c r="P236" i="7"/>
  <c r="P235" i="7"/>
  <c r="P234" i="7"/>
  <c r="P233" i="7"/>
  <c r="P232" i="7"/>
  <c r="P231" i="7"/>
  <c r="P230" i="7"/>
  <c r="P229" i="7"/>
  <c r="P228" i="7"/>
  <c r="P227" i="7"/>
  <c r="P226" i="7"/>
  <c r="P225" i="7"/>
  <c r="P224" i="7"/>
  <c r="P223" i="7"/>
  <c r="P222" i="7"/>
  <c r="P221" i="7"/>
  <c r="P220" i="7"/>
  <c r="P219" i="7"/>
  <c r="P218" i="7"/>
  <c r="P217" i="7"/>
  <c r="P216" i="7"/>
  <c r="P215" i="7"/>
  <c r="P214" i="7"/>
  <c r="P213" i="7"/>
  <c r="P212" i="7"/>
  <c r="P211" i="7"/>
  <c r="P210" i="7"/>
  <c r="P209" i="7"/>
  <c r="P208" i="7"/>
  <c r="P207" i="7"/>
  <c r="P206" i="7"/>
  <c r="P205" i="7"/>
  <c r="P204" i="7"/>
  <c r="P203" i="7"/>
  <c r="P202" i="7"/>
  <c r="P201" i="7"/>
  <c r="P200" i="7"/>
  <c r="P199" i="7"/>
  <c r="P198" i="7"/>
  <c r="P197" i="7"/>
  <c r="P196" i="7"/>
  <c r="P195" i="7"/>
  <c r="P194" i="7"/>
  <c r="P193" i="7"/>
  <c r="P192" i="7"/>
  <c r="P191" i="7"/>
  <c r="P190" i="7"/>
  <c r="P189" i="7"/>
  <c r="P188" i="7"/>
  <c r="P187" i="7"/>
  <c r="P186" i="7"/>
  <c r="P185" i="7"/>
  <c r="P184" i="7"/>
  <c r="P183" i="7"/>
  <c r="P182" i="7"/>
  <c r="P181" i="7"/>
  <c r="P180" i="7"/>
  <c r="P179" i="7"/>
  <c r="P178" i="7"/>
  <c r="P177" i="7"/>
  <c r="P176" i="7"/>
  <c r="P175" i="7"/>
  <c r="P174" i="7"/>
  <c r="P173" i="7"/>
  <c r="P172" i="7"/>
  <c r="P171" i="7"/>
  <c r="P445" i="7"/>
  <c r="U437" i="7"/>
  <c r="AK438" i="7"/>
  <c r="AJ438" i="7"/>
  <c r="AI438" i="7"/>
  <c r="AH438" i="7"/>
  <c r="AG438" i="7"/>
  <c r="AF438" i="7"/>
  <c r="AE438" i="7"/>
  <c r="AD438" i="7"/>
  <c r="AC438" i="7"/>
  <c r="AB438" i="7"/>
  <c r="AA438" i="7"/>
  <c r="Z438" i="7"/>
  <c r="Y438" i="7"/>
  <c r="X438" i="7"/>
  <c r="W438" i="7"/>
  <c r="U436" i="7"/>
  <c r="AK421" i="7"/>
  <c r="AJ421" i="7"/>
  <c r="AI421" i="7"/>
  <c r="AH421" i="7"/>
  <c r="AG421" i="7"/>
  <c r="AF421" i="7"/>
  <c r="AE421" i="7"/>
  <c r="AD421" i="7"/>
  <c r="AC421" i="7"/>
  <c r="AB421" i="7"/>
  <c r="AA421" i="7"/>
  <c r="Z421" i="7"/>
  <c r="Y421" i="7"/>
  <c r="X421" i="7"/>
  <c r="W421" i="7"/>
  <c r="X420" i="7" s="1"/>
  <c r="AK292" i="7"/>
  <c r="AJ292" i="7"/>
  <c r="AI292" i="7"/>
  <c r="AH292" i="7"/>
  <c r="AG292" i="7"/>
  <c r="AF292" i="7"/>
  <c r="AE292" i="7"/>
  <c r="AD292" i="7"/>
  <c r="AC292" i="7"/>
  <c r="AB292" i="7"/>
  <c r="AA292" i="7"/>
  <c r="Z292" i="7"/>
  <c r="Y292" i="7"/>
  <c r="X292" i="7"/>
  <c r="W292" i="7"/>
  <c r="V292" i="7"/>
  <c r="U292" i="7"/>
  <c r="T292" i="7"/>
  <c r="S292" i="7"/>
  <c r="AK115" i="7"/>
  <c r="AJ115" i="7"/>
  <c r="AI115" i="7"/>
  <c r="AH115" i="7"/>
  <c r="AG115" i="7"/>
  <c r="AF115" i="7"/>
  <c r="AE115" i="7"/>
  <c r="AD115" i="7"/>
  <c r="AC115" i="7"/>
  <c r="AB115" i="7"/>
  <c r="AA115" i="7"/>
  <c r="Z115" i="7"/>
  <c r="Y115" i="7"/>
  <c r="X115" i="7"/>
  <c r="W115" i="7"/>
  <c r="V115" i="7"/>
  <c r="U115" i="7"/>
  <c r="T115" i="7"/>
  <c r="S115" i="7"/>
  <c r="K180" i="2"/>
  <c r="B12" i="5"/>
  <c r="C12" i="5"/>
  <c r="C117" i="2"/>
  <c r="C84" i="9"/>
  <c r="B84" i="9"/>
  <c r="C59" i="9"/>
  <c r="B59" i="9"/>
  <c r="P84" i="9"/>
  <c r="P59" i="9"/>
  <c r="C49" i="9"/>
  <c r="AC167" i="2"/>
  <c r="AC165" i="2"/>
  <c r="AC161" i="2"/>
  <c r="AC159" i="2"/>
  <c r="AC155" i="2"/>
  <c r="AC153" i="2"/>
  <c r="Y420" i="7" l="1"/>
  <c r="Z420" i="7" s="1"/>
  <c r="AA420" i="7" s="1"/>
  <c r="AB420" i="7" s="1"/>
  <c r="AC420" i="7" s="1"/>
  <c r="AD420" i="7" s="1"/>
  <c r="AE420" i="7" s="1"/>
  <c r="AF420" i="7" s="1"/>
  <c r="AG420" i="7" s="1"/>
  <c r="AH420" i="7" s="1"/>
  <c r="AI420" i="7" s="1"/>
  <c r="AJ420" i="7" s="1"/>
  <c r="AK420" i="7" s="1"/>
  <c r="AC151" i="2"/>
  <c r="E45" i="6" s="1"/>
  <c r="AK14" i="7"/>
  <c r="AJ14" i="7"/>
  <c r="AI14" i="7"/>
  <c r="AH14" i="7"/>
  <c r="AG14" i="7"/>
  <c r="AF14" i="7"/>
  <c r="AE14" i="7"/>
  <c r="AD14" i="7"/>
  <c r="AC14" i="7"/>
  <c r="AB14" i="7"/>
  <c r="AA14" i="7"/>
  <c r="Z14" i="7"/>
  <c r="Y14" i="7"/>
  <c r="X14" i="7"/>
  <c r="W14" i="7"/>
  <c r="V14" i="7"/>
  <c r="U14" i="7"/>
  <c r="B117" i="2"/>
  <c r="C90" i="2"/>
  <c r="B90" i="2"/>
  <c r="AC32" i="2"/>
  <c r="AK11" i="9"/>
  <c r="AJ11" i="9"/>
  <c r="AI11" i="9"/>
  <c r="AH11" i="9"/>
  <c r="AG11" i="9"/>
  <c r="AF11" i="9"/>
  <c r="AE11" i="9"/>
  <c r="AD11" i="9"/>
  <c r="AC11" i="9"/>
  <c r="AB11" i="9"/>
  <c r="AA11" i="9"/>
  <c r="Z11" i="9"/>
  <c r="Y11" i="9"/>
  <c r="X11" i="9"/>
  <c r="W11" i="9"/>
  <c r="E93" i="2"/>
  <c r="W16" i="10"/>
  <c r="W12" i="10" s="1"/>
  <c r="C77" i="2"/>
  <c r="B77" i="2"/>
  <c r="B74" i="2"/>
  <c r="L30" i="2"/>
  <c r="M30" i="2" s="1"/>
  <c r="N30" i="2" s="1"/>
  <c r="O30" i="2" s="1"/>
  <c r="P30" i="2" s="1"/>
  <c r="Q30" i="2" s="1"/>
  <c r="R30" i="2" s="1"/>
  <c r="S30" i="2" s="1"/>
  <c r="T30" i="2" s="1"/>
  <c r="U30" i="2" s="1"/>
  <c r="V30" i="2" s="1"/>
  <c r="W30" i="2" s="1"/>
  <c r="X30" i="2" s="1"/>
  <c r="Y30" i="2" s="1"/>
  <c r="Y25" i="2"/>
  <c r="X25" i="2"/>
  <c r="W25" i="2"/>
  <c r="V25" i="2"/>
  <c r="U25" i="2"/>
  <c r="T25" i="2"/>
  <c r="S25" i="2"/>
  <c r="R25" i="2"/>
  <c r="Q25" i="2"/>
  <c r="P25" i="2"/>
  <c r="O25" i="2"/>
  <c r="N25" i="2"/>
  <c r="M25" i="2"/>
  <c r="L25" i="2"/>
  <c r="K35" i="2"/>
  <c r="L20" i="2"/>
  <c r="M20" i="2" s="1"/>
  <c r="N20" i="2" s="1"/>
  <c r="O20" i="2" s="1"/>
  <c r="P20" i="2" s="1"/>
  <c r="Q20" i="2" s="1"/>
  <c r="R20" i="2" s="1"/>
  <c r="S20" i="2" s="1"/>
  <c r="T20" i="2" s="1"/>
  <c r="U20" i="2" s="1"/>
  <c r="V20" i="2" s="1"/>
  <c r="W20" i="2" s="1"/>
  <c r="X20" i="2" s="1"/>
  <c r="Y20" i="2" s="1"/>
  <c r="W29" i="10"/>
  <c r="K22" i="2"/>
  <c r="K23" i="2" s="1"/>
  <c r="C15" i="2"/>
  <c r="B15" i="2"/>
  <c r="K18" i="2"/>
  <c r="L17" i="2"/>
  <c r="M17" i="2" s="1"/>
  <c r="N17" i="2" s="1"/>
  <c r="O17" i="2" s="1"/>
  <c r="P17" i="2" s="1"/>
  <c r="Q17" i="2" s="1"/>
  <c r="R17" i="2" s="1"/>
  <c r="S17" i="2" s="1"/>
  <c r="T17" i="2" s="1"/>
  <c r="U17" i="2" s="1"/>
  <c r="V17" i="2" s="1"/>
  <c r="W17" i="2" s="1"/>
  <c r="X17" i="2" s="1"/>
  <c r="Y17" i="2" s="1"/>
  <c r="AK29" i="10" s="1"/>
  <c r="L15" i="2"/>
  <c r="M15" i="2" s="1"/>
  <c r="N15" i="2" s="1"/>
  <c r="O15" i="2" s="1"/>
  <c r="P15" i="2" s="1"/>
  <c r="Q15" i="2" s="1"/>
  <c r="R15" i="2" s="1"/>
  <c r="S15" i="2" s="1"/>
  <c r="T15" i="2" s="1"/>
  <c r="U15" i="2" s="1"/>
  <c r="V15" i="2" s="1"/>
  <c r="W15" i="2" s="1"/>
  <c r="X15" i="2" s="1"/>
  <c r="Y15" i="2" s="1"/>
  <c r="L9" i="2"/>
  <c r="M9" i="2" s="1"/>
  <c r="N9" i="2" s="1"/>
  <c r="O9" i="2" s="1"/>
  <c r="P9" i="2" s="1"/>
  <c r="Q9" i="2" s="1"/>
  <c r="R9" i="2" s="1"/>
  <c r="S9" i="2" s="1"/>
  <c r="T9" i="2" s="1"/>
  <c r="U9" i="2" s="1"/>
  <c r="V9" i="2" s="1"/>
  <c r="W9" i="2" s="1"/>
  <c r="X9" i="2" s="1"/>
  <c r="Y9" i="2" s="1"/>
  <c r="L11" i="2"/>
  <c r="M11" i="2" s="1"/>
  <c r="N11" i="2" s="1"/>
  <c r="O11" i="2" s="1"/>
  <c r="P11" i="2" s="1"/>
  <c r="Q11" i="2" s="1"/>
  <c r="R11" i="2" s="1"/>
  <c r="S11" i="2" s="1"/>
  <c r="T11" i="2" s="1"/>
  <c r="U11" i="2" s="1"/>
  <c r="V11" i="2" s="1"/>
  <c r="W11" i="2" s="1"/>
  <c r="X11" i="2" s="1"/>
  <c r="Y11" i="2" s="1"/>
  <c r="Y35" i="2" s="1"/>
  <c r="K36" i="2" l="1"/>
  <c r="AC16" i="10"/>
  <c r="AC12" i="10" s="1"/>
  <c r="AD16" i="10"/>
  <c r="AD12" i="10" s="1"/>
  <c r="AE16" i="10"/>
  <c r="AE12" i="10" s="1"/>
  <c r="AF16" i="10"/>
  <c r="AF12" i="10" s="1"/>
  <c r="AG12" i="10"/>
  <c r="AB16" i="10"/>
  <c r="AB12" i="10" s="1"/>
  <c r="AJ12" i="10"/>
  <c r="AK12" i="10"/>
  <c r="X16" i="10"/>
  <c r="X12" i="10" s="1"/>
  <c r="Y16" i="10"/>
  <c r="Y12" i="10" s="1"/>
  <c r="Z16" i="10"/>
  <c r="Z12" i="10" s="1"/>
  <c r="AH12" i="10"/>
  <c r="AI12" i="10"/>
  <c r="AA16" i="10"/>
  <c r="AA12" i="10" s="1"/>
  <c r="K34" i="2"/>
  <c r="V35" i="2"/>
  <c r="P35" i="2"/>
  <c r="Q35" i="2"/>
  <c r="R35" i="2"/>
  <c r="T35" i="2"/>
  <c r="X35" i="2"/>
  <c r="S35" i="2"/>
  <c r="U35" i="2"/>
  <c r="W35" i="2"/>
  <c r="O35" i="2"/>
  <c r="L35" i="2"/>
  <c r="M35" i="2"/>
  <c r="N35" i="2"/>
  <c r="X29" i="10"/>
  <c r="Y29" i="10"/>
  <c r="Z29" i="10"/>
  <c r="AJ29" i="10"/>
  <c r="AC29" i="10"/>
  <c r="AD29" i="10"/>
  <c r="AA29" i="10"/>
  <c r="AG29" i="10"/>
  <c r="AH29" i="10"/>
  <c r="AB29" i="10"/>
  <c r="AE29" i="10"/>
  <c r="AF29" i="10"/>
  <c r="AI29" i="10"/>
  <c r="W30" i="10"/>
  <c r="L22" i="2"/>
  <c r="Y22" i="2"/>
  <c r="N22" i="2"/>
  <c r="O22" i="2"/>
  <c r="M22" i="2"/>
  <c r="P22" i="2"/>
  <c r="Q22" i="2"/>
  <c r="R22" i="2"/>
  <c r="S22" i="2"/>
  <c r="V22" i="2"/>
  <c r="W22" i="2"/>
  <c r="X22" i="2"/>
  <c r="T22" i="2"/>
  <c r="U22" i="2"/>
  <c r="L18" i="2"/>
  <c r="M18" i="2"/>
  <c r="N18" i="2"/>
  <c r="O18" i="2"/>
  <c r="Y18" i="2"/>
  <c r="P18" i="2"/>
  <c r="V18" i="2"/>
  <c r="T18" i="2"/>
  <c r="X18" i="2"/>
  <c r="Q18" i="2"/>
  <c r="R18" i="2"/>
  <c r="S18" i="2"/>
  <c r="U18" i="2"/>
  <c r="W18" i="2"/>
  <c r="A1" i="7"/>
  <c r="M34" i="2" l="1"/>
  <c r="M36" i="2"/>
  <c r="L34" i="2"/>
  <c r="L36" i="2"/>
  <c r="Y34" i="2"/>
  <c r="Y36" i="2"/>
  <c r="U34" i="2"/>
  <c r="U36" i="2"/>
  <c r="V34" i="2"/>
  <c r="V36" i="2"/>
  <c r="T34" i="2"/>
  <c r="T36" i="2"/>
  <c r="X34" i="2"/>
  <c r="X36" i="2"/>
  <c r="W34" i="2"/>
  <c r="W36" i="2"/>
  <c r="S34" i="2"/>
  <c r="S36" i="2"/>
  <c r="R34" i="2"/>
  <c r="R36" i="2"/>
  <c r="N34" i="2"/>
  <c r="N36" i="2"/>
  <c r="Q34" i="2"/>
  <c r="Q36" i="2"/>
  <c r="O34" i="2"/>
  <c r="O36" i="2"/>
  <c r="P34" i="2"/>
  <c r="P36" i="2"/>
  <c r="J32" i="2"/>
  <c r="U23" i="2"/>
  <c r="AG30" i="10"/>
  <c r="T23" i="2"/>
  <c r="AF30" i="10"/>
  <c r="X23" i="2"/>
  <c r="AJ30" i="10"/>
  <c r="W23" i="2"/>
  <c r="AI30" i="10"/>
  <c r="V23" i="2"/>
  <c r="AH30" i="10"/>
  <c r="S23" i="2"/>
  <c r="AE30" i="10"/>
  <c r="R23" i="2"/>
  <c r="AD30" i="10"/>
  <c r="Q23" i="2"/>
  <c r="AC30" i="10"/>
  <c r="P23" i="2"/>
  <c r="AB30" i="10"/>
  <c r="M23" i="2"/>
  <c r="Y30" i="10"/>
  <c r="O23" i="2"/>
  <c r="AA30" i="10"/>
  <c r="N23" i="2"/>
  <c r="Z30" i="10"/>
  <c r="Y23" i="2"/>
  <c r="AK30" i="10"/>
  <c r="L23" i="2"/>
  <c r="X30" i="10"/>
  <c r="T430" i="7"/>
  <c r="T431" i="7" s="1"/>
  <c r="S430" i="7"/>
  <c r="S431" i="7" s="1"/>
  <c r="V437" i="7"/>
  <c r="V436" i="7"/>
  <c r="AK441" i="7"/>
  <c r="AK442" i="7" s="1"/>
  <c r="AJ441" i="7"/>
  <c r="AJ442" i="7" s="1"/>
  <c r="AI441" i="7"/>
  <c r="AI442" i="7" s="1"/>
  <c r="AH441" i="7"/>
  <c r="AH442" i="7" s="1"/>
  <c r="AG441" i="7"/>
  <c r="AG442" i="7" s="1"/>
  <c r="AF441" i="7"/>
  <c r="AF442" i="7" s="1"/>
  <c r="AE441" i="7"/>
  <c r="AE442" i="7" s="1"/>
  <c r="AD441" i="7"/>
  <c r="AD442" i="7" s="1"/>
  <c r="AC441" i="7"/>
  <c r="AC442" i="7" s="1"/>
  <c r="AB441" i="7"/>
  <c r="AB442" i="7" s="1"/>
  <c r="AA441" i="7"/>
  <c r="AA442" i="7" s="1"/>
  <c r="Z441" i="7"/>
  <c r="Z442" i="7" s="1"/>
  <c r="Y441" i="7"/>
  <c r="Y442" i="7" s="1"/>
  <c r="X441" i="7"/>
  <c r="X442" i="7" s="1"/>
  <c r="W441" i="7"/>
  <c r="W442" i="7" s="1"/>
  <c r="V441" i="7"/>
  <c r="V442" i="7" s="1"/>
  <c r="U441" i="7"/>
  <c r="U442" i="7" s="1"/>
  <c r="U444" i="7"/>
  <c r="V444" i="7"/>
  <c r="AK437" i="7"/>
  <c r="AJ437" i="7"/>
  <c r="AI437" i="7"/>
  <c r="AH437" i="7"/>
  <c r="AG437" i="7"/>
  <c r="AF437" i="7"/>
  <c r="AE437" i="7"/>
  <c r="AD437" i="7"/>
  <c r="AC437" i="7"/>
  <c r="AB437" i="7"/>
  <c r="AA437" i="7"/>
  <c r="Z437" i="7"/>
  <c r="Y437" i="7"/>
  <c r="X437" i="7"/>
  <c r="W437" i="7"/>
  <c r="W436" i="7"/>
  <c r="AK444" i="7"/>
  <c r="AJ444" i="7"/>
  <c r="AI444" i="7"/>
  <c r="AH444" i="7"/>
  <c r="AG444" i="7"/>
  <c r="AF444" i="7"/>
  <c r="AE444" i="7"/>
  <c r="AD444" i="7"/>
  <c r="AC444" i="7"/>
  <c r="AB444" i="7"/>
  <c r="AA444" i="7"/>
  <c r="Z444" i="7"/>
  <c r="Y444" i="7"/>
  <c r="X444" i="7"/>
  <c r="W444" i="7"/>
  <c r="AK108" i="7"/>
  <c r="AJ108" i="7"/>
  <c r="AI108" i="7"/>
  <c r="AH108" i="7"/>
  <c r="AG108" i="7"/>
  <c r="AF108" i="7"/>
  <c r="AE108" i="7"/>
  <c r="AD108" i="7"/>
  <c r="AC108" i="7"/>
  <c r="AB108" i="7"/>
  <c r="AA108" i="7"/>
  <c r="Z108" i="7"/>
  <c r="Y108" i="7"/>
  <c r="X108" i="7"/>
  <c r="W108" i="7"/>
  <c r="V108" i="7"/>
  <c r="U108" i="7"/>
  <c r="T108" i="7"/>
  <c r="S108" i="7"/>
  <c r="V73" i="7"/>
  <c r="U73" i="7"/>
  <c r="T73" i="7"/>
  <c r="S73" i="7"/>
  <c r="N65" i="7"/>
  <c r="S61" i="7"/>
  <c r="V397" i="7"/>
  <c r="V113" i="7" s="1"/>
  <c r="U397" i="7"/>
  <c r="U113" i="7" s="1"/>
  <c r="T397" i="7"/>
  <c r="T113" i="7" s="1"/>
  <c r="S397" i="7"/>
  <c r="S113" i="7" s="1"/>
  <c r="V396" i="7"/>
  <c r="U396" i="7"/>
  <c r="T396" i="7"/>
  <c r="S396" i="7"/>
  <c r="S5" i="5"/>
  <c r="T5" i="5"/>
  <c r="U5" i="5" s="1"/>
  <c r="V5" i="5" s="1"/>
  <c r="T277" i="7"/>
  <c r="S277" i="7"/>
  <c r="U330" i="7"/>
  <c r="V377" i="7"/>
  <c r="U377" i="7"/>
  <c r="T377" i="7"/>
  <c r="S377" i="7"/>
  <c r="T330" i="7"/>
  <c r="S330" i="7"/>
  <c r="V315" i="7"/>
  <c r="U315" i="7"/>
  <c r="T315" i="7"/>
  <c r="S315" i="7"/>
  <c r="AC36" i="2" l="1"/>
  <c r="X436" i="7"/>
  <c r="S398" i="7"/>
  <c r="T398" i="7"/>
  <c r="U398" i="7"/>
  <c r="V398" i="7"/>
  <c r="R349" i="7"/>
  <c r="Y436" i="7" l="1"/>
  <c r="Z436" i="7" l="1"/>
  <c r="AA436" i="7" l="1"/>
  <c r="AB436" i="7" l="1"/>
  <c r="AC436" i="7" l="1"/>
  <c r="AD436" i="7" l="1"/>
  <c r="AE436" i="7" l="1"/>
  <c r="AF436" i="7" l="1"/>
  <c r="AG436" i="7" l="1"/>
  <c r="AH436" i="7" l="1"/>
  <c r="AI436" i="7" l="1"/>
  <c r="AJ436" i="7" l="1"/>
  <c r="AK436" i="7" l="1"/>
  <c r="W10" i="10" l="1"/>
  <c r="W18" i="10" s="1"/>
  <c r="X10" i="10"/>
  <c r="Y10" i="10"/>
  <c r="Z10" i="10"/>
  <c r="AA10" i="10"/>
  <c r="AB10" i="10"/>
  <c r="AC10" i="10"/>
  <c r="AD10" i="10"/>
  <c r="AE10" i="10"/>
  <c r="AF10" i="10"/>
  <c r="AG10" i="10"/>
  <c r="AH10" i="10"/>
  <c r="AI10" i="10"/>
  <c r="AJ10" i="10"/>
  <c r="AK10" i="10"/>
  <c r="N16" i="10"/>
  <c r="W27" i="10"/>
  <c r="W15" i="9" s="1"/>
  <c r="X27" i="10"/>
  <c r="Y27" i="10"/>
  <c r="Z27" i="10"/>
  <c r="AA27" i="10"/>
  <c r="AA33" i="10" s="1"/>
  <c r="AB27" i="10"/>
  <c r="AC27" i="10"/>
  <c r="AD27" i="10"/>
  <c r="AD35" i="10" s="1"/>
  <c r="AE27" i="10"/>
  <c r="AF27" i="10"/>
  <c r="AG27" i="10"/>
  <c r="AH27" i="10"/>
  <c r="AI27" i="10"/>
  <c r="AJ27" i="10"/>
  <c r="AK27" i="10"/>
  <c r="U41" i="10"/>
  <c r="U40" i="10"/>
  <c r="AK41" i="10"/>
  <c r="AJ41" i="10"/>
  <c r="AI41" i="10"/>
  <c r="AH41" i="10"/>
  <c r="AD41" i="10"/>
  <c r="AC41" i="10"/>
  <c r="AB41" i="10"/>
  <c r="AA41" i="10"/>
  <c r="W40" i="10"/>
  <c r="R5" i="10"/>
  <c r="S5" i="10" s="1"/>
  <c r="T5" i="10" s="1"/>
  <c r="U5" i="10" s="1"/>
  <c r="W5" i="10" s="1"/>
  <c r="X5" i="10" s="1"/>
  <c r="Y5" i="10" s="1"/>
  <c r="Z5" i="10" s="1"/>
  <c r="AA5" i="10" s="1"/>
  <c r="AB5" i="10" s="1"/>
  <c r="AC5" i="10" s="1"/>
  <c r="AD5" i="10" s="1"/>
  <c r="AE5" i="10" s="1"/>
  <c r="AF5" i="10" s="1"/>
  <c r="AG5" i="10" s="1"/>
  <c r="AH5" i="10" s="1"/>
  <c r="AI5" i="10" s="1"/>
  <c r="AJ5" i="10" s="1"/>
  <c r="AK5" i="10" s="1"/>
  <c r="C1" i="10"/>
  <c r="B1" i="10"/>
  <c r="A1" i="10"/>
  <c r="C194" i="2"/>
  <c r="B194" i="2"/>
  <c r="P131" i="2"/>
  <c r="O131" i="2"/>
  <c r="N131" i="2"/>
  <c r="M131" i="2"/>
  <c r="L131" i="2"/>
  <c r="K131" i="2"/>
  <c r="B43" i="5"/>
  <c r="C43" i="5"/>
  <c r="X18" i="10"/>
  <c r="P39" i="9"/>
  <c r="N11" i="9"/>
  <c r="P35" i="9"/>
  <c r="C42" i="9"/>
  <c r="AD18" i="10" l="1"/>
  <c r="AD19" i="9" s="1"/>
  <c r="AD17" i="9" s="1"/>
  <c r="AB18" i="10"/>
  <c r="AB19" i="9" s="1"/>
  <c r="AB17" i="9" s="1"/>
  <c r="AF18" i="10"/>
  <c r="AF21" i="10" s="1"/>
  <c r="AE18" i="10"/>
  <c r="AE19" i="9" s="1"/>
  <c r="AE17" i="9" s="1"/>
  <c r="AC18" i="10"/>
  <c r="AC21" i="10" s="1"/>
  <c r="AC25" i="10" s="1"/>
  <c r="AC23" i="10" s="1"/>
  <c r="AA18" i="10"/>
  <c r="AA21" i="10" s="1"/>
  <c r="AA25" i="10" s="1"/>
  <c r="AA23" i="10" s="1"/>
  <c r="AH18" i="10"/>
  <c r="AH21" i="10" s="1"/>
  <c r="AH25" i="10" s="1"/>
  <c r="AH23" i="10" s="1"/>
  <c r="Y18" i="10"/>
  <c r="Y19" i="9" s="1"/>
  <c r="Y17" i="9" s="1"/>
  <c r="AG18" i="10"/>
  <c r="AG21" i="10" s="1"/>
  <c r="AG25" i="10" s="1"/>
  <c r="AG23" i="10" s="1"/>
  <c r="Z18" i="10"/>
  <c r="Z19" i="9" s="1"/>
  <c r="Z17" i="9" s="1"/>
  <c r="W19" i="9"/>
  <c r="W17" i="9" s="1"/>
  <c r="AK18" i="10"/>
  <c r="AK21" i="10" s="1"/>
  <c r="AK25" i="10" s="1"/>
  <c r="AK23" i="10" s="1"/>
  <c r="AJ18" i="10"/>
  <c r="AJ21" i="10" s="1"/>
  <c r="AJ25" i="10" s="1"/>
  <c r="AJ23" i="10" s="1"/>
  <c r="AI18" i="10"/>
  <c r="AI21" i="10" s="1"/>
  <c r="AI25" i="10" s="1"/>
  <c r="AI23" i="10" s="1"/>
  <c r="AC35" i="10"/>
  <c r="AC33" i="10"/>
  <c r="AA35" i="10"/>
  <c r="Z35" i="10"/>
  <c r="AD33" i="10"/>
  <c r="AH33" i="10"/>
  <c r="AH35" i="10"/>
  <c r="AB35" i="10"/>
  <c r="AB33" i="10"/>
  <c r="N27" i="10"/>
  <c r="N33" i="10" s="1"/>
  <c r="W33" i="10"/>
  <c r="W35" i="10"/>
  <c r="AI33" i="10"/>
  <c r="AI35" i="10"/>
  <c r="AG33" i="10"/>
  <c r="AG35" i="10"/>
  <c r="AF33" i="10"/>
  <c r="AF35" i="10"/>
  <c r="AE35" i="10"/>
  <c r="AE33" i="10"/>
  <c r="Y33" i="10"/>
  <c r="Y15" i="9"/>
  <c r="Y35" i="10"/>
  <c r="Y71" i="9" s="1"/>
  <c r="X21" i="10"/>
  <c r="X25" i="10" s="1"/>
  <c r="X23" i="10" s="1"/>
  <c r="X33" i="10"/>
  <c r="X35" i="10"/>
  <c r="Z33" i="10"/>
  <c r="AK35" i="10"/>
  <c r="AJ35" i="10"/>
  <c r="AK33" i="10"/>
  <c r="AJ33" i="10"/>
  <c r="N29" i="10"/>
  <c r="AE41" i="10"/>
  <c r="AE40" i="10"/>
  <c r="AF41" i="10"/>
  <c r="AF40" i="10"/>
  <c r="AG41" i="10"/>
  <c r="AG40" i="10"/>
  <c r="X40" i="10"/>
  <c r="X41" i="10"/>
  <c r="Y41" i="10"/>
  <c r="Y40" i="10"/>
  <c r="A36" i="10"/>
  <c r="Z40" i="10"/>
  <c r="W41" i="10"/>
  <c r="AA40" i="10"/>
  <c r="AB40" i="10"/>
  <c r="Z41" i="10"/>
  <c r="AC40" i="10"/>
  <c r="A7" i="10"/>
  <c r="AD40" i="10"/>
  <c r="A2" i="10"/>
  <c r="H2" i="10" s="1"/>
  <c r="A6" i="10"/>
  <c r="A38" i="10"/>
  <c r="F38" i="10" s="1"/>
  <c r="AH40" i="10"/>
  <c r="A3" i="10"/>
  <c r="E5" i="10" s="1"/>
  <c r="A40" i="10"/>
  <c r="F40" i="10" s="1"/>
  <c r="AI40" i="10"/>
  <c r="AJ40" i="10"/>
  <c r="A4" i="10"/>
  <c r="F5" i="10" s="1"/>
  <c r="A5" i="10"/>
  <c r="P5" i="10" s="1"/>
  <c r="AK40" i="10"/>
  <c r="A41" i="10"/>
  <c r="F41" i="10" s="1"/>
  <c r="Y70" i="9"/>
  <c r="N14" i="9"/>
  <c r="X19" i="9"/>
  <c r="X17" i="9" s="1"/>
  <c r="AF25" i="10" l="1"/>
  <c r="AF23" i="10" s="1"/>
  <c r="C18" i="5"/>
  <c r="B18" i="5"/>
  <c r="X54" i="9"/>
  <c r="X79" i="9"/>
  <c r="Z54" i="9"/>
  <c r="Z79" i="9"/>
  <c r="AE54" i="9"/>
  <c r="AE79" i="9"/>
  <c r="W54" i="9"/>
  <c r="W79" i="9"/>
  <c r="AB54" i="9"/>
  <c r="AB79" i="9"/>
  <c r="Y54" i="9"/>
  <c r="Y79" i="9"/>
  <c r="AD54" i="9"/>
  <c r="AD79" i="9"/>
  <c r="N30" i="10"/>
  <c r="Z21" i="10"/>
  <c r="Z25" i="10" s="1"/>
  <c r="Z23" i="10" s="1"/>
  <c r="AH19" i="9"/>
  <c r="AH17" i="9" s="1"/>
  <c r="AA19" i="9"/>
  <c r="AA17" i="9" s="1"/>
  <c r="AE21" i="10"/>
  <c r="AE25" i="10" s="1"/>
  <c r="AE23" i="10" s="1"/>
  <c r="AD21" i="10"/>
  <c r="AD25" i="10" s="1"/>
  <c r="AD23" i="10" s="1"/>
  <c r="AB21" i="10"/>
  <c r="AB25" i="10" s="1"/>
  <c r="AB23" i="10" s="1"/>
  <c r="W21" i="10"/>
  <c r="W25" i="10" s="1"/>
  <c r="W23" i="10" s="1"/>
  <c r="Y21" i="10"/>
  <c r="Y25" i="10" s="1"/>
  <c r="AJ19" i="9"/>
  <c r="AJ17" i="9" s="1"/>
  <c r="AC19" i="9"/>
  <c r="AC17" i="9" s="1"/>
  <c r="N35" i="10"/>
  <c r="P41" i="10"/>
  <c r="P40" i="10"/>
  <c r="AD71" i="9"/>
  <c r="AD70" i="9"/>
  <c r="AJ71" i="9"/>
  <c r="AJ70" i="9"/>
  <c r="AH71" i="9"/>
  <c r="AH70" i="9"/>
  <c r="AB71" i="9"/>
  <c r="AB70" i="9"/>
  <c r="AC71" i="9"/>
  <c r="AC70" i="9"/>
  <c r="AK71" i="9"/>
  <c r="AK70" i="9"/>
  <c r="X71" i="9"/>
  <c r="X70" i="9"/>
  <c r="W71" i="9"/>
  <c r="W70" i="9"/>
  <c r="AG71" i="9"/>
  <c r="AG70" i="9"/>
  <c r="AF71" i="9"/>
  <c r="AF70" i="9"/>
  <c r="AE71" i="9"/>
  <c r="AE70" i="9"/>
  <c r="AA71" i="9"/>
  <c r="AA70" i="9"/>
  <c r="Z71" i="9"/>
  <c r="Z70" i="9"/>
  <c r="AI71" i="9"/>
  <c r="AI70" i="9"/>
  <c r="V71" i="9"/>
  <c r="V70" i="9"/>
  <c r="Z15" i="9"/>
  <c r="X15" i="9"/>
  <c r="AB15" i="9"/>
  <c r="AE15" i="9"/>
  <c r="AA15" i="9"/>
  <c r="AI14" i="9"/>
  <c r="AF14" i="9"/>
  <c r="AI15" i="9"/>
  <c r="AG15" i="9"/>
  <c r="AH15" i="9"/>
  <c r="AF15" i="9"/>
  <c r="N15" i="9"/>
  <c r="AJ15" i="9"/>
  <c r="AD15" i="9"/>
  <c r="AK15" i="9"/>
  <c r="AC15" i="9"/>
  <c r="AJ14" i="9"/>
  <c r="AK19" i="9"/>
  <c r="AK17" i="9" s="1"/>
  <c r="AI19" i="9"/>
  <c r="AI17" i="9" s="1"/>
  <c r="AG19" i="9"/>
  <c r="AG17" i="9" s="1"/>
  <c r="AF19" i="9"/>
  <c r="AF17" i="9" s="1"/>
  <c r="AF79" i="9" s="1"/>
  <c r="Y35" i="6" l="1"/>
  <c r="Y23" i="10"/>
  <c r="AK54" i="9"/>
  <c r="AK79" i="9"/>
  <c r="AJ54" i="9"/>
  <c r="AJ79" i="9"/>
  <c r="AI54" i="9"/>
  <c r="AI79" i="9"/>
  <c r="AH54" i="9"/>
  <c r="AH79" i="9"/>
  <c r="AA54" i="9"/>
  <c r="AA79" i="9"/>
  <c r="AC54" i="9"/>
  <c r="AC79" i="9"/>
  <c r="AG54" i="9"/>
  <c r="AG79" i="9"/>
  <c r="Y315" i="7"/>
  <c r="Y14" i="9"/>
  <c r="N25" i="10"/>
  <c r="AF54" i="9"/>
  <c r="AE35" i="6"/>
  <c r="AD35" i="6"/>
  <c r="Z35" i="6"/>
  <c r="W35" i="6"/>
  <c r="AB35" i="6"/>
  <c r="AA35" i="6"/>
  <c r="AH35" i="6"/>
  <c r="AG35" i="6"/>
  <c r="AK35" i="6"/>
  <c r="X35" i="6"/>
  <c r="AC35" i="6"/>
  <c r="AH14" i="9"/>
  <c r="AB14" i="9"/>
  <c r="AA14" i="9"/>
  <c r="Z14" i="9"/>
  <c r="AE14" i="9"/>
  <c r="AG14" i="9"/>
  <c r="AD14" i="9"/>
  <c r="AC23" i="2"/>
  <c r="AK14" i="9"/>
  <c r="AC14" i="9"/>
  <c r="W14" i="9"/>
  <c r="X14" i="9"/>
  <c r="Y377" i="7" l="1"/>
  <c r="M35" i="6"/>
  <c r="AA377" i="7"/>
  <c r="AA315" i="7"/>
  <c r="AH377" i="7"/>
  <c r="AH315" i="7"/>
  <c r="Z315" i="7"/>
  <c r="Z377" i="7"/>
  <c r="AG377" i="7"/>
  <c r="AG315" i="7"/>
  <c r="AB315" i="7"/>
  <c r="AB377" i="7"/>
  <c r="W315" i="7"/>
  <c r="W377" i="7"/>
  <c r="AE377" i="7"/>
  <c r="AE315" i="7"/>
  <c r="AC377" i="7"/>
  <c r="AC315" i="7"/>
  <c r="AD377" i="7"/>
  <c r="AD315" i="7"/>
  <c r="X315" i="7"/>
  <c r="X377" i="7"/>
  <c r="AK315" i="7"/>
  <c r="AK377" i="7"/>
  <c r="AI35" i="6"/>
  <c r="AJ35" i="6"/>
  <c r="AF35" i="6"/>
  <c r="AH131" i="2"/>
  <c r="AM131" i="2"/>
  <c r="AL131" i="2"/>
  <c r="AK131" i="2"/>
  <c r="AJ131" i="2"/>
  <c r="AI131" i="2"/>
  <c r="B64" i="2"/>
  <c r="C64" i="2"/>
  <c r="AI315" i="7" l="1"/>
  <c r="AI377" i="7"/>
  <c r="AF377" i="7"/>
  <c r="AF315" i="7"/>
  <c r="AJ315" i="7"/>
  <c r="AJ377" i="7"/>
  <c r="S5" i="9"/>
  <c r="C1" i="9"/>
  <c r="B1" i="9"/>
  <c r="A1" i="9"/>
  <c r="A99" i="9" s="1"/>
  <c r="X103" i="9" s="1"/>
  <c r="P43" i="5"/>
  <c r="A65" i="9" l="1"/>
  <c r="A93" i="9"/>
  <c r="F93" i="9" s="1"/>
  <c r="A35" i="2"/>
  <c r="F35" i="2" s="1"/>
  <c r="A86" i="9"/>
  <c r="F86" i="9" s="1"/>
  <c r="A47" i="9"/>
  <c r="E47" i="9" s="1"/>
  <c r="A80" i="9"/>
  <c r="A90" i="9"/>
  <c r="A79" i="9"/>
  <c r="F79" i="9" s="1"/>
  <c r="A82" i="9"/>
  <c r="F82" i="9" s="1"/>
  <c r="E95" i="9" s="1"/>
  <c r="A84" i="9"/>
  <c r="F84" i="9" s="1"/>
  <c r="A77" i="9"/>
  <c r="A76" i="9"/>
  <c r="F76" i="9" s="1"/>
  <c r="A75" i="9"/>
  <c r="A78" i="9"/>
  <c r="F78" i="9" s="1"/>
  <c r="A72" i="9"/>
  <c r="E72" i="9" s="1"/>
  <c r="A83" i="9"/>
  <c r="A25" i="9"/>
  <c r="F25" i="9" s="1"/>
  <c r="A55" i="9"/>
  <c r="A54" i="9"/>
  <c r="F54" i="9" s="1"/>
  <c r="A51" i="9"/>
  <c r="F51" i="9" s="1"/>
  <c r="A53" i="9"/>
  <c r="F53" i="9" s="1"/>
  <c r="A52" i="9"/>
  <c r="A50" i="9"/>
  <c r="A8" i="10"/>
  <c r="F8" i="10" s="1"/>
  <c r="A18" i="10"/>
  <c r="F18" i="10" s="1"/>
  <c r="A21" i="10"/>
  <c r="F21" i="10" s="1"/>
  <c r="A33" i="10"/>
  <c r="F33" i="10" s="1"/>
  <c r="A19" i="10"/>
  <c r="A30" i="10"/>
  <c r="F30" i="10" s="1"/>
  <c r="A9" i="10"/>
  <c r="A20" i="10"/>
  <c r="A10" i="10"/>
  <c r="F10" i="10" s="1"/>
  <c r="A11" i="10"/>
  <c r="A22" i="10"/>
  <c r="A12" i="10"/>
  <c r="F12" i="10" s="1"/>
  <c r="A23" i="10"/>
  <c r="F23" i="10" s="1"/>
  <c r="A34" i="10"/>
  <c r="A16" i="10"/>
  <c r="F16" i="10" s="1"/>
  <c r="A35" i="10"/>
  <c r="F35" i="10" s="1"/>
  <c r="A13" i="10"/>
  <c r="A24" i="10"/>
  <c r="A26" i="10"/>
  <c r="P27" i="10" s="1"/>
  <c r="A14" i="10"/>
  <c r="F14" i="10" s="1"/>
  <c r="A25" i="10"/>
  <c r="F25" i="10" s="1"/>
  <c r="A15" i="10"/>
  <c r="P16" i="10" s="1"/>
  <c r="A27" i="10"/>
  <c r="F27" i="10" s="1"/>
  <c r="A29" i="10"/>
  <c r="F29" i="10" s="1"/>
  <c r="A70" i="9"/>
  <c r="F70" i="9" s="1"/>
  <c r="A10" i="9"/>
  <c r="A68" i="9"/>
  <c r="F68" i="9" s="1"/>
  <c r="A12" i="9"/>
  <c r="A71" i="9"/>
  <c r="F71" i="9" s="1"/>
  <c r="A60" i="9"/>
  <c r="A61" i="9"/>
  <c r="F61" i="9" s="1"/>
  <c r="A59" i="9"/>
  <c r="F59" i="9" s="1"/>
  <c r="A58" i="9"/>
  <c r="A57" i="9"/>
  <c r="F57" i="9" s="1"/>
  <c r="A46" i="9"/>
  <c r="A43" i="9"/>
  <c r="P61" i="9" s="1"/>
  <c r="P86" i="9" s="1"/>
  <c r="A41" i="9"/>
  <c r="F41" i="9" s="1"/>
  <c r="A45" i="9"/>
  <c r="A44" i="9"/>
  <c r="A42" i="9"/>
  <c r="E43" i="9" s="1"/>
  <c r="A8" i="9"/>
  <c r="F8" i="9" s="1"/>
  <c r="A40" i="9"/>
  <c r="A20" i="9"/>
  <c r="A34" i="9"/>
  <c r="A38" i="9"/>
  <c r="A36" i="9"/>
  <c r="A39" i="9"/>
  <c r="F39" i="9" s="1"/>
  <c r="A29" i="9"/>
  <c r="F29" i="9" s="1"/>
  <c r="A28" i="9"/>
  <c r="A24" i="9"/>
  <c r="A19" i="9"/>
  <c r="F19" i="9" s="1"/>
  <c r="A18" i="9"/>
  <c r="A26" i="9"/>
  <c r="A15" i="9"/>
  <c r="F15" i="9" s="1"/>
  <c r="A35" i="9"/>
  <c r="F35" i="9" s="1"/>
  <c r="A32" i="9"/>
  <c r="K11" i="9" s="1"/>
  <c r="A31" i="9"/>
  <c r="F31" i="9" s="1"/>
  <c r="A22" i="9"/>
  <c r="A21" i="9"/>
  <c r="F21" i="9" s="1"/>
  <c r="A13" i="9"/>
  <c r="A14" i="9"/>
  <c r="F14" i="9" s="1"/>
  <c r="A17" i="9"/>
  <c r="F17" i="9" s="1"/>
  <c r="A11" i="9"/>
  <c r="F11" i="9" s="1"/>
  <c r="A9" i="9"/>
  <c r="P11" i="9" s="1"/>
  <c r="A16" i="9"/>
  <c r="A4" i="9"/>
  <c r="F5" i="9" s="1"/>
  <c r="A5" i="9"/>
  <c r="P5" i="9" s="1"/>
  <c r="A2" i="9"/>
  <c r="H2" i="9" s="1"/>
  <c r="A6" i="9"/>
  <c r="T5" i="9"/>
  <c r="A7" i="9"/>
  <c r="A3" i="9"/>
  <c r="E5" i="9" s="1"/>
  <c r="P35" i="10" l="1"/>
  <c r="P29" i="10"/>
  <c r="P30" i="10" s="1"/>
  <c r="N5" i="9"/>
  <c r="N5" i="10"/>
  <c r="U5" i="9"/>
  <c r="C1" i="8"/>
  <c r="B1" i="8"/>
  <c r="A1" i="8"/>
  <c r="AK94" i="7"/>
  <c r="AK321" i="7" s="1"/>
  <c r="AK320" i="7" s="1"/>
  <c r="AK318" i="7" s="1"/>
  <c r="AJ94" i="7"/>
  <c r="AJ321" i="7" s="1"/>
  <c r="AJ320" i="7" s="1"/>
  <c r="AJ318" i="7" s="1"/>
  <c r="AI94" i="7"/>
  <c r="AI321" i="7" s="1"/>
  <c r="AI320" i="7" s="1"/>
  <c r="AI318" i="7" s="1"/>
  <c r="AH94" i="7"/>
  <c r="AH321" i="7" s="1"/>
  <c r="AH320" i="7" s="1"/>
  <c r="AH318" i="7" s="1"/>
  <c r="AG94" i="7"/>
  <c r="AG321" i="7" s="1"/>
  <c r="AG320" i="7" s="1"/>
  <c r="AG318" i="7" s="1"/>
  <c r="AF94" i="7"/>
  <c r="AF321" i="7" s="1"/>
  <c r="AF320" i="7" s="1"/>
  <c r="AF318" i="7" s="1"/>
  <c r="AE94" i="7"/>
  <c r="AE321" i="7" s="1"/>
  <c r="AE320" i="7" s="1"/>
  <c r="AE318" i="7" s="1"/>
  <c r="AD94" i="7"/>
  <c r="AD321" i="7" s="1"/>
  <c r="AD320" i="7" s="1"/>
  <c r="AD318" i="7" s="1"/>
  <c r="AC94" i="7"/>
  <c r="AC321" i="7" s="1"/>
  <c r="AC320" i="7" s="1"/>
  <c r="AC318" i="7" s="1"/>
  <c r="AB94" i="7"/>
  <c r="AB321" i="7" s="1"/>
  <c r="AB320" i="7" s="1"/>
  <c r="AB318" i="7" s="1"/>
  <c r="AA94" i="7"/>
  <c r="AA321" i="7" s="1"/>
  <c r="AA320" i="7" s="1"/>
  <c r="AA318" i="7" s="1"/>
  <c r="Z94" i="7"/>
  <c r="Z321" i="7" s="1"/>
  <c r="Z320" i="7" s="1"/>
  <c r="Z318" i="7" s="1"/>
  <c r="Y94" i="7"/>
  <c r="X94" i="7"/>
  <c r="W94" i="7"/>
  <c r="V94" i="7"/>
  <c r="V321" i="7" s="1"/>
  <c r="V320" i="7" s="1"/>
  <c r="V318" i="7" s="1"/>
  <c r="U94" i="7"/>
  <c r="T94" i="7"/>
  <c r="S94" i="7"/>
  <c r="S321" i="7" s="1"/>
  <c r="S320" i="7" s="1"/>
  <c r="S318" i="7" s="1"/>
  <c r="AK92" i="7"/>
  <c r="AJ92" i="7"/>
  <c r="AI92" i="7"/>
  <c r="AH92" i="7"/>
  <c r="AG92" i="7"/>
  <c r="AF92" i="7"/>
  <c r="AE92" i="7"/>
  <c r="AD92" i="7"/>
  <c r="AC92" i="7"/>
  <c r="AB92" i="7"/>
  <c r="AA92" i="7"/>
  <c r="Z92" i="7"/>
  <c r="Y92" i="7"/>
  <c r="X92" i="7"/>
  <c r="W92" i="7"/>
  <c r="V92" i="7"/>
  <c r="U92" i="7"/>
  <c r="T92" i="7"/>
  <c r="S92" i="7"/>
  <c r="AK87" i="7"/>
  <c r="AJ87" i="7"/>
  <c r="AI87" i="7"/>
  <c r="AH87" i="7"/>
  <c r="AG87" i="7"/>
  <c r="AF87" i="7"/>
  <c r="AE87" i="7"/>
  <c r="AD87" i="7"/>
  <c r="AD137" i="7" s="1"/>
  <c r="AC87" i="7"/>
  <c r="AC137" i="7" s="1"/>
  <c r="AB87" i="7"/>
  <c r="AA87" i="7"/>
  <c r="Z87" i="7"/>
  <c r="Y87" i="7"/>
  <c r="X87" i="7"/>
  <c r="W87" i="7"/>
  <c r="V87" i="7"/>
  <c r="U87" i="7"/>
  <c r="T87" i="7"/>
  <c r="S87" i="7"/>
  <c r="AK85" i="7"/>
  <c r="AK445" i="7" s="1"/>
  <c r="AK440" i="7" s="1"/>
  <c r="AJ85" i="7"/>
  <c r="AJ445" i="7" s="1"/>
  <c r="AJ440" i="7" s="1"/>
  <c r="AI85" i="7"/>
  <c r="AI445" i="7" s="1"/>
  <c r="AI440" i="7" s="1"/>
  <c r="AH85" i="7"/>
  <c r="AH445" i="7" s="1"/>
  <c r="AH440" i="7" s="1"/>
  <c r="AG85" i="7"/>
  <c r="AG445" i="7" s="1"/>
  <c r="AG440" i="7" s="1"/>
  <c r="AF85" i="7"/>
  <c r="AF445" i="7" s="1"/>
  <c r="AF440" i="7" s="1"/>
  <c r="AE85" i="7"/>
  <c r="AE445" i="7" s="1"/>
  <c r="AE440" i="7" s="1"/>
  <c r="AD85" i="7"/>
  <c r="AD445" i="7" s="1"/>
  <c r="AD440" i="7" s="1"/>
  <c r="AC85" i="7"/>
  <c r="AC445" i="7" s="1"/>
  <c r="AC440" i="7" s="1"/>
  <c r="AB85" i="7"/>
  <c r="AB445" i="7" s="1"/>
  <c r="AB440" i="7" s="1"/>
  <c r="AA85" i="7"/>
  <c r="AA445" i="7" s="1"/>
  <c r="AA440" i="7" s="1"/>
  <c r="Z85" i="7"/>
  <c r="Z445" i="7" s="1"/>
  <c r="Z440" i="7" s="1"/>
  <c r="Y85" i="7"/>
  <c r="Y445" i="7" s="1"/>
  <c r="Y440" i="7" s="1"/>
  <c r="X85" i="7"/>
  <c r="X445" i="7" s="1"/>
  <c r="X440" i="7" s="1"/>
  <c r="W85" i="7"/>
  <c r="W445" i="7" s="1"/>
  <c r="V85" i="7"/>
  <c r="V445" i="7" s="1"/>
  <c r="U85" i="7"/>
  <c r="U445" i="7" s="1"/>
  <c r="T85" i="7"/>
  <c r="S85" i="7"/>
  <c r="AK81" i="7"/>
  <c r="AJ81" i="7"/>
  <c r="AI81" i="7"/>
  <c r="AH81" i="7"/>
  <c r="AG81" i="7"/>
  <c r="AF81" i="7"/>
  <c r="AE81" i="7"/>
  <c r="AD81" i="7"/>
  <c r="AC81" i="7"/>
  <c r="AB81" i="7"/>
  <c r="AA81" i="7"/>
  <c r="Z81" i="7"/>
  <c r="Y81" i="7"/>
  <c r="X81" i="7"/>
  <c r="W81" i="7"/>
  <c r="W373" i="7" s="1"/>
  <c r="V81" i="7"/>
  <c r="V373" i="7" s="1"/>
  <c r="U81" i="7"/>
  <c r="T81" i="7"/>
  <c r="S81" i="7"/>
  <c r="AK79" i="7"/>
  <c r="AJ79" i="7"/>
  <c r="AI79" i="7"/>
  <c r="AH79" i="7"/>
  <c r="AG79" i="7"/>
  <c r="AF79" i="7"/>
  <c r="AE79" i="7"/>
  <c r="AD79" i="7"/>
  <c r="AC79" i="7"/>
  <c r="AB79" i="7"/>
  <c r="AA79" i="7"/>
  <c r="Z79" i="7"/>
  <c r="Y79" i="7"/>
  <c r="X79" i="7"/>
  <c r="W79" i="7"/>
  <c r="V79" i="7"/>
  <c r="U79" i="7"/>
  <c r="T79" i="7"/>
  <c r="S79" i="7"/>
  <c r="V171" i="2"/>
  <c r="P138" i="2"/>
  <c r="O138" i="2"/>
  <c r="N138" i="2"/>
  <c r="M138" i="2"/>
  <c r="L138" i="2"/>
  <c r="K138" i="2"/>
  <c r="AK61" i="7"/>
  <c r="AJ61" i="7"/>
  <c r="AI61" i="7"/>
  <c r="AH61" i="7"/>
  <c r="AG61" i="7"/>
  <c r="AF61" i="7"/>
  <c r="AE61" i="7"/>
  <c r="AD61" i="7"/>
  <c r="AC61" i="7"/>
  <c r="AB61" i="7"/>
  <c r="AA61" i="7"/>
  <c r="Z61" i="7"/>
  <c r="Y61" i="7"/>
  <c r="X61" i="7"/>
  <c r="W61" i="7"/>
  <c r="V61" i="7"/>
  <c r="U61" i="7"/>
  <c r="T61" i="7"/>
  <c r="S152" i="7"/>
  <c r="S150" i="7"/>
  <c r="S148" i="7"/>
  <c r="T152" i="7"/>
  <c r="T150" i="7"/>
  <c r="T148" i="7"/>
  <c r="U152" i="7"/>
  <c r="U150" i="7"/>
  <c r="U148" i="7"/>
  <c r="U164" i="7"/>
  <c r="T164" i="7"/>
  <c r="S164" i="7"/>
  <c r="U162" i="7"/>
  <c r="T162" i="7"/>
  <c r="S162" i="7"/>
  <c r="U160" i="7"/>
  <c r="T160" i="7"/>
  <c r="S160" i="7"/>
  <c r="U158" i="7"/>
  <c r="T158" i="7"/>
  <c r="S158" i="7"/>
  <c r="AK98" i="7"/>
  <c r="AJ98" i="7"/>
  <c r="AI98" i="7"/>
  <c r="AH98" i="7"/>
  <c r="AG98" i="7"/>
  <c r="AF98" i="7"/>
  <c r="AE98" i="7"/>
  <c r="AD98" i="7"/>
  <c r="AC98" i="7"/>
  <c r="AB98" i="7"/>
  <c r="AA98" i="7"/>
  <c r="Z98" i="7"/>
  <c r="Y98" i="7"/>
  <c r="X98" i="7"/>
  <c r="W98" i="7"/>
  <c r="AK43" i="5"/>
  <c r="AK18" i="7" s="1"/>
  <c r="AJ43" i="5"/>
  <c r="AJ18" i="7" s="1"/>
  <c r="AI43" i="5"/>
  <c r="AI18" i="7" s="1"/>
  <c r="AH43" i="5"/>
  <c r="AH18" i="7" s="1"/>
  <c r="AG43" i="5"/>
  <c r="AG18" i="7" s="1"/>
  <c r="AF43" i="5"/>
  <c r="AF18" i="7" s="1"/>
  <c r="AE43" i="5"/>
  <c r="AE18" i="7" s="1"/>
  <c r="AD43" i="5"/>
  <c r="AD18" i="7" s="1"/>
  <c r="AC43" i="5"/>
  <c r="AC18" i="7" s="1"/>
  <c r="AB43" i="5"/>
  <c r="AB18" i="7" s="1"/>
  <c r="AA43" i="5"/>
  <c r="AA18" i="7" s="1"/>
  <c r="Z43" i="5"/>
  <c r="Z18" i="7" s="1"/>
  <c r="Y43" i="5"/>
  <c r="Y18" i="7" s="1"/>
  <c r="X43" i="5"/>
  <c r="X18" i="7" s="1"/>
  <c r="W43" i="5"/>
  <c r="AK164" i="7"/>
  <c r="AJ164" i="7"/>
  <c r="AI164" i="7"/>
  <c r="AH164" i="7"/>
  <c r="AG164" i="7"/>
  <c r="AF164" i="7"/>
  <c r="AE164" i="7"/>
  <c r="AD164" i="7"/>
  <c r="AC164" i="7"/>
  <c r="AB164" i="7"/>
  <c r="AA164" i="7"/>
  <c r="Z164" i="7"/>
  <c r="Y164" i="7"/>
  <c r="X164" i="7"/>
  <c r="W164" i="7"/>
  <c r="V164" i="7"/>
  <c r="AK162" i="7"/>
  <c r="AJ162" i="7"/>
  <c r="AI162" i="7"/>
  <c r="AH162" i="7"/>
  <c r="AG162" i="7"/>
  <c r="AF162" i="7"/>
  <c r="AE162" i="7"/>
  <c r="AD162" i="7"/>
  <c r="AC162" i="7"/>
  <c r="AB162" i="7"/>
  <c r="AA162" i="7"/>
  <c r="Z162" i="7"/>
  <c r="Y162" i="7"/>
  <c r="X162" i="7"/>
  <c r="W162" i="7"/>
  <c r="V162" i="7"/>
  <c r="AK160" i="7"/>
  <c r="AJ160" i="7"/>
  <c r="AI160" i="7"/>
  <c r="AH160" i="7"/>
  <c r="AG160" i="7"/>
  <c r="AF160" i="7"/>
  <c r="AE160" i="7"/>
  <c r="AD160" i="7"/>
  <c r="AC160" i="7"/>
  <c r="AB160" i="7"/>
  <c r="AA160" i="7"/>
  <c r="Z160" i="7"/>
  <c r="Y160" i="7"/>
  <c r="X160" i="7"/>
  <c r="W160" i="7"/>
  <c r="V160" i="7"/>
  <c r="AK158" i="7"/>
  <c r="AJ158" i="7"/>
  <c r="AI158" i="7"/>
  <c r="AH158" i="7"/>
  <c r="AG158" i="7"/>
  <c r="AF158" i="7"/>
  <c r="AE158" i="7"/>
  <c r="AD158" i="7"/>
  <c r="AC158" i="7"/>
  <c r="AB158" i="7"/>
  <c r="AA158" i="7"/>
  <c r="Z158" i="7"/>
  <c r="Y158" i="7"/>
  <c r="X158" i="7"/>
  <c r="W158" i="7"/>
  <c r="V158" i="7"/>
  <c r="AF137" i="7"/>
  <c r="V131" i="7"/>
  <c r="A21" i="8" l="1"/>
  <c r="F21" i="8" s="1"/>
  <c r="A15" i="8"/>
  <c r="F15" i="8" s="1"/>
  <c r="N425" i="7"/>
  <c r="AE425" i="7" s="1"/>
  <c r="AG369" i="7"/>
  <c r="AH369" i="7"/>
  <c r="AA369" i="7"/>
  <c r="AB369" i="7"/>
  <c r="S369" i="7"/>
  <c r="AI369" i="7"/>
  <c r="AC369" i="7"/>
  <c r="AD369" i="7"/>
  <c r="T369" i="7"/>
  <c r="AJ369" i="7"/>
  <c r="AF369" i="7"/>
  <c r="U369" i="7"/>
  <c r="AK369" i="7"/>
  <c r="V369" i="7"/>
  <c r="W369" i="7"/>
  <c r="X369" i="7"/>
  <c r="AE369" i="7"/>
  <c r="Y369" i="7"/>
  <c r="Z369" i="7"/>
  <c r="W18" i="7"/>
  <c r="V434" i="7"/>
  <c r="V430" i="7" s="1"/>
  <c r="V440" i="7"/>
  <c r="W440" i="7"/>
  <c r="W434" i="7"/>
  <c r="W430" i="7" s="1"/>
  <c r="U434" i="7"/>
  <c r="U430" i="7" s="1"/>
  <c r="U440" i="7"/>
  <c r="AA434" i="7"/>
  <c r="AB434" i="7"/>
  <c r="AC434" i="7"/>
  <c r="X434" i="7"/>
  <c r="AD434" i="7"/>
  <c r="AE434" i="7"/>
  <c r="AF434" i="7"/>
  <c r="AG434" i="7"/>
  <c r="AH434" i="7"/>
  <c r="Y434" i="7"/>
  <c r="AI434" i="7"/>
  <c r="Z434" i="7"/>
  <c r="AJ434" i="7"/>
  <c r="AK434" i="7"/>
  <c r="AA412" i="7"/>
  <c r="AA423" i="7"/>
  <c r="AB412" i="7"/>
  <c r="AB423" i="7"/>
  <c r="Y423" i="7"/>
  <c r="Y412" i="7"/>
  <c r="Z423" i="7"/>
  <c r="Z412" i="7"/>
  <c r="AC412" i="7"/>
  <c r="AC423" i="7"/>
  <c r="AD412" i="7"/>
  <c r="AD423" i="7"/>
  <c r="AE412" i="7"/>
  <c r="AE423" i="7"/>
  <c r="W423" i="7"/>
  <c r="W418" i="7" s="1"/>
  <c r="W412" i="7"/>
  <c r="W407" i="7" s="1"/>
  <c r="AF412" i="7"/>
  <c r="AF423" i="7"/>
  <c r="AG412" i="7"/>
  <c r="AG423" i="7"/>
  <c r="AH412" i="7"/>
  <c r="AH423" i="7"/>
  <c r="X412" i="7"/>
  <c r="X407" i="7" s="1"/>
  <c r="X423" i="7"/>
  <c r="AI412" i="7"/>
  <c r="AI423" i="7"/>
  <c r="AJ412" i="7"/>
  <c r="AJ423" i="7"/>
  <c r="AK412" i="7"/>
  <c r="AK423" i="7"/>
  <c r="V331" i="7"/>
  <c r="W331" i="7" s="1"/>
  <c r="W330" i="7" s="1"/>
  <c r="Z131" i="7"/>
  <c r="Z373" i="7"/>
  <c r="AC131" i="7"/>
  <c r="AC373" i="7"/>
  <c r="AD131" i="7"/>
  <c r="AD373" i="7"/>
  <c r="AB131" i="7"/>
  <c r="AB373" i="7"/>
  <c r="AE131" i="7"/>
  <c r="AE373" i="7"/>
  <c r="AG131" i="7"/>
  <c r="AG373" i="7"/>
  <c r="AH131" i="7"/>
  <c r="AH373" i="7"/>
  <c r="S131" i="7"/>
  <c r="S373" i="7"/>
  <c r="AI131" i="7"/>
  <c r="AI373" i="7"/>
  <c r="T131" i="7"/>
  <c r="T373" i="7"/>
  <c r="AJ131" i="7"/>
  <c r="AJ373" i="7"/>
  <c r="U131" i="7"/>
  <c r="U373" i="7"/>
  <c r="AK131" i="7"/>
  <c r="AK373" i="7"/>
  <c r="AA131" i="7"/>
  <c r="AA373" i="7"/>
  <c r="AF131" i="7"/>
  <c r="AF373" i="7"/>
  <c r="X131" i="7"/>
  <c r="X373" i="7"/>
  <c r="X332" i="7" s="1"/>
  <c r="Y131" i="7"/>
  <c r="Y373" i="7"/>
  <c r="V144" i="7"/>
  <c r="T222" i="7"/>
  <c r="T221" i="7" s="1"/>
  <c r="T219" i="7" s="1"/>
  <c r="T321" i="7"/>
  <c r="T320" i="7" s="1"/>
  <c r="T318" i="7" s="1"/>
  <c r="U222" i="7"/>
  <c r="U221" i="7" s="1"/>
  <c r="U219" i="7" s="1"/>
  <c r="U321" i="7"/>
  <c r="U320" i="7" s="1"/>
  <c r="U318" i="7" s="1"/>
  <c r="W222" i="7"/>
  <c r="W221" i="7" s="1"/>
  <c r="W321" i="7"/>
  <c r="X222" i="7"/>
  <c r="X221" i="7" s="1"/>
  <c r="X219" i="7" s="1"/>
  <c r="X321" i="7"/>
  <c r="X320" i="7" s="1"/>
  <c r="X318" i="7" s="1"/>
  <c r="Y222" i="7"/>
  <c r="Y221" i="7" s="1"/>
  <c r="Y219" i="7" s="1"/>
  <c r="Y321" i="7"/>
  <c r="Y320" i="7" s="1"/>
  <c r="Y318" i="7" s="1"/>
  <c r="AJ202" i="7"/>
  <c r="AJ200" i="7" s="1"/>
  <c r="AJ313" i="7"/>
  <c r="AJ311" i="7" s="1"/>
  <c r="AJ287" i="7"/>
  <c r="AJ285" i="7" s="1"/>
  <c r="W202" i="7"/>
  <c r="W200" i="7" s="1"/>
  <c r="W313" i="7"/>
  <c r="W287" i="7"/>
  <c r="X202" i="7"/>
  <c r="X200" i="7" s="1"/>
  <c r="X313" i="7"/>
  <c r="X311" i="7" s="1"/>
  <c r="X287" i="7"/>
  <c r="X285" i="7" s="1"/>
  <c r="Y202" i="7"/>
  <c r="Y200" i="7" s="1"/>
  <c r="Y313" i="7"/>
  <c r="Y311" i="7" s="1"/>
  <c r="Y287" i="7"/>
  <c r="Y285" i="7" s="1"/>
  <c r="Z313" i="7"/>
  <c r="Z311" i="7" s="1"/>
  <c r="Z287" i="7"/>
  <c r="Z285" i="7" s="1"/>
  <c r="T313" i="7"/>
  <c r="T311" i="7" s="1"/>
  <c r="T287" i="7"/>
  <c r="T285" i="7" s="1"/>
  <c r="AA202" i="7"/>
  <c r="AA200" i="7" s="1"/>
  <c r="AA313" i="7"/>
  <c r="AA311" i="7" s="1"/>
  <c r="AA287" i="7"/>
  <c r="AA285" i="7" s="1"/>
  <c r="U287" i="7"/>
  <c r="U285" i="7" s="1"/>
  <c r="U313" i="7"/>
  <c r="U311" i="7" s="1"/>
  <c r="AB202" i="7"/>
  <c r="AB200" i="7" s="1"/>
  <c r="AB313" i="7"/>
  <c r="AB311" i="7" s="1"/>
  <c r="AB287" i="7"/>
  <c r="AB285" i="7" s="1"/>
  <c r="AK202" i="7"/>
  <c r="AK200" i="7" s="1"/>
  <c r="AK287" i="7"/>
  <c r="AK285" i="7" s="1"/>
  <c r="AK313" i="7"/>
  <c r="AK311" i="7" s="1"/>
  <c r="AC202" i="7"/>
  <c r="AC200" i="7" s="1"/>
  <c r="AC313" i="7"/>
  <c r="AC311" i="7" s="1"/>
  <c r="AC287" i="7"/>
  <c r="AC285" i="7" s="1"/>
  <c r="AD202" i="7"/>
  <c r="AD200" i="7" s="1"/>
  <c r="AD313" i="7"/>
  <c r="AD311" i="7" s="1"/>
  <c r="AD287" i="7"/>
  <c r="AD285" i="7" s="1"/>
  <c r="AE202" i="7"/>
  <c r="AE200" i="7" s="1"/>
  <c r="AE313" i="7"/>
  <c r="AE311" i="7" s="1"/>
  <c r="AE287" i="7"/>
  <c r="AE285" i="7" s="1"/>
  <c r="AF202" i="7"/>
  <c r="AF200" i="7" s="1"/>
  <c r="AF313" i="7"/>
  <c r="AF311" i="7" s="1"/>
  <c r="AF287" i="7"/>
  <c r="AF285" i="7" s="1"/>
  <c r="AG202" i="7"/>
  <c r="AG200" i="7" s="1"/>
  <c r="AG287" i="7"/>
  <c r="AG285" i="7" s="1"/>
  <c r="AG313" i="7"/>
  <c r="AG311" i="7" s="1"/>
  <c r="V287" i="7"/>
  <c r="V285" i="7" s="1"/>
  <c r="V313" i="7"/>
  <c r="V311" i="7" s="1"/>
  <c r="AH202" i="7"/>
  <c r="AH200" i="7" s="1"/>
  <c r="AH287" i="7"/>
  <c r="AH285" i="7" s="1"/>
  <c r="AH313" i="7"/>
  <c r="AH311" i="7" s="1"/>
  <c r="S202" i="7"/>
  <c r="S200" i="7" s="1"/>
  <c r="S287" i="7"/>
  <c r="S285" i="7" s="1"/>
  <c r="S313" i="7"/>
  <c r="S311" i="7" s="1"/>
  <c r="AI202" i="7"/>
  <c r="AI200" i="7" s="1"/>
  <c r="AI287" i="7"/>
  <c r="AI285" i="7" s="1"/>
  <c r="AI313" i="7"/>
  <c r="AI311" i="7" s="1"/>
  <c r="AB290" i="7"/>
  <c r="AB339" i="7"/>
  <c r="AB336" i="7" s="1"/>
  <c r="AB316" i="7"/>
  <c r="AB359" i="7"/>
  <c r="AB356" i="7" s="1"/>
  <c r="X359" i="7"/>
  <c r="X356" i="7" s="1"/>
  <c r="X290" i="7"/>
  <c r="X339" i="7"/>
  <c r="X336" i="7" s="1"/>
  <c r="X316" i="7"/>
  <c r="AC339" i="7"/>
  <c r="AC336" i="7" s="1"/>
  <c r="AC316" i="7"/>
  <c r="AC359" i="7"/>
  <c r="AC356" i="7" s="1"/>
  <c r="AC290" i="7"/>
  <c r="AD339" i="7"/>
  <c r="AD336" i="7" s="1"/>
  <c r="AD316" i="7"/>
  <c r="AD359" i="7"/>
  <c r="AD356" i="7" s="1"/>
  <c r="AD290" i="7"/>
  <c r="AE316" i="7"/>
  <c r="AE359" i="7"/>
  <c r="AE356" i="7" s="1"/>
  <c r="AE290" i="7"/>
  <c r="AE339" i="7"/>
  <c r="AE336" i="7" s="1"/>
  <c r="Y359" i="7"/>
  <c r="Y356" i="7" s="1"/>
  <c r="Y290" i="7"/>
  <c r="Y339" i="7"/>
  <c r="Y336" i="7" s="1"/>
  <c r="Y316" i="7"/>
  <c r="AF316" i="7"/>
  <c r="AF359" i="7"/>
  <c r="AF356" i="7" s="1"/>
  <c r="AF290" i="7"/>
  <c r="AF339" i="7"/>
  <c r="AF336" i="7" s="1"/>
  <c r="AG137" i="7"/>
  <c r="AG316" i="7"/>
  <c r="AG290" i="7"/>
  <c r="AG359" i="7"/>
  <c r="AG356" i="7" s="1"/>
  <c r="AG339" i="7"/>
  <c r="AG336" i="7" s="1"/>
  <c r="AA359" i="7"/>
  <c r="AA356" i="7" s="1"/>
  <c r="AA290" i="7"/>
  <c r="AA316" i="7"/>
  <c r="AA339" i="7"/>
  <c r="AA336" i="7" s="1"/>
  <c r="AH339" i="7"/>
  <c r="AH336" i="7" s="1"/>
  <c r="AH316" i="7"/>
  <c r="AH359" i="7"/>
  <c r="AH356" i="7" s="1"/>
  <c r="AH290" i="7"/>
  <c r="S316" i="7"/>
  <c r="S339" i="7"/>
  <c r="S336" i="7" s="1"/>
  <c r="S359" i="7"/>
  <c r="S356" i="7" s="1"/>
  <c r="S290" i="7"/>
  <c r="AI339" i="7"/>
  <c r="AI336" i="7" s="1"/>
  <c r="AI316" i="7"/>
  <c r="AI359" i="7"/>
  <c r="AI356" i="7" s="1"/>
  <c r="AI290" i="7"/>
  <c r="Z359" i="7"/>
  <c r="Z356" i="7" s="1"/>
  <c r="Z290" i="7"/>
  <c r="Z339" i="7"/>
  <c r="Z336" i="7" s="1"/>
  <c r="Z316" i="7"/>
  <c r="T316" i="7"/>
  <c r="T359" i="7"/>
  <c r="T356" i="7" s="1"/>
  <c r="T290" i="7"/>
  <c r="T339" i="7"/>
  <c r="T336" i="7" s="1"/>
  <c r="AJ316" i="7"/>
  <c r="AJ359" i="7"/>
  <c r="AJ356" i="7" s="1"/>
  <c r="AJ290" i="7"/>
  <c r="AJ339" i="7"/>
  <c r="AJ336" i="7" s="1"/>
  <c r="U316" i="7"/>
  <c r="U359" i="7"/>
  <c r="U356" i="7" s="1"/>
  <c r="U290" i="7"/>
  <c r="U339" i="7"/>
  <c r="U336" i="7" s="1"/>
  <c r="AK316" i="7"/>
  <c r="AK359" i="7"/>
  <c r="AK356" i="7" s="1"/>
  <c r="AK290" i="7"/>
  <c r="AK339" i="7"/>
  <c r="AK336" i="7" s="1"/>
  <c r="V316" i="7"/>
  <c r="V359" i="7"/>
  <c r="V356" i="7" s="1"/>
  <c r="V290" i="7"/>
  <c r="V339" i="7"/>
  <c r="V336" i="7" s="1"/>
  <c r="W359" i="7"/>
  <c r="W290" i="7"/>
  <c r="W339" i="7"/>
  <c r="W316" i="7"/>
  <c r="AE354" i="7"/>
  <c r="AE351" i="7" s="1"/>
  <c r="AE307" i="7"/>
  <c r="AE304" i="7" s="1"/>
  <c r="AE334" i="7"/>
  <c r="AE281" i="7"/>
  <c r="AF354" i="7"/>
  <c r="AF351" i="7" s="1"/>
  <c r="AF307" i="7"/>
  <c r="AF304" i="7" s="1"/>
  <c r="AF281" i="7"/>
  <c r="AF334" i="7"/>
  <c r="AH354" i="7"/>
  <c r="AH351" i="7" s="1"/>
  <c r="AH307" i="7"/>
  <c r="AH304" i="7" s="1"/>
  <c r="AH334" i="7"/>
  <c r="AH281" i="7"/>
  <c r="S307" i="7"/>
  <c r="S304" i="7" s="1"/>
  <c r="S334" i="7"/>
  <c r="S328" i="7" s="1"/>
  <c r="S326" i="7" s="1"/>
  <c r="S281" i="7"/>
  <c r="S354" i="7"/>
  <c r="S351" i="7" s="1"/>
  <c r="AI307" i="7"/>
  <c r="AI304" i="7" s="1"/>
  <c r="AI334" i="7"/>
  <c r="AI354" i="7"/>
  <c r="AI351" i="7" s="1"/>
  <c r="AI281" i="7"/>
  <c r="T307" i="7"/>
  <c r="T304" i="7" s="1"/>
  <c r="T334" i="7"/>
  <c r="T328" i="7" s="1"/>
  <c r="T281" i="7"/>
  <c r="T354" i="7"/>
  <c r="T351" i="7" s="1"/>
  <c r="AJ307" i="7"/>
  <c r="AJ304" i="7" s="1"/>
  <c r="AJ334" i="7"/>
  <c r="AJ281" i="7"/>
  <c r="AJ354" i="7"/>
  <c r="AJ351" i="7" s="1"/>
  <c r="U307" i="7"/>
  <c r="U304" i="7" s="1"/>
  <c r="U334" i="7"/>
  <c r="U328" i="7" s="1"/>
  <c r="U281" i="7"/>
  <c r="U354" i="7"/>
  <c r="U385" i="7" s="1"/>
  <c r="AK307" i="7"/>
  <c r="AK304" i="7" s="1"/>
  <c r="AK334" i="7"/>
  <c r="AK281" i="7"/>
  <c r="AK354" i="7"/>
  <c r="AK351" i="7" s="1"/>
  <c r="V307" i="7"/>
  <c r="V304" i="7" s="1"/>
  <c r="V334" i="7"/>
  <c r="V281" i="7"/>
  <c r="V354" i="7"/>
  <c r="V385" i="7" s="1"/>
  <c r="W334" i="7"/>
  <c r="W281" i="7"/>
  <c r="W354" i="7"/>
  <c r="W307" i="7"/>
  <c r="X334" i="7"/>
  <c r="X281" i="7"/>
  <c r="X354" i="7"/>
  <c r="X351" i="7" s="1"/>
  <c r="X307" i="7"/>
  <c r="X304" i="7" s="1"/>
  <c r="AG354" i="7"/>
  <c r="AG351" i="7" s="1"/>
  <c r="AG307" i="7"/>
  <c r="AG304" i="7" s="1"/>
  <c r="AG334" i="7"/>
  <c r="AG281" i="7"/>
  <c r="Y334" i="7"/>
  <c r="Y281" i="7"/>
  <c r="Y354" i="7"/>
  <c r="Y351" i="7" s="1"/>
  <c r="Y307" i="7"/>
  <c r="Y304" i="7" s="1"/>
  <c r="Z281" i="7"/>
  <c r="Z354" i="7"/>
  <c r="Z351" i="7" s="1"/>
  <c r="Z334" i="7"/>
  <c r="Z307" i="7"/>
  <c r="Z304" i="7" s="1"/>
  <c r="AA281" i="7"/>
  <c r="AA354" i="7"/>
  <c r="AA351" i="7" s="1"/>
  <c r="AA334" i="7"/>
  <c r="AA307" i="7"/>
  <c r="AA304" i="7" s="1"/>
  <c r="AB281" i="7"/>
  <c r="AB354" i="7"/>
  <c r="AB351" i="7" s="1"/>
  <c r="AB307" i="7"/>
  <c r="AB304" i="7" s="1"/>
  <c r="AB334" i="7"/>
  <c r="AC281" i="7"/>
  <c r="AC354" i="7"/>
  <c r="AC351" i="7" s="1"/>
  <c r="AC307" i="7"/>
  <c r="AC304" i="7" s="1"/>
  <c r="AC334" i="7"/>
  <c r="AD281" i="7"/>
  <c r="AD354" i="7"/>
  <c r="AD351" i="7" s="1"/>
  <c r="AD307" i="7"/>
  <c r="AD304" i="7" s="1"/>
  <c r="AD334" i="7"/>
  <c r="AG222" i="7"/>
  <c r="AG221" i="7" s="1"/>
  <c r="AG219" i="7" s="1"/>
  <c r="AK222" i="7"/>
  <c r="AK221" i="7" s="1"/>
  <c r="AK219" i="7" s="1"/>
  <c r="AC222" i="7"/>
  <c r="AC221" i="7" s="1"/>
  <c r="AC219" i="7" s="1"/>
  <c r="AI222" i="7"/>
  <c r="AI221" i="7" s="1"/>
  <c r="AI219" i="7" s="1"/>
  <c r="V222" i="7"/>
  <c r="V221" i="7" s="1"/>
  <c r="V219" i="7" s="1"/>
  <c r="AE222" i="7"/>
  <c r="AE221" i="7" s="1"/>
  <c r="AE219" i="7" s="1"/>
  <c r="AD222" i="7"/>
  <c r="AD221" i="7" s="1"/>
  <c r="AD219" i="7" s="1"/>
  <c r="AF222" i="7"/>
  <c r="AF221" i="7" s="1"/>
  <c r="AF219" i="7" s="1"/>
  <c r="AJ222" i="7"/>
  <c r="AJ221" i="7" s="1"/>
  <c r="AJ219" i="7" s="1"/>
  <c r="AH222" i="7"/>
  <c r="AH221" i="7" s="1"/>
  <c r="AH219" i="7" s="1"/>
  <c r="Z222" i="7"/>
  <c r="Z221" i="7" s="1"/>
  <c r="Z219" i="7" s="1"/>
  <c r="AA222" i="7"/>
  <c r="AA221" i="7" s="1"/>
  <c r="AA219" i="7" s="1"/>
  <c r="S222" i="7"/>
  <c r="S221" i="7" s="1"/>
  <c r="S219" i="7" s="1"/>
  <c r="AB222" i="7"/>
  <c r="AB221" i="7" s="1"/>
  <c r="AB219" i="7" s="1"/>
  <c r="T142" i="7"/>
  <c r="T202" i="7"/>
  <c r="T200" i="7" s="1"/>
  <c r="U142" i="7"/>
  <c r="U202" i="7"/>
  <c r="U200" i="7" s="1"/>
  <c r="Z142" i="7"/>
  <c r="Z202" i="7"/>
  <c r="Z200" i="7" s="1"/>
  <c r="V142" i="7"/>
  <c r="V202" i="7"/>
  <c r="V200" i="7" s="1"/>
  <c r="AJ237" i="7"/>
  <c r="AJ234" i="7" s="1"/>
  <c r="AJ217" i="7"/>
  <c r="AJ214" i="7" s="1"/>
  <c r="AJ203" i="7"/>
  <c r="AJ251" i="7"/>
  <c r="AJ248" i="7" s="1"/>
  <c r="S237" i="7"/>
  <c r="S234" i="7" s="1"/>
  <c r="S217" i="7"/>
  <c r="S214" i="7" s="1"/>
  <c r="S251" i="7"/>
  <c r="S248" i="7" s="1"/>
  <c r="S203" i="7"/>
  <c r="AI237" i="7"/>
  <c r="AI234" i="7" s="1"/>
  <c r="AI217" i="7"/>
  <c r="AI214" i="7" s="1"/>
  <c r="AI251" i="7"/>
  <c r="AI248" i="7" s="1"/>
  <c r="AI203" i="7"/>
  <c r="U217" i="7"/>
  <c r="U214" i="7" s="1"/>
  <c r="U203" i="7"/>
  <c r="U251" i="7"/>
  <c r="U248" i="7" s="1"/>
  <c r="U237" i="7"/>
  <c r="U234" i="7" s="1"/>
  <c r="AB203" i="7"/>
  <c r="AB251" i="7"/>
  <c r="AB248" i="7" s="1"/>
  <c r="AB237" i="7"/>
  <c r="AB234" i="7" s="1"/>
  <c r="AB217" i="7"/>
  <c r="AB214" i="7" s="1"/>
  <c r="AK217" i="7"/>
  <c r="AK214" i="7" s="1"/>
  <c r="AK203" i="7"/>
  <c r="AK251" i="7"/>
  <c r="AK248" i="7" s="1"/>
  <c r="AK237" i="7"/>
  <c r="AK234" i="7" s="1"/>
  <c r="V217" i="7"/>
  <c r="V214" i="7" s="1"/>
  <c r="V237" i="7"/>
  <c r="V234" i="7" s="1"/>
  <c r="V203" i="7"/>
  <c r="V251" i="7"/>
  <c r="V248" i="7" s="1"/>
  <c r="W217" i="7"/>
  <c r="W203" i="7"/>
  <c r="W251" i="7"/>
  <c r="W237" i="7"/>
  <c r="AC203" i="7"/>
  <c r="AC251" i="7"/>
  <c r="AC248" i="7" s="1"/>
  <c r="AC237" i="7"/>
  <c r="AC234" i="7" s="1"/>
  <c r="AC217" i="7"/>
  <c r="AC214" i="7" s="1"/>
  <c r="Z217" i="7"/>
  <c r="Z214" i="7" s="1"/>
  <c r="Z203" i="7"/>
  <c r="Z251" i="7"/>
  <c r="Z248" i="7" s="1"/>
  <c r="Z237" i="7"/>
  <c r="Z234" i="7" s="1"/>
  <c r="AD251" i="7"/>
  <c r="AD248" i="7" s="1"/>
  <c r="AD237" i="7"/>
  <c r="AD234" i="7" s="1"/>
  <c r="AD217" i="7"/>
  <c r="AD214" i="7" s="1"/>
  <c r="AD203" i="7"/>
  <c r="Y217" i="7"/>
  <c r="Y214" i="7" s="1"/>
  <c r="Y203" i="7"/>
  <c r="Y251" i="7"/>
  <c r="Y248" i="7" s="1"/>
  <c r="Y237" i="7"/>
  <c r="Y234" i="7" s="1"/>
  <c r="AE251" i="7"/>
  <c r="AE248" i="7" s="1"/>
  <c r="AE203" i="7"/>
  <c r="AE237" i="7"/>
  <c r="AE234" i="7" s="1"/>
  <c r="AE217" i="7"/>
  <c r="AE214" i="7" s="1"/>
  <c r="AF251" i="7"/>
  <c r="AF248" i="7" s="1"/>
  <c r="AF237" i="7"/>
  <c r="AF234" i="7" s="1"/>
  <c r="AF217" i="7"/>
  <c r="AF214" i="7" s="1"/>
  <c r="AF203" i="7"/>
  <c r="X217" i="7"/>
  <c r="X214" i="7" s="1"/>
  <c r="X203" i="7"/>
  <c r="X251" i="7"/>
  <c r="X248" i="7" s="1"/>
  <c r="X237" i="7"/>
  <c r="X234" i="7" s="1"/>
  <c r="AG251" i="7"/>
  <c r="AG248" i="7" s="1"/>
  <c r="AG237" i="7"/>
  <c r="AG234" i="7" s="1"/>
  <c r="AG217" i="7"/>
  <c r="AG214" i="7" s="1"/>
  <c r="AG203" i="7"/>
  <c r="T237" i="7"/>
  <c r="T234" i="7" s="1"/>
  <c r="T217" i="7"/>
  <c r="T214" i="7" s="1"/>
  <c r="T203" i="7"/>
  <c r="T251" i="7"/>
  <c r="T248" i="7" s="1"/>
  <c r="AA203" i="7"/>
  <c r="AA251" i="7"/>
  <c r="AA248" i="7" s="1"/>
  <c r="AA237" i="7"/>
  <c r="AA234" i="7" s="1"/>
  <c r="AA217" i="7"/>
  <c r="AA214" i="7" s="1"/>
  <c r="AH237" i="7"/>
  <c r="AH234" i="7" s="1"/>
  <c r="AH217" i="7"/>
  <c r="AH214" i="7" s="1"/>
  <c r="AH203" i="7"/>
  <c r="AH251" i="7"/>
  <c r="AH248" i="7" s="1"/>
  <c r="X232" i="7"/>
  <c r="X229" i="7" s="1"/>
  <c r="X196" i="7"/>
  <c r="X193" i="7" s="1"/>
  <c r="X212" i="7"/>
  <c r="X209" i="7" s="1"/>
  <c r="X246" i="7"/>
  <c r="X243" i="7" s="1"/>
  <c r="AC196" i="7"/>
  <c r="AC193" i="7" s="1"/>
  <c r="AC212" i="7"/>
  <c r="AC209" i="7" s="1"/>
  <c r="AC246" i="7"/>
  <c r="AC243" i="7" s="1"/>
  <c r="AC232" i="7"/>
  <c r="AC229" i="7" s="1"/>
  <c r="AD212" i="7"/>
  <c r="AD209" i="7" s="1"/>
  <c r="AD246" i="7"/>
  <c r="AD243" i="7" s="1"/>
  <c r="AD232" i="7"/>
  <c r="AD229" i="7" s="1"/>
  <c r="AD196" i="7"/>
  <c r="AD193" i="7" s="1"/>
  <c r="AE212" i="7"/>
  <c r="AE209" i="7" s="1"/>
  <c r="AE246" i="7"/>
  <c r="AE243" i="7" s="1"/>
  <c r="AE232" i="7"/>
  <c r="AE229" i="7" s="1"/>
  <c r="AE196" i="7"/>
  <c r="AE193" i="7" s="1"/>
  <c r="W232" i="7"/>
  <c r="W196" i="7"/>
  <c r="W212" i="7"/>
  <c r="W246" i="7"/>
  <c r="AB196" i="7"/>
  <c r="AB193" i="7" s="1"/>
  <c r="AB212" i="7"/>
  <c r="AB209" i="7" s="1"/>
  <c r="AB246" i="7"/>
  <c r="AB243" i="7" s="1"/>
  <c r="AB232" i="7"/>
  <c r="AB229" i="7" s="1"/>
  <c r="AF212" i="7"/>
  <c r="AF209" i="7" s="1"/>
  <c r="AF246" i="7"/>
  <c r="AF243" i="7" s="1"/>
  <c r="AF232" i="7"/>
  <c r="AF229" i="7" s="1"/>
  <c r="AF196" i="7"/>
  <c r="AF193" i="7" s="1"/>
  <c r="AG212" i="7"/>
  <c r="AG209" i="7" s="1"/>
  <c r="AG246" i="7"/>
  <c r="AG243" i="7" s="1"/>
  <c r="AG232" i="7"/>
  <c r="AG229" i="7" s="1"/>
  <c r="AG196" i="7"/>
  <c r="AG193" i="7" s="1"/>
  <c r="AH212" i="7"/>
  <c r="AH209" i="7" s="1"/>
  <c r="AH246" i="7"/>
  <c r="AH243" i="7" s="1"/>
  <c r="AH232" i="7"/>
  <c r="AH229" i="7" s="1"/>
  <c r="AH196" i="7"/>
  <c r="AH193" i="7" s="1"/>
  <c r="Z232" i="7"/>
  <c r="Z229" i="7" s="1"/>
  <c r="Z196" i="7"/>
  <c r="Z193" i="7" s="1"/>
  <c r="Z212" i="7"/>
  <c r="Z209" i="7" s="1"/>
  <c r="Z246" i="7"/>
  <c r="Z243" i="7" s="1"/>
  <c r="S212" i="7"/>
  <c r="S209" i="7" s="1"/>
  <c r="S246" i="7"/>
  <c r="S243" i="7" s="1"/>
  <c r="S232" i="7"/>
  <c r="S229" i="7" s="1"/>
  <c r="S196" i="7"/>
  <c r="S193" i="7" s="1"/>
  <c r="AI212" i="7"/>
  <c r="AI209" i="7" s="1"/>
  <c r="AI246" i="7"/>
  <c r="AI243" i="7" s="1"/>
  <c r="AI232" i="7"/>
  <c r="AI229" i="7" s="1"/>
  <c r="AI196" i="7"/>
  <c r="AI193" i="7" s="1"/>
  <c r="T246" i="7"/>
  <c r="T243" i="7" s="1"/>
  <c r="T232" i="7"/>
  <c r="T229" i="7" s="1"/>
  <c r="T196" i="7"/>
  <c r="T193" i="7" s="1"/>
  <c r="T212" i="7"/>
  <c r="T209" i="7" s="1"/>
  <c r="AJ246" i="7"/>
  <c r="AJ243" i="7" s="1"/>
  <c r="AJ212" i="7"/>
  <c r="AJ209" i="7" s="1"/>
  <c r="AJ232" i="7"/>
  <c r="AJ229" i="7" s="1"/>
  <c r="AJ196" i="7"/>
  <c r="AJ193" i="7" s="1"/>
  <c r="V232" i="7"/>
  <c r="V229" i="7" s="1"/>
  <c r="V196" i="7"/>
  <c r="V193" i="7" s="1"/>
  <c r="V246" i="7"/>
  <c r="V243" i="7" s="1"/>
  <c r="V212" i="7"/>
  <c r="V209" i="7" s="1"/>
  <c r="Y232" i="7"/>
  <c r="Y229" i="7" s="1"/>
  <c r="Y196" i="7"/>
  <c r="Y193" i="7" s="1"/>
  <c r="Y212" i="7"/>
  <c r="Y209" i="7" s="1"/>
  <c r="Y246" i="7"/>
  <c r="Y243" i="7" s="1"/>
  <c r="AA196" i="7"/>
  <c r="AA193" i="7" s="1"/>
  <c r="AA212" i="7"/>
  <c r="AA209" i="7" s="1"/>
  <c r="AA246" i="7"/>
  <c r="AA243" i="7" s="1"/>
  <c r="AA232" i="7"/>
  <c r="AA229" i="7" s="1"/>
  <c r="U212" i="7"/>
  <c r="U209" i="7" s="1"/>
  <c r="U232" i="7"/>
  <c r="U229" i="7" s="1"/>
  <c r="U196" i="7"/>
  <c r="U193" i="7" s="1"/>
  <c r="U246" i="7"/>
  <c r="U243" i="7" s="1"/>
  <c r="AK212" i="7"/>
  <c r="AK209" i="7" s="1"/>
  <c r="AK232" i="7"/>
  <c r="AK229" i="7" s="1"/>
  <c r="AK196" i="7"/>
  <c r="AK193" i="7" s="1"/>
  <c r="AK246" i="7"/>
  <c r="AK243" i="7" s="1"/>
  <c r="AB129" i="7"/>
  <c r="AB256" i="7"/>
  <c r="S129" i="7"/>
  <c r="S256" i="7"/>
  <c r="AC129" i="7"/>
  <c r="AC256" i="7"/>
  <c r="AF129" i="7"/>
  <c r="AF256" i="7"/>
  <c r="AJ129" i="7"/>
  <c r="AJ256" i="7"/>
  <c r="AD129" i="7"/>
  <c r="AD256" i="7"/>
  <c r="U129" i="7"/>
  <c r="U256" i="7"/>
  <c r="AK129" i="7"/>
  <c r="AK256" i="7"/>
  <c r="AE129" i="7"/>
  <c r="AE256" i="7"/>
  <c r="V129" i="7"/>
  <c r="V256" i="7"/>
  <c r="AG129" i="7"/>
  <c r="AG256" i="7"/>
  <c r="AH129" i="7"/>
  <c r="AH256" i="7"/>
  <c r="W129" i="7"/>
  <c r="W256" i="7"/>
  <c r="X129" i="7"/>
  <c r="X256" i="7"/>
  <c r="Y129" i="7"/>
  <c r="Y256" i="7"/>
  <c r="AI129" i="7"/>
  <c r="AI256" i="7"/>
  <c r="T129" i="7"/>
  <c r="T256" i="7"/>
  <c r="T239" i="7" s="1"/>
  <c r="Z129" i="7"/>
  <c r="Z256" i="7"/>
  <c r="AA129" i="7"/>
  <c r="AA256" i="7"/>
  <c r="S142" i="7"/>
  <c r="AG142" i="7"/>
  <c r="AF142" i="7"/>
  <c r="AJ142" i="7"/>
  <c r="AI142" i="7"/>
  <c r="AK142" i="7"/>
  <c r="W142" i="7"/>
  <c r="X142" i="7"/>
  <c r="Y142" i="7"/>
  <c r="AA142" i="7"/>
  <c r="AB142" i="7"/>
  <c r="AC142" i="7"/>
  <c r="AH142" i="7"/>
  <c r="AD142" i="7"/>
  <c r="AE142" i="7"/>
  <c r="AI144" i="7"/>
  <c r="AK144" i="7"/>
  <c r="S144" i="7"/>
  <c r="T144" i="7"/>
  <c r="AC144" i="7"/>
  <c r="AH144" i="7"/>
  <c r="AD144" i="7"/>
  <c r="AF144" i="7"/>
  <c r="AG144" i="7"/>
  <c r="AJ144" i="7"/>
  <c r="X144" i="7"/>
  <c r="Y144" i="7"/>
  <c r="U144" i="7"/>
  <c r="Z144" i="7"/>
  <c r="AE144" i="7"/>
  <c r="AA144" i="7"/>
  <c r="AB144" i="7"/>
  <c r="AJ137" i="7"/>
  <c r="AK137" i="7"/>
  <c r="S137" i="7"/>
  <c r="AI137" i="7"/>
  <c r="V137" i="7"/>
  <c r="W137" i="7"/>
  <c r="X137" i="7"/>
  <c r="Y137" i="7"/>
  <c r="Z137" i="7"/>
  <c r="U137" i="7"/>
  <c r="AA137" i="7"/>
  <c r="AB137" i="7"/>
  <c r="AE137" i="7"/>
  <c r="T137" i="7"/>
  <c r="AH137" i="7"/>
  <c r="Y135" i="7"/>
  <c r="V135" i="7"/>
  <c r="W135" i="7"/>
  <c r="AD135" i="7"/>
  <c r="AE135" i="7"/>
  <c r="AF135" i="7"/>
  <c r="X135" i="7"/>
  <c r="AG135" i="7"/>
  <c r="Z135" i="7"/>
  <c r="AA135" i="7"/>
  <c r="AH135" i="7"/>
  <c r="S135" i="7"/>
  <c r="AI135" i="7"/>
  <c r="AB135" i="7"/>
  <c r="T135" i="7"/>
  <c r="AJ135" i="7"/>
  <c r="AC135" i="7"/>
  <c r="U135" i="7"/>
  <c r="AK135" i="7"/>
  <c r="P71" i="9"/>
  <c r="P70" i="9"/>
  <c r="V5" i="9"/>
  <c r="A9" i="8"/>
  <c r="F9" i="8" s="1"/>
  <c r="A10" i="8"/>
  <c r="F10" i="8" s="1"/>
  <c r="A12" i="8"/>
  <c r="F12" i="8" s="1"/>
  <c r="A13" i="8"/>
  <c r="F13" i="8" s="1"/>
  <c r="A11" i="8"/>
  <c r="F11" i="8" s="1"/>
  <c r="A14" i="8"/>
  <c r="F14" i="8" s="1"/>
  <c r="A16" i="8"/>
  <c r="F16" i="8" s="1"/>
  <c r="A18" i="8"/>
  <c r="F18" i="8" s="1"/>
  <c r="A19" i="8"/>
  <c r="A17" i="8"/>
  <c r="F17" i="8" s="1"/>
  <c r="A20" i="8"/>
  <c r="F20" i="8" s="1"/>
  <c r="A4" i="8"/>
  <c r="N2" i="8" s="1"/>
  <c r="A5" i="8"/>
  <c r="N4" i="8" s="1"/>
  <c r="A6" i="8"/>
  <c r="A7" i="8"/>
  <c r="E7" i="8" s="1"/>
  <c r="A8" i="8"/>
  <c r="A2" i="8"/>
  <c r="H2" i="8" s="1"/>
  <c r="T123" i="7"/>
  <c r="U123" i="7"/>
  <c r="S123" i="7"/>
  <c r="W144" i="7"/>
  <c r="W131" i="7"/>
  <c r="U239" i="7" l="1"/>
  <c r="V239" i="7" s="1"/>
  <c r="W239" i="7" s="1"/>
  <c r="X239" i="7" s="1"/>
  <c r="Y239" i="7" s="1"/>
  <c r="Z239" i="7" s="1"/>
  <c r="AA239" i="7" s="1"/>
  <c r="AB239" i="7" s="1"/>
  <c r="AC239" i="7" s="1"/>
  <c r="AD239" i="7" s="1"/>
  <c r="AE239" i="7" s="1"/>
  <c r="AF239" i="7" s="1"/>
  <c r="AG239" i="7" s="1"/>
  <c r="AH239" i="7" s="1"/>
  <c r="AI239" i="7" s="1"/>
  <c r="AJ239" i="7" s="1"/>
  <c r="AK239" i="7" s="1"/>
  <c r="X425" i="7"/>
  <c r="AC425" i="7"/>
  <c r="W425" i="7"/>
  <c r="AD425" i="7"/>
  <c r="AA425" i="7"/>
  <c r="Y425" i="7"/>
  <c r="AK425" i="7"/>
  <c r="AB425" i="7"/>
  <c r="AI425" i="7"/>
  <c r="AG425" i="7"/>
  <c r="AJ425" i="7"/>
  <c r="AF425" i="7"/>
  <c r="Z425" i="7"/>
  <c r="AH425" i="7"/>
  <c r="S371" i="7"/>
  <c r="T371" i="7" s="1"/>
  <c r="U371" i="7" s="1"/>
  <c r="S365" i="7"/>
  <c r="T365" i="7" s="1"/>
  <c r="U365" i="7" s="1"/>
  <c r="V365" i="7" s="1"/>
  <c r="W365" i="7" s="1"/>
  <c r="X365" i="7" s="1"/>
  <c r="Y365" i="7" s="1"/>
  <c r="Z365" i="7" s="1"/>
  <c r="AA365" i="7" s="1"/>
  <c r="AB365" i="7" s="1"/>
  <c r="AC365" i="7" s="1"/>
  <c r="AD365" i="7" s="1"/>
  <c r="AE365" i="7" s="1"/>
  <c r="AF365" i="7" s="1"/>
  <c r="AG365" i="7" s="1"/>
  <c r="AH365" i="7" s="1"/>
  <c r="AI365" i="7" s="1"/>
  <c r="AJ365" i="7" s="1"/>
  <c r="AK365" i="7" s="1"/>
  <c r="AA198" i="7"/>
  <c r="AA191" i="7" s="1"/>
  <c r="U431" i="7"/>
  <c r="V431" i="7"/>
  <c r="AG430" i="7"/>
  <c r="AG431" i="7" s="1"/>
  <c r="AF430" i="7"/>
  <c r="AF431" i="7" s="1"/>
  <c r="AE430" i="7"/>
  <c r="AE431" i="7" s="1"/>
  <c r="AD430" i="7"/>
  <c r="AD431" i="7" s="1"/>
  <c r="X430" i="7"/>
  <c r="X431" i="7" s="1"/>
  <c r="AC430" i="7"/>
  <c r="AC431" i="7" s="1"/>
  <c r="AH430" i="7"/>
  <c r="AH431" i="7" s="1"/>
  <c r="AB430" i="7"/>
  <c r="AB431" i="7" s="1"/>
  <c r="AA430" i="7"/>
  <c r="AA431" i="7" s="1"/>
  <c r="Y430" i="7"/>
  <c r="Y431" i="7" s="1"/>
  <c r="AK430" i="7"/>
  <c r="AK431" i="7" s="1"/>
  <c r="AJ430" i="7"/>
  <c r="AJ431" i="7" s="1"/>
  <c r="Z430" i="7"/>
  <c r="Z431" i="7" s="1"/>
  <c r="AI430" i="7"/>
  <c r="AI431" i="7" s="1"/>
  <c r="W431" i="7"/>
  <c r="AF407" i="7"/>
  <c r="AA407" i="7"/>
  <c r="AK407" i="7"/>
  <c r="AE407" i="7"/>
  <c r="AJ407" i="7"/>
  <c r="AD407" i="7"/>
  <c r="AI407" i="7"/>
  <c r="AC407" i="7"/>
  <c r="Z407" i="7"/>
  <c r="Y407" i="7"/>
  <c r="AH407" i="7"/>
  <c r="AG407" i="7"/>
  <c r="AB407" i="7"/>
  <c r="V283" i="7"/>
  <c r="AG198" i="7"/>
  <c r="AG191" i="7" s="1"/>
  <c r="Y198" i="7"/>
  <c r="Y191" i="7" s="1"/>
  <c r="X309" i="7"/>
  <c r="V330" i="7"/>
  <c r="V328" i="7" s="1"/>
  <c r="AK198" i="7"/>
  <c r="AK191" i="7" s="1"/>
  <c r="W414" i="7"/>
  <c r="AK414" i="7"/>
  <c r="AK418" i="7"/>
  <c r="AE414" i="7"/>
  <c r="AE418" i="7"/>
  <c r="AJ414" i="7"/>
  <c r="AJ418" i="7"/>
  <c r="AD414" i="7"/>
  <c r="AD418" i="7"/>
  <c r="AI414" i="7"/>
  <c r="AI418" i="7"/>
  <c r="AC414" i="7"/>
  <c r="AC418" i="7"/>
  <c r="X414" i="7"/>
  <c r="X418" i="7"/>
  <c r="Z414" i="7"/>
  <c r="Z418" i="7"/>
  <c r="AH414" i="7"/>
  <c r="AH418" i="7"/>
  <c r="Y414" i="7"/>
  <c r="Y418" i="7"/>
  <c r="AG414" i="7"/>
  <c r="AG418" i="7"/>
  <c r="AB414" i="7"/>
  <c r="AB418" i="7"/>
  <c r="AF414" i="7"/>
  <c r="AF418" i="7"/>
  <c r="AA414" i="7"/>
  <c r="AA418" i="7"/>
  <c r="AB198" i="7"/>
  <c r="AB191" i="7" s="1"/>
  <c r="AI283" i="7"/>
  <c r="U283" i="7"/>
  <c r="Y309" i="7"/>
  <c r="Y302" i="7" s="1"/>
  <c r="U351" i="7"/>
  <c r="V351" i="7"/>
  <c r="T275" i="7"/>
  <c r="S275" i="7"/>
  <c r="AH241" i="7"/>
  <c r="AH283" i="7"/>
  <c r="AC198" i="7"/>
  <c r="AC191" i="7" s="1"/>
  <c r="X198" i="7"/>
  <c r="X191" i="7" s="1"/>
  <c r="AF283" i="7"/>
  <c r="Y241" i="7"/>
  <c r="AC309" i="7"/>
  <c r="AC302" i="7" s="1"/>
  <c r="Y283" i="7"/>
  <c r="AH198" i="7"/>
  <c r="AH191" i="7" s="1"/>
  <c r="V309" i="7"/>
  <c r="V302" i="7" s="1"/>
  <c r="X283" i="7"/>
  <c r="AI198" i="7"/>
  <c r="AI191" i="7" s="1"/>
  <c r="Y332" i="7"/>
  <c r="Z332" i="7" s="1"/>
  <c r="AA332" i="7" s="1"/>
  <c r="AB332" i="7" s="1"/>
  <c r="AC332" i="7" s="1"/>
  <c r="AD332" i="7" s="1"/>
  <c r="AE332" i="7" s="1"/>
  <c r="AF332" i="7" s="1"/>
  <c r="AG332" i="7" s="1"/>
  <c r="AH332" i="7" s="1"/>
  <c r="AI332" i="7" s="1"/>
  <c r="AJ332" i="7" s="1"/>
  <c r="AK332" i="7" s="1"/>
  <c r="AE198" i="7"/>
  <c r="AE191" i="7" s="1"/>
  <c r="X331" i="7"/>
  <c r="W328" i="7"/>
  <c r="AJ198" i="7"/>
  <c r="AJ191" i="7" s="1"/>
  <c r="AE309" i="7"/>
  <c r="AE302" i="7" s="1"/>
  <c r="AJ309" i="7"/>
  <c r="AJ302" i="7" s="1"/>
  <c r="AD283" i="7"/>
  <c r="S283" i="7"/>
  <c r="AB309" i="7"/>
  <c r="AB302" i="7" s="1"/>
  <c r="V241" i="7"/>
  <c r="AD241" i="7"/>
  <c r="AF198" i="7"/>
  <c r="AF191" i="7" s="1"/>
  <c r="AJ283" i="7"/>
  <c r="S309" i="7"/>
  <c r="S302" i="7" s="1"/>
  <c r="T283" i="7"/>
  <c r="S198" i="7"/>
  <c r="S191" i="7" s="1"/>
  <c r="AA309" i="7"/>
  <c r="AA302" i="7" s="1"/>
  <c r="AI309" i="7"/>
  <c r="AI302" i="7" s="1"/>
  <c r="U309" i="7"/>
  <c r="U302" i="7" s="1"/>
  <c r="AF309" i="7"/>
  <c r="AF302" i="7" s="1"/>
  <c r="AA283" i="7"/>
  <c r="AE283" i="7"/>
  <c r="AH207" i="7"/>
  <c r="W320" i="7"/>
  <c r="AH309" i="7"/>
  <c r="AH302" i="7" s="1"/>
  <c r="T309" i="7"/>
  <c r="T302" i="7" s="1"/>
  <c r="Z309" i="7"/>
  <c r="Z302" i="7" s="1"/>
  <c r="AK283" i="7"/>
  <c r="Z283" i="7"/>
  <c r="AK309" i="7"/>
  <c r="AK302" i="7" s="1"/>
  <c r="AB283" i="7"/>
  <c r="W285" i="7"/>
  <c r="W311" i="7"/>
  <c r="AD198" i="7"/>
  <c r="AD191" i="7" s="1"/>
  <c r="AG283" i="7"/>
  <c r="AG309" i="7"/>
  <c r="AG302" i="7" s="1"/>
  <c r="AD309" i="7"/>
  <c r="AD302" i="7" s="1"/>
  <c r="AC283" i="7"/>
  <c r="W336" i="7"/>
  <c r="W356" i="7"/>
  <c r="T326" i="7"/>
  <c r="W304" i="7"/>
  <c r="W351" i="7"/>
  <c r="X241" i="7"/>
  <c r="Y207" i="7"/>
  <c r="AF207" i="7"/>
  <c r="U198" i="7"/>
  <c r="U191" i="7" s="1"/>
  <c r="AG241" i="7"/>
  <c r="T207" i="7"/>
  <c r="AK241" i="7"/>
  <c r="AF241" i="7"/>
  <c r="Z241" i="7"/>
  <c r="S227" i="7"/>
  <c r="S241" i="7"/>
  <c r="AK207" i="7"/>
  <c r="AB241" i="7"/>
  <c r="AC241" i="7"/>
  <c r="AJ207" i="7"/>
  <c r="T198" i="7"/>
  <c r="T191" i="7" s="1"/>
  <c r="AJ241" i="7"/>
  <c r="W219" i="7"/>
  <c r="V207" i="7"/>
  <c r="S207" i="7"/>
  <c r="Z207" i="7"/>
  <c r="AB207" i="7"/>
  <c r="AC207" i="7"/>
  <c r="V198" i="7"/>
  <c r="V191" i="7" s="1"/>
  <c r="Z198" i="7"/>
  <c r="Z191" i="7" s="1"/>
  <c r="W248" i="7"/>
  <c r="W214" i="7"/>
  <c r="W198" i="7"/>
  <c r="U241" i="7"/>
  <c r="AA241" i="7"/>
  <c r="X207" i="7"/>
  <c r="AA207" i="7"/>
  <c r="T241" i="7"/>
  <c r="U207" i="7"/>
  <c r="AI241" i="7"/>
  <c r="AE241" i="7"/>
  <c r="AD207" i="7"/>
  <c r="AI207" i="7"/>
  <c r="AG207" i="7"/>
  <c r="AE207" i="7"/>
  <c r="W234" i="7"/>
  <c r="W243" i="7"/>
  <c r="W209" i="7"/>
  <c r="W193" i="7"/>
  <c r="W229" i="7"/>
  <c r="W5" i="9"/>
  <c r="S5" i="7"/>
  <c r="N5" i="7"/>
  <c r="C1" i="7"/>
  <c r="B1" i="7"/>
  <c r="N41" i="6"/>
  <c r="S5" i="6"/>
  <c r="N5" i="6"/>
  <c r="N35" i="6" s="1"/>
  <c r="C1" i="6"/>
  <c r="B1" i="6"/>
  <c r="A1" i="6"/>
  <c r="X302" i="7" l="1"/>
  <c r="A402" i="7"/>
  <c r="A294" i="7"/>
  <c r="A295" i="7"/>
  <c r="A296" i="7"/>
  <c r="A297" i="7"/>
  <c r="A298" i="7"/>
  <c r="A299" i="7"/>
  <c r="A300" i="7"/>
  <c r="A343" i="7"/>
  <c r="U343" i="7"/>
  <c r="U347" i="7"/>
  <c r="U346" i="7"/>
  <c r="A43" i="6"/>
  <c r="F43" i="6" s="1"/>
  <c r="A434" i="7"/>
  <c r="A418" i="7"/>
  <c r="A392" i="7"/>
  <c r="A376" i="7"/>
  <c r="A360" i="7"/>
  <c r="A330" i="7"/>
  <c r="A314" i="7"/>
  <c r="A282" i="7"/>
  <c r="A255" i="7"/>
  <c r="A228" i="7"/>
  <c r="A212" i="7"/>
  <c r="A197" i="7"/>
  <c r="A185" i="7"/>
  <c r="A174" i="7"/>
  <c r="A211" i="7"/>
  <c r="A184" i="7"/>
  <c r="A173" i="7"/>
  <c r="A394" i="7"/>
  <c r="A432" i="7"/>
  <c r="A416" i="7"/>
  <c r="A390" i="7"/>
  <c r="A374" i="7"/>
  <c r="A358" i="7"/>
  <c r="A328" i="7"/>
  <c r="A312" i="7"/>
  <c r="A280" i="7"/>
  <c r="A268" i="7"/>
  <c r="A226" i="7"/>
  <c r="A210" i="7"/>
  <c r="A195" i="7"/>
  <c r="A172" i="7"/>
  <c r="A260" i="7"/>
  <c r="A415" i="7"/>
  <c r="A389" i="7"/>
  <c r="A373" i="7"/>
  <c r="A357" i="7"/>
  <c r="A327" i="7"/>
  <c r="A433" i="7"/>
  <c r="A417" i="7"/>
  <c r="A391" i="7"/>
  <c r="A375" i="7"/>
  <c r="A359" i="7"/>
  <c r="A329" i="7"/>
  <c r="A313" i="7"/>
  <c r="A281" i="7"/>
  <c r="A254" i="7"/>
  <c r="A227" i="7"/>
  <c r="A196" i="7"/>
  <c r="A253" i="7"/>
  <c r="A183" i="7"/>
  <c r="A431" i="7"/>
  <c r="A178" i="7"/>
  <c r="A430" i="7"/>
  <c r="A414" i="7"/>
  <c r="A388" i="7"/>
  <c r="A372" i="7"/>
  <c r="A356" i="7"/>
  <c r="A326" i="7"/>
  <c r="A310" i="7"/>
  <c r="A278" i="7"/>
  <c r="A266" i="7"/>
  <c r="A251" i="7"/>
  <c r="A224" i="7"/>
  <c r="A208" i="7"/>
  <c r="A193" i="7"/>
  <c r="A181" i="7"/>
  <c r="A170" i="7"/>
  <c r="A277" i="7"/>
  <c r="A265" i="7"/>
  <c r="A250" i="7"/>
  <c r="A239" i="7"/>
  <c r="A207" i="7"/>
  <c r="A192" i="7"/>
  <c r="A180" i="7"/>
  <c r="A169" i="7"/>
  <c r="A168" i="7"/>
  <c r="A445" i="7"/>
  <c r="A429" i="7"/>
  <c r="A413" i="7"/>
  <c r="A387" i="7"/>
  <c r="A371" i="7"/>
  <c r="A355" i="7"/>
  <c r="A341" i="7"/>
  <c r="A325" i="7"/>
  <c r="A309" i="7"/>
  <c r="A293" i="7"/>
  <c r="A223" i="7"/>
  <c r="A444" i="7"/>
  <c r="A428" i="7"/>
  <c r="A412" i="7"/>
  <c r="A386" i="7"/>
  <c r="A370" i="7"/>
  <c r="A354" i="7"/>
  <c r="A340" i="7"/>
  <c r="A324" i="7"/>
  <c r="A308" i="7"/>
  <c r="A292" i="7"/>
  <c r="A276" i="7"/>
  <c r="A264" i="7"/>
  <c r="A249" i="7"/>
  <c r="A238" i="7"/>
  <c r="A222" i="7"/>
  <c r="A206" i="7"/>
  <c r="A191" i="7"/>
  <c r="A179" i="7"/>
  <c r="A443" i="7"/>
  <c r="A427" i="7"/>
  <c r="A411" i="7"/>
  <c r="A401" i="7"/>
  <c r="A385" i="7"/>
  <c r="A369" i="7"/>
  <c r="A353" i="7"/>
  <c r="A339" i="7"/>
  <c r="A323" i="7"/>
  <c r="A307" i="7"/>
  <c r="A291" i="7"/>
  <c r="A275" i="7"/>
  <c r="A263" i="7"/>
  <c r="A248" i="7"/>
  <c r="A237" i="7"/>
  <c r="A221" i="7"/>
  <c r="A190" i="7"/>
  <c r="A167" i="7"/>
  <c r="A189" i="7"/>
  <c r="A166" i="7"/>
  <c r="A400" i="7"/>
  <c r="A289" i="7"/>
  <c r="A261" i="7"/>
  <c r="A235" i="7"/>
  <c r="A204" i="7"/>
  <c r="A442" i="7"/>
  <c r="A426" i="7"/>
  <c r="A410" i="7"/>
  <c r="A384" i="7"/>
  <c r="A368" i="7"/>
  <c r="A352" i="7"/>
  <c r="A338" i="7"/>
  <c r="A322" i="7"/>
  <c r="A306" i="7"/>
  <c r="A290" i="7"/>
  <c r="A274" i="7"/>
  <c r="A262" i="7"/>
  <c r="A247" i="7"/>
  <c r="A236" i="7"/>
  <c r="A220" i="7"/>
  <c r="A205" i="7"/>
  <c r="A367" i="7"/>
  <c r="A246" i="7"/>
  <c r="A219" i="7"/>
  <c r="A441" i="7"/>
  <c r="A425" i="7"/>
  <c r="A409" i="7"/>
  <c r="A383" i="7"/>
  <c r="A351" i="7"/>
  <c r="A337" i="7"/>
  <c r="A321" i="7"/>
  <c r="A305" i="7"/>
  <c r="A273" i="7"/>
  <c r="A188" i="7"/>
  <c r="A440" i="7"/>
  <c r="A439" i="7"/>
  <c r="A403" i="7"/>
  <c r="A379" i="7"/>
  <c r="A331" i="7"/>
  <c r="A287" i="7"/>
  <c r="A259" i="7"/>
  <c r="A230" i="7"/>
  <c r="A194" i="7"/>
  <c r="A175" i="7"/>
  <c r="A256" i="7"/>
  <c r="A435" i="7"/>
  <c r="A283" i="7"/>
  <c r="A252" i="7"/>
  <c r="A245" i="7"/>
  <c r="A398" i="7"/>
  <c r="A242" i="7"/>
  <c r="A419" i="7"/>
  <c r="A336" i="7"/>
  <c r="A202" i="7"/>
  <c r="A393" i="7"/>
  <c r="A232" i="7"/>
  <c r="A332" i="7"/>
  <c r="A438" i="7"/>
  <c r="A378" i="7"/>
  <c r="A320" i="7"/>
  <c r="A286" i="7"/>
  <c r="A258" i="7"/>
  <c r="A229" i="7"/>
  <c r="A187" i="7"/>
  <c r="A171" i="7"/>
  <c r="A437" i="7"/>
  <c r="A377" i="7"/>
  <c r="A319" i="7"/>
  <c r="A285" i="7"/>
  <c r="A257" i="7"/>
  <c r="A436" i="7"/>
  <c r="A366" i="7"/>
  <c r="A318" i="7"/>
  <c r="A284" i="7"/>
  <c r="A218" i="7"/>
  <c r="A317" i="7"/>
  <c r="A217" i="7"/>
  <c r="A216" i="7"/>
  <c r="A215" i="7"/>
  <c r="A186" i="7"/>
  <c r="A349" i="7"/>
  <c r="A240" i="7"/>
  <c r="A395" i="7"/>
  <c r="A335" i="7"/>
  <c r="A234" i="7"/>
  <c r="A177" i="7"/>
  <c r="A380" i="7"/>
  <c r="A198" i="7"/>
  <c r="A225" i="7"/>
  <c r="A365" i="7"/>
  <c r="A270" i="7"/>
  <c r="A302" i="7"/>
  <c r="A267" i="7"/>
  <c r="A424" i="7"/>
  <c r="A364" i="7"/>
  <c r="A316" i="7"/>
  <c r="A279" i="7"/>
  <c r="A361" i="7"/>
  <c r="A301" i="7"/>
  <c r="A423" i="7"/>
  <c r="A363" i="7"/>
  <c r="A315" i="7"/>
  <c r="A272" i="7"/>
  <c r="A244" i="7"/>
  <c r="A407" i="7"/>
  <c r="A233" i="7"/>
  <c r="A405" i="7"/>
  <c r="A422" i="7"/>
  <c r="A399" i="7"/>
  <c r="A362" i="7"/>
  <c r="A311" i="7"/>
  <c r="A271" i="7"/>
  <c r="A243" i="7"/>
  <c r="A214" i="7"/>
  <c r="A421" i="7"/>
  <c r="A213" i="7"/>
  <c r="A396" i="7"/>
  <c r="A201" i="7"/>
  <c r="A334" i="7"/>
  <c r="A200" i="7"/>
  <c r="A333" i="7"/>
  <c r="A288" i="7"/>
  <c r="A231" i="7"/>
  <c r="A304" i="7"/>
  <c r="A381" i="7"/>
  <c r="A199" i="7"/>
  <c r="A420" i="7"/>
  <c r="A397" i="7"/>
  <c r="A350" i="7"/>
  <c r="A303" i="7"/>
  <c r="A269" i="7"/>
  <c r="A241" i="7"/>
  <c r="A209" i="7"/>
  <c r="A203" i="7"/>
  <c r="A182" i="7"/>
  <c r="A408" i="7"/>
  <c r="A382" i="7"/>
  <c r="A404" i="7"/>
  <c r="A406" i="7"/>
  <c r="A176" i="7"/>
  <c r="V371" i="7"/>
  <c r="AK416" i="7"/>
  <c r="AK405" i="7" s="1"/>
  <c r="AK403" i="7" s="1"/>
  <c r="AK397" i="7" s="1"/>
  <c r="AJ416" i="7"/>
  <c r="AJ405" i="7" s="1"/>
  <c r="AJ403" i="7" s="1"/>
  <c r="AJ397" i="7" s="1"/>
  <c r="AE416" i="7"/>
  <c r="AE405" i="7" s="1"/>
  <c r="AE403" i="7" s="1"/>
  <c r="AE397" i="7" s="1"/>
  <c r="AD416" i="7"/>
  <c r="AD405" i="7" s="1"/>
  <c r="AD403" i="7" s="1"/>
  <c r="AD397" i="7" s="1"/>
  <c r="AF416" i="7"/>
  <c r="AF405" i="7" s="1"/>
  <c r="AF403" i="7" s="1"/>
  <c r="AF397" i="7" s="1"/>
  <c r="AA416" i="7"/>
  <c r="AA405" i="7" s="1"/>
  <c r="AA403" i="7" s="1"/>
  <c r="AA397" i="7" s="1"/>
  <c r="AI416" i="7"/>
  <c r="AI405" i="7" s="1"/>
  <c r="AI403" i="7" s="1"/>
  <c r="AI397" i="7" s="1"/>
  <c r="AB416" i="7"/>
  <c r="AB405" i="7" s="1"/>
  <c r="AB403" i="7" s="1"/>
  <c r="AB397" i="7" s="1"/>
  <c r="AG416" i="7"/>
  <c r="AG405" i="7" s="1"/>
  <c r="AG403" i="7" s="1"/>
  <c r="AG397" i="7" s="1"/>
  <c r="Z416" i="7"/>
  <c r="Z405" i="7" s="1"/>
  <c r="Z403" i="7" s="1"/>
  <c r="Z397" i="7" s="1"/>
  <c r="Y416" i="7"/>
  <c r="Y405" i="7" s="1"/>
  <c r="Y403" i="7" s="1"/>
  <c r="Y397" i="7" s="1"/>
  <c r="X416" i="7"/>
  <c r="X405" i="7" s="1"/>
  <c r="X403" i="7" s="1"/>
  <c r="X397" i="7" s="1"/>
  <c r="AC416" i="7"/>
  <c r="AC405" i="7" s="1"/>
  <c r="AC403" i="7" s="1"/>
  <c r="AC397" i="7" s="1"/>
  <c r="AH416" i="7"/>
  <c r="AH405" i="7" s="1"/>
  <c r="AH403" i="7" s="1"/>
  <c r="AH397" i="7" s="1"/>
  <c r="A64" i="7"/>
  <c r="A115" i="7"/>
  <c r="F115" i="7" s="1"/>
  <c r="A112" i="7"/>
  <c r="A110" i="7"/>
  <c r="A106" i="7"/>
  <c r="F106" i="7" s="1"/>
  <c r="A108" i="7"/>
  <c r="F108" i="7" s="1"/>
  <c r="A107" i="7"/>
  <c r="A117" i="7"/>
  <c r="F117" i="7" s="1"/>
  <c r="A118" i="7"/>
  <c r="A119" i="7"/>
  <c r="E119" i="7" s="1"/>
  <c r="A53" i="7"/>
  <c r="A57" i="7"/>
  <c r="A58" i="7"/>
  <c r="Y189" i="7"/>
  <c r="W416" i="7"/>
  <c r="W405" i="7" s="1"/>
  <c r="T273" i="7"/>
  <c r="T271" i="7" s="1"/>
  <c r="S273" i="7"/>
  <c r="S271" i="7" s="1"/>
  <c r="S364" i="7"/>
  <c r="S361" i="7" s="1"/>
  <c r="S349" i="7" s="1"/>
  <c r="S324" i="7" s="1"/>
  <c r="Y331" i="7"/>
  <c r="X330" i="7"/>
  <c r="X328" i="7" s="1"/>
  <c r="W309" i="7"/>
  <c r="AH189" i="7"/>
  <c r="W318" i="7"/>
  <c r="W283" i="7"/>
  <c r="AD189" i="7"/>
  <c r="T189" i="7"/>
  <c r="AC189" i="7"/>
  <c r="V189" i="7"/>
  <c r="AF189" i="7"/>
  <c r="Z189" i="7"/>
  <c r="AA189" i="7"/>
  <c r="S189" i="7"/>
  <c r="S225" i="7"/>
  <c r="AK189" i="7"/>
  <c r="AB189" i="7"/>
  <c r="AJ189" i="7"/>
  <c r="T227" i="7"/>
  <c r="T225" i="7" s="1"/>
  <c r="U189" i="7"/>
  <c r="AI189" i="7"/>
  <c r="AG189" i="7"/>
  <c r="AE189" i="7"/>
  <c r="X189" i="7"/>
  <c r="W207" i="7"/>
  <c r="W241" i="7"/>
  <c r="W191" i="7"/>
  <c r="A63" i="7"/>
  <c r="F63" i="7" s="1"/>
  <c r="A17" i="7"/>
  <c r="A19" i="7"/>
  <c r="A18" i="7"/>
  <c r="F18" i="7" s="1"/>
  <c r="A66" i="7"/>
  <c r="A65" i="7"/>
  <c r="F65" i="7" s="1"/>
  <c r="T5" i="6"/>
  <c r="U5" i="6" s="1"/>
  <c r="X5" i="9"/>
  <c r="W31" i="6"/>
  <c r="A61" i="7"/>
  <c r="F61" i="7" s="1"/>
  <c r="A56" i="7"/>
  <c r="F56" i="7" s="1"/>
  <c r="A51" i="7"/>
  <c r="F51" i="7" s="1"/>
  <c r="A50" i="7"/>
  <c r="A49" i="7"/>
  <c r="F49" i="7" s="1"/>
  <c r="A165" i="7"/>
  <c r="A126" i="7"/>
  <c r="A123" i="7"/>
  <c r="F123" i="7" s="1"/>
  <c r="A122" i="7"/>
  <c r="A121" i="7"/>
  <c r="F121" i="7" s="1"/>
  <c r="A125" i="7"/>
  <c r="F125" i="7" s="1"/>
  <c r="A124" i="7"/>
  <c r="A127" i="7"/>
  <c r="F127" i="7" s="1"/>
  <c r="A128" i="7"/>
  <c r="A75" i="7"/>
  <c r="F75" i="7" s="1"/>
  <c r="A74" i="7"/>
  <c r="A73" i="7"/>
  <c r="F73" i="7" s="1"/>
  <c r="A72" i="7"/>
  <c r="A71" i="7"/>
  <c r="F71" i="7" s="1"/>
  <c r="A69" i="7"/>
  <c r="E69" i="7" s="1"/>
  <c r="A10" i="7"/>
  <c r="E10" i="7" s="1"/>
  <c r="A16" i="7"/>
  <c r="F16" i="7" s="1"/>
  <c r="A15" i="7"/>
  <c r="A12" i="7"/>
  <c r="F12" i="7" s="1"/>
  <c r="A20" i="7"/>
  <c r="F20" i="7" s="1"/>
  <c r="A14" i="7"/>
  <c r="F14" i="7" s="1"/>
  <c r="A13" i="7"/>
  <c r="A134" i="7"/>
  <c r="A92" i="7"/>
  <c r="F92" i="7" s="1"/>
  <c r="A68" i="7"/>
  <c r="A78" i="7"/>
  <c r="A152" i="7"/>
  <c r="F152" i="7" s="1"/>
  <c r="A148" i="7"/>
  <c r="F148" i="7" s="1"/>
  <c r="A91" i="7"/>
  <c r="A67" i="7"/>
  <c r="F67" i="7" s="1"/>
  <c r="A147" i="7"/>
  <c r="A133" i="7"/>
  <c r="F133" i="7" s="1"/>
  <c r="A90" i="7"/>
  <c r="F90" i="7" s="1"/>
  <c r="A132" i="7"/>
  <c r="A89" i="7"/>
  <c r="A164" i="7"/>
  <c r="F164" i="7" s="1"/>
  <c r="A146" i="7"/>
  <c r="F146" i="7" s="1"/>
  <c r="A131" i="7"/>
  <c r="F131" i="7" s="1"/>
  <c r="A88" i="7"/>
  <c r="A48" i="7"/>
  <c r="A137" i="7"/>
  <c r="F137" i="7" s="1"/>
  <c r="A162" i="7"/>
  <c r="F162" i="7" s="1"/>
  <c r="A144" i="7"/>
  <c r="F144" i="7" s="1"/>
  <c r="A129" i="7"/>
  <c r="F129" i="7" s="1"/>
  <c r="A87" i="7"/>
  <c r="F87" i="7" s="1"/>
  <c r="A160" i="7"/>
  <c r="F160" i="7" s="1"/>
  <c r="A104" i="7"/>
  <c r="F104" i="7" s="1"/>
  <c r="A85" i="7"/>
  <c r="F85" i="7" s="1"/>
  <c r="A96" i="7"/>
  <c r="F96" i="7" s="1"/>
  <c r="A142" i="7"/>
  <c r="F142" i="7" s="1"/>
  <c r="A102" i="7"/>
  <c r="F102" i="7" s="1"/>
  <c r="A84" i="7"/>
  <c r="A158" i="7"/>
  <c r="F158" i="7" s="1"/>
  <c r="A141" i="7"/>
  <c r="A100" i="7"/>
  <c r="F100" i="7" s="1"/>
  <c r="A83" i="7"/>
  <c r="F83" i="7" s="1"/>
  <c r="A157" i="7"/>
  <c r="A140" i="7"/>
  <c r="F140" i="7" s="1"/>
  <c r="A98" i="7"/>
  <c r="F98" i="7" s="1"/>
  <c r="A82" i="7"/>
  <c r="A156" i="7"/>
  <c r="F156" i="7" s="1"/>
  <c r="A139" i="7"/>
  <c r="A97" i="7"/>
  <c r="A81" i="7"/>
  <c r="F81" i="7" s="1"/>
  <c r="A138" i="7"/>
  <c r="A79" i="7"/>
  <c r="F79" i="7" s="1"/>
  <c r="A150" i="7"/>
  <c r="F150" i="7" s="1"/>
  <c r="A135" i="7"/>
  <c r="F135" i="7" s="1"/>
  <c r="A94" i="7"/>
  <c r="F94" i="7" s="1"/>
  <c r="A77" i="7"/>
  <c r="F77" i="7" s="1"/>
  <c r="A154" i="7"/>
  <c r="F154" i="7" s="1"/>
  <c r="A47" i="7"/>
  <c r="F47" i="7" s="1"/>
  <c r="A37" i="7"/>
  <c r="F37" i="7" s="1"/>
  <c r="A45" i="7"/>
  <c r="F45" i="7" s="1"/>
  <c r="A35" i="7"/>
  <c r="F35" i="7" s="1"/>
  <c r="A40" i="7"/>
  <c r="A34" i="7"/>
  <c r="A33" i="7"/>
  <c r="F33" i="7" s="1"/>
  <c r="A43" i="7"/>
  <c r="F43" i="7" s="1"/>
  <c r="A39" i="7"/>
  <c r="F39" i="7" s="1"/>
  <c r="A41" i="7"/>
  <c r="F41" i="7" s="1"/>
  <c r="A30" i="7"/>
  <c r="F30" i="7" s="1"/>
  <c r="A28" i="7"/>
  <c r="F28" i="7" s="1"/>
  <c r="A27" i="7"/>
  <c r="A26" i="7"/>
  <c r="F26" i="7" s="1"/>
  <c r="A25" i="7"/>
  <c r="A21" i="7"/>
  <c r="A2" i="7"/>
  <c r="A24" i="7"/>
  <c r="F24" i="7" s="1"/>
  <c r="A31" i="7"/>
  <c r="A22" i="7"/>
  <c r="F22" i="7" s="1"/>
  <c r="A32" i="7"/>
  <c r="T5" i="7"/>
  <c r="A7" i="7"/>
  <c r="A8" i="7"/>
  <c r="F8" i="7" s="1"/>
  <c r="A3" i="7"/>
  <c r="E5" i="7" s="1"/>
  <c r="A4" i="7"/>
  <c r="F5" i="7" s="1"/>
  <c r="A6" i="7"/>
  <c r="A5" i="7"/>
  <c r="P5" i="7" s="1"/>
  <c r="A9" i="7"/>
  <c r="A71" i="6"/>
  <c r="V152" i="7"/>
  <c r="A9" i="6"/>
  <c r="A10" i="6"/>
  <c r="F10" i="6" s="1"/>
  <c r="A25" i="6"/>
  <c r="A34" i="6"/>
  <c r="A56" i="6"/>
  <c r="A12" i="6"/>
  <c r="F12" i="6" s="1"/>
  <c r="A18" i="6"/>
  <c r="A13" i="6"/>
  <c r="A23" i="6"/>
  <c r="A57" i="6"/>
  <c r="A24" i="6"/>
  <c r="F24" i="6" s="1"/>
  <c r="A42" i="6"/>
  <c r="A58" i="6"/>
  <c r="A36" i="6"/>
  <c r="A59" i="6"/>
  <c r="A37" i="6"/>
  <c r="F37" i="6" s="1"/>
  <c r="A44" i="6"/>
  <c r="A60" i="6"/>
  <c r="A14" i="6"/>
  <c r="A26" i="6"/>
  <c r="F26" i="6" s="1"/>
  <c r="A35" i="6"/>
  <c r="F35" i="6" s="1"/>
  <c r="A45" i="6"/>
  <c r="A61" i="6"/>
  <c r="A15" i="6"/>
  <c r="F15" i="6" s="1"/>
  <c r="A46" i="6"/>
  <c r="A62" i="6"/>
  <c r="A47" i="6"/>
  <c r="A63" i="6"/>
  <c r="A29" i="6"/>
  <c r="F29" i="6" s="1"/>
  <c r="A38" i="6"/>
  <c r="A48" i="6"/>
  <c r="A64" i="6"/>
  <c r="A17" i="6"/>
  <c r="F17" i="6" s="1"/>
  <c r="A39" i="6"/>
  <c r="F39" i="6" s="1"/>
  <c r="A49" i="6"/>
  <c r="A65" i="6"/>
  <c r="A20" i="6"/>
  <c r="A30" i="6"/>
  <c r="A32" i="6"/>
  <c r="A50" i="6"/>
  <c r="A66" i="6"/>
  <c r="A51" i="6"/>
  <c r="A67" i="6"/>
  <c r="A31" i="6"/>
  <c r="F31" i="6" s="1"/>
  <c r="A33" i="6"/>
  <c r="F33" i="6" s="1"/>
  <c r="A7" i="6"/>
  <c r="A19" i="6"/>
  <c r="F19" i="6" s="1"/>
  <c r="A52" i="6"/>
  <c r="A68" i="6"/>
  <c r="A40" i="6"/>
  <c r="A53" i="6"/>
  <c r="A69" i="6"/>
  <c r="A21" i="6"/>
  <c r="A41" i="6"/>
  <c r="F41" i="6" s="1"/>
  <c r="A54" i="6"/>
  <c r="A70" i="6"/>
  <c r="A11" i="6"/>
  <c r="A27" i="6"/>
  <c r="A2" i="6"/>
  <c r="H2" i="6" s="1"/>
  <c r="A28" i="6"/>
  <c r="A16" i="6"/>
  <c r="A3" i="6"/>
  <c r="E5" i="6" s="1"/>
  <c r="A4" i="6"/>
  <c r="F5" i="6" s="1"/>
  <c r="A5" i="6"/>
  <c r="P5" i="6" s="1"/>
  <c r="A6" i="6"/>
  <c r="A8" i="6"/>
  <c r="F8" i="6" s="1"/>
  <c r="A22" i="6"/>
  <c r="F22" i="6" s="1"/>
  <c r="A55" i="6"/>
  <c r="V343" i="7" l="1"/>
  <c r="V347" i="7"/>
  <c r="U341" i="7"/>
  <c r="U342" i="7" s="1"/>
  <c r="W371" i="7"/>
  <c r="W347" i="7" s="1"/>
  <c r="AH113" i="7"/>
  <c r="S381" i="7"/>
  <c r="S379" i="7" s="1"/>
  <c r="AA113" i="7"/>
  <c r="Y113" i="7"/>
  <c r="AI113" i="7"/>
  <c r="AB113" i="7"/>
  <c r="AD113" i="7"/>
  <c r="AE113" i="7"/>
  <c r="AJ113" i="7"/>
  <c r="AF113" i="7"/>
  <c r="AG113" i="7"/>
  <c r="AC113" i="7"/>
  <c r="X113" i="7"/>
  <c r="AK113" i="7"/>
  <c r="Z113" i="7"/>
  <c r="T187" i="7"/>
  <c r="T181" i="7" s="1"/>
  <c r="S187" i="7"/>
  <c r="S181" i="7" s="1"/>
  <c r="W403" i="7"/>
  <c r="S390" i="7"/>
  <c r="S388" i="7" s="1"/>
  <c r="Z331" i="7"/>
  <c r="Y330" i="7"/>
  <c r="Y328" i="7" s="1"/>
  <c r="W302" i="7"/>
  <c r="U227" i="7"/>
  <c r="U225" i="7" s="1"/>
  <c r="W189" i="7"/>
  <c r="Y31" i="6"/>
  <c r="X31" i="6"/>
  <c r="Y5" i="9"/>
  <c r="U5" i="7"/>
  <c r="V5" i="6"/>
  <c r="P33" i="6"/>
  <c r="P31" i="6"/>
  <c r="P79" i="9" s="1"/>
  <c r="V341" i="7" l="1"/>
  <c r="V342" i="7" s="1"/>
  <c r="W344" i="7"/>
  <c r="W343" i="7"/>
  <c r="X371" i="7"/>
  <c r="X347" i="7" s="1"/>
  <c r="S269" i="7"/>
  <c r="S263" i="7" s="1"/>
  <c r="U187" i="7"/>
  <c r="U181" i="7" s="1"/>
  <c r="W397" i="7"/>
  <c r="AA331" i="7"/>
  <c r="Z330" i="7"/>
  <c r="Z328" i="7" s="1"/>
  <c r="V227" i="7"/>
  <c r="V225" i="7" s="1"/>
  <c r="P17" i="9"/>
  <c r="P54" i="9"/>
  <c r="P10" i="10"/>
  <c r="P21" i="10"/>
  <c r="Z31" i="6"/>
  <c r="Z5" i="9"/>
  <c r="W102" i="7"/>
  <c r="W100" i="7"/>
  <c r="V148" i="7"/>
  <c r="P43" i="7"/>
  <c r="P98" i="7"/>
  <c r="P41" i="7"/>
  <c r="P100" i="7"/>
  <c r="W148" i="7"/>
  <c r="V5" i="7"/>
  <c r="W5" i="6"/>
  <c r="W341" i="7" l="1"/>
  <c r="W342" i="7" s="1"/>
  <c r="X345" i="7"/>
  <c r="X344" i="7"/>
  <c r="X343" i="7"/>
  <c r="S174" i="7"/>
  <c r="Y371" i="7"/>
  <c r="Y347" i="7" s="1"/>
  <c r="W113" i="7"/>
  <c r="W73" i="7"/>
  <c r="V187" i="7"/>
  <c r="V181" i="7" s="1"/>
  <c r="AB331" i="7"/>
  <c r="AA330" i="7"/>
  <c r="AA328" i="7" s="1"/>
  <c r="W227" i="7"/>
  <c r="W225" i="7" s="1"/>
  <c r="W152" i="7"/>
  <c r="AA31" i="6"/>
  <c r="AA5" i="9"/>
  <c r="X100" i="7"/>
  <c r="W150" i="7"/>
  <c r="X102" i="7"/>
  <c r="Y102" i="7"/>
  <c r="X148" i="7"/>
  <c r="V150" i="7"/>
  <c r="V123" i="7"/>
  <c r="W5" i="7"/>
  <c r="Y100" i="7"/>
  <c r="X5" i="6"/>
  <c r="W326" i="7" l="1"/>
  <c r="X341" i="7"/>
  <c r="X342" i="7" s="1"/>
  <c r="Y343" i="7"/>
  <c r="Y344" i="7"/>
  <c r="Y345" i="7"/>
  <c r="S112" i="7"/>
  <c r="S110" i="7" s="1"/>
  <c r="S71" i="7" s="1"/>
  <c r="Z371" i="7"/>
  <c r="W123" i="7"/>
  <c r="Y73" i="7"/>
  <c r="Y123" i="7" s="1"/>
  <c r="X73" i="7"/>
  <c r="W187" i="7"/>
  <c r="W181" i="7" s="1"/>
  <c r="AC331" i="7"/>
  <c r="AB330" i="7"/>
  <c r="AB328" i="7" s="1"/>
  <c r="X227" i="7"/>
  <c r="X225" i="7" s="1"/>
  <c r="Y152" i="7"/>
  <c r="X152" i="7"/>
  <c r="AB5" i="9"/>
  <c r="AB31" i="6"/>
  <c r="Z102" i="7"/>
  <c r="Y150" i="7"/>
  <c r="X150" i="7"/>
  <c r="Y148" i="7"/>
  <c r="X5" i="7"/>
  <c r="Y5" i="6"/>
  <c r="Y341" i="7" l="1"/>
  <c r="Y342" i="7" s="1"/>
  <c r="Z344" i="7"/>
  <c r="Z345" i="7"/>
  <c r="Z343" i="7"/>
  <c r="AA371" i="7"/>
  <c r="X187" i="7"/>
  <c r="X181" i="7" s="1"/>
  <c r="AD331" i="7"/>
  <c r="AC330" i="7"/>
  <c r="AC328" i="7" s="1"/>
  <c r="Y227" i="7"/>
  <c r="Y225" i="7" s="1"/>
  <c r="Z152" i="7"/>
  <c r="AC31" i="6"/>
  <c r="AC5" i="9"/>
  <c r="AD5" i="9" s="1"/>
  <c r="AE5" i="9" s="1"/>
  <c r="AF5" i="9" s="1"/>
  <c r="AG5" i="9" s="1"/>
  <c r="AH5" i="9" s="1"/>
  <c r="AI5" i="9" s="1"/>
  <c r="AJ5" i="9" s="1"/>
  <c r="AK5" i="9" s="1"/>
  <c r="AA102" i="7"/>
  <c r="X123" i="7"/>
  <c r="Z148" i="7"/>
  <c r="Z100" i="7"/>
  <c r="Y5" i="7"/>
  <c r="Z5" i="6"/>
  <c r="Z341" i="7" l="1"/>
  <c r="Z342" i="7" s="1"/>
  <c r="AA345" i="7"/>
  <c r="AA343" i="7"/>
  <c r="AA344" i="7"/>
  <c r="AB371" i="7"/>
  <c r="Z73" i="7"/>
  <c r="Y187" i="7"/>
  <c r="Y181" i="7" s="1"/>
  <c r="AE331" i="7"/>
  <c r="AD330" i="7"/>
  <c r="AD328" i="7" s="1"/>
  <c r="Z227" i="7"/>
  <c r="Z225" i="7" s="1"/>
  <c r="Z187" i="7" s="1"/>
  <c r="AA152" i="7"/>
  <c r="AD31" i="6"/>
  <c r="Z150" i="7"/>
  <c r="AA148" i="7"/>
  <c r="AA100" i="7"/>
  <c r="AB102" i="7"/>
  <c r="Z5" i="7"/>
  <c r="AA5" i="6"/>
  <c r="AA341" i="7" l="1"/>
  <c r="AA342" i="7" s="1"/>
  <c r="AB345" i="7"/>
  <c r="AB343" i="7"/>
  <c r="AB344" i="7"/>
  <c r="AC371" i="7"/>
  <c r="AA73" i="7"/>
  <c r="Z181" i="7"/>
  <c r="AF331" i="7"/>
  <c r="AE330" i="7"/>
  <c r="AE328" i="7" s="1"/>
  <c r="AA227" i="7"/>
  <c r="AA225" i="7" s="1"/>
  <c r="AE31" i="6"/>
  <c r="AC102" i="7"/>
  <c r="AC148" i="7"/>
  <c r="AC100" i="7"/>
  <c r="AB148" i="7"/>
  <c r="AB100" i="7"/>
  <c r="AA150" i="7"/>
  <c r="Z123" i="7"/>
  <c r="AD102" i="7"/>
  <c r="AB152" i="7"/>
  <c r="AA5" i="7"/>
  <c r="AB5" i="6"/>
  <c r="AB341" i="7" l="1"/>
  <c r="AB342" i="7" s="1"/>
  <c r="AC343" i="7"/>
  <c r="AC344" i="7"/>
  <c r="AC345" i="7"/>
  <c r="AD371" i="7"/>
  <c r="AC73" i="7"/>
  <c r="AB73" i="7"/>
  <c r="AA187" i="7"/>
  <c r="AA181" i="7" s="1"/>
  <c r="AG331" i="7"/>
  <c r="AF330" i="7"/>
  <c r="AF328" i="7" s="1"/>
  <c r="AB227" i="7"/>
  <c r="AB225" i="7" s="1"/>
  <c r="AC152" i="7"/>
  <c r="AD152" i="7"/>
  <c r="AC5" i="6"/>
  <c r="AF31" i="6"/>
  <c r="AD148" i="7"/>
  <c r="AD100" i="7"/>
  <c r="AA123" i="7"/>
  <c r="AB150" i="7"/>
  <c r="AC150" i="7"/>
  <c r="AE102" i="7"/>
  <c r="AB5" i="7"/>
  <c r="N294" i="7" l="1"/>
  <c r="N300" i="7"/>
  <c r="N298" i="7"/>
  <c r="N295" i="7"/>
  <c r="N296" i="7"/>
  <c r="N297" i="7"/>
  <c r="N299" i="7"/>
  <c r="N345" i="7"/>
  <c r="N346" i="7"/>
  <c r="N344" i="7"/>
  <c r="N347" i="7"/>
  <c r="AC341" i="7"/>
  <c r="AC342" i="7" s="1"/>
  <c r="AD343" i="7"/>
  <c r="AD344" i="7"/>
  <c r="AD345" i="7"/>
  <c r="AE371" i="7"/>
  <c r="N434" i="7"/>
  <c r="N438" i="7"/>
  <c r="N440" i="7"/>
  <c r="N442" i="7"/>
  <c r="N441" i="7"/>
  <c r="N436" i="7"/>
  <c r="N445" i="7"/>
  <c r="N444" i="7"/>
  <c r="N437" i="7"/>
  <c r="N429" i="7"/>
  <c r="N430" i="7"/>
  <c r="N431" i="7"/>
  <c r="N392" i="7"/>
  <c r="N108" i="7"/>
  <c r="M113" i="7"/>
  <c r="M108" i="7"/>
  <c r="M115" i="7"/>
  <c r="N115" i="7"/>
  <c r="AB123" i="7"/>
  <c r="M123" i="7" s="1"/>
  <c r="N113" i="7"/>
  <c r="AD73" i="7"/>
  <c r="N258" i="7"/>
  <c r="AB187" i="7"/>
  <c r="AB181" i="7" s="1"/>
  <c r="N420" i="7"/>
  <c r="N410" i="7"/>
  <c r="N411" i="7"/>
  <c r="N414" i="7"/>
  <c r="N416" i="7"/>
  <c r="N412" i="7"/>
  <c r="N421" i="7"/>
  <c r="N423" i="7"/>
  <c r="N407" i="7"/>
  <c r="N405" i="7"/>
  <c r="N403" i="7"/>
  <c r="N397" i="7"/>
  <c r="N339" i="7"/>
  <c r="N320" i="7"/>
  <c r="AH331" i="7"/>
  <c r="AG330" i="7"/>
  <c r="AG328" i="7" s="1"/>
  <c r="N285" i="7"/>
  <c r="N373" i="7"/>
  <c r="N353" i="7"/>
  <c r="N314" i="7"/>
  <c r="N356" i="7"/>
  <c r="N315" i="7"/>
  <c r="N288" i="7"/>
  <c r="N332" i="7"/>
  <c r="N307" i="7"/>
  <c r="N338" i="7"/>
  <c r="N286" i="7"/>
  <c r="N321" i="7"/>
  <c r="N278" i="7"/>
  <c r="N322" i="7"/>
  <c r="N358" i="7"/>
  <c r="N316" i="7"/>
  <c r="N306" i="7"/>
  <c r="N330" i="7"/>
  <c r="N328" i="7"/>
  <c r="N375" i="7"/>
  <c r="N354" i="7"/>
  <c r="N377" i="7"/>
  <c r="N281" i="7"/>
  <c r="N331" i="7"/>
  <c r="N369" i="7"/>
  <c r="N311" i="7"/>
  <c r="N359" i="7"/>
  <c r="N336" i="7"/>
  <c r="N290" i="7"/>
  <c r="N289" i="7"/>
  <c r="N334" i="7"/>
  <c r="N313" i="7"/>
  <c r="N351" i="7"/>
  <c r="N312" i="7"/>
  <c r="N333" i="7"/>
  <c r="N304" i="7"/>
  <c r="N283" i="7"/>
  <c r="N309" i="7"/>
  <c r="N279" i="7"/>
  <c r="N287" i="7"/>
  <c r="N318" i="7"/>
  <c r="N181" i="7"/>
  <c r="N187" i="7"/>
  <c r="N231" i="7"/>
  <c r="N245" i="7"/>
  <c r="N205" i="7"/>
  <c r="N236" i="7"/>
  <c r="N195" i="7"/>
  <c r="N202" i="7"/>
  <c r="N201" i="7"/>
  <c r="N221" i="7"/>
  <c r="N211" i="7"/>
  <c r="N216" i="7"/>
  <c r="N222" i="7"/>
  <c r="N234" i="7"/>
  <c r="N209" i="7"/>
  <c r="N203" i="7"/>
  <c r="N200" i="7"/>
  <c r="N219" i="7"/>
  <c r="N196" i="7"/>
  <c r="N191" i="7"/>
  <c r="N217" i="7"/>
  <c r="N198" i="7"/>
  <c r="N248" i="7"/>
  <c r="N250" i="7"/>
  <c r="N256" i="7"/>
  <c r="N214" i="7"/>
  <c r="N253" i="7"/>
  <c r="N223" i="7"/>
  <c r="N212" i="7"/>
  <c r="N189" i="7"/>
  <c r="N229" i="7"/>
  <c r="N243" i="7"/>
  <c r="N251" i="7"/>
  <c r="N246" i="7"/>
  <c r="N193" i="7"/>
  <c r="N225" i="7"/>
  <c r="N237" i="7"/>
  <c r="AC227" i="7"/>
  <c r="AC225" i="7" s="1"/>
  <c r="N239" i="7"/>
  <c r="N232" i="7"/>
  <c r="N227" i="7"/>
  <c r="AE152" i="7"/>
  <c r="M63" i="7"/>
  <c r="N63" i="7"/>
  <c r="N18" i="7"/>
  <c r="M18" i="7"/>
  <c r="M61" i="7"/>
  <c r="M51" i="7"/>
  <c r="N61" i="7"/>
  <c r="M56" i="7"/>
  <c r="N51" i="7"/>
  <c r="N56" i="7"/>
  <c r="AD5" i="6"/>
  <c r="AG31" i="6"/>
  <c r="AE148" i="7"/>
  <c r="AE100" i="7"/>
  <c r="AC123" i="7"/>
  <c r="AD150" i="7"/>
  <c r="M152" i="7"/>
  <c r="N123" i="7"/>
  <c r="M73" i="7"/>
  <c r="N73" i="7"/>
  <c r="N14" i="7"/>
  <c r="M14" i="7"/>
  <c r="M164" i="7"/>
  <c r="N135" i="7"/>
  <c r="N81" i="7"/>
  <c r="N92" i="7"/>
  <c r="N158" i="7"/>
  <c r="N85" i="7"/>
  <c r="N94" i="7"/>
  <c r="N79" i="7"/>
  <c r="M94" i="7"/>
  <c r="M142" i="7"/>
  <c r="M160" i="7"/>
  <c r="N144" i="7"/>
  <c r="M85" i="7"/>
  <c r="M81" i="7"/>
  <c r="M158" i="7"/>
  <c r="M162" i="7"/>
  <c r="N129" i="7"/>
  <c r="N100" i="7"/>
  <c r="N164" i="7"/>
  <c r="M150" i="7"/>
  <c r="M87" i="7"/>
  <c r="M129" i="7"/>
  <c r="N160" i="7"/>
  <c r="M131" i="7"/>
  <c r="M79" i="7"/>
  <c r="N162" i="7"/>
  <c r="M92" i="7"/>
  <c r="N142" i="7"/>
  <c r="N87" i="7"/>
  <c r="N131" i="7"/>
  <c r="M100" i="7"/>
  <c r="M135" i="7"/>
  <c r="N102" i="7"/>
  <c r="M144" i="7"/>
  <c r="M137" i="7"/>
  <c r="N137" i="7"/>
  <c r="N150" i="7"/>
  <c r="M148" i="7"/>
  <c r="M98" i="7"/>
  <c r="N148" i="7"/>
  <c r="M102" i="7"/>
  <c r="N98" i="7"/>
  <c r="N152" i="7"/>
  <c r="AF102" i="7"/>
  <c r="M41" i="7"/>
  <c r="M43" i="7"/>
  <c r="M37" i="7"/>
  <c r="N43" i="7"/>
  <c r="M45" i="7"/>
  <c r="N45" i="7"/>
  <c r="M35" i="7"/>
  <c r="N37" i="7"/>
  <c r="N35" i="7"/>
  <c r="N41" i="7"/>
  <c r="N28" i="7"/>
  <c r="N30" i="7"/>
  <c r="M28" i="7"/>
  <c r="M30" i="7"/>
  <c r="AC5" i="7"/>
  <c r="AD5" i="7" s="1"/>
  <c r="AE5" i="7" s="1"/>
  <c r="AF5" i="7" s="1"/>
  <c r="AG5" i="7" s="1"/>
  <c r="AH5" i="7" s="1"/>
  <c r="AI5" i="7" s="1"/>
  <c r="AJ5" i="7" s="1"/>
  <c r="AK5" i="7" s="1"/>
  <c r="N22" i="7"/>
  <c r="M22" i="7"/>
  <c r="M24" i="7"/>
  <c r="N24" i="7"/>
  <c r="AD341" i="7" l="1"/>
  <c r="AD342" i="7" s="1"/>
  <c r="AE343" i="7"/>
  <c r="AE344" i="7"/>
  <c r="AE345" i="7"/>
  <c r="AF371" i="7"/>
  <c r="AE73" i="7"/>
  <c r="AC187" i="7"/>
  <c r="AC181" i="7" s="1"/>
  <c r="AI331" i="7"/>
  <c r="AH330" i="7"/>
  <c r="AH328" i="7" s="1"/>
  <c r="AD227" i="7"/>
  <c r="AD225" i="7" s="1"/>
  <c r="K161" i="2"/>
  <c r="AF152" i="7"/>
  <c r="AE5" i="6"/>
  <c r="AH31" i="6"/>
  <c r="K165" i="2"/>
  <c r="K167" i="2"/>
  <c r="K159" i="2"/>
  <c r="K153" i="2"/>
  <c r="AD123" i="7"/>
  <c r="AE150" i="7"/>
  <c r="AF148" i="7"/>
  <c r="AF100" i="7"/>
  <c r="K155" i="2"/>
  <c r="AG102" i="7"/>
  <c r="AE341" i="7" l="1"/>
  <c r="AE342" i="7" s="1"/>
  <c r="AF344" i="7"/>
  <c r="AF343" i="7"/>
  <c r="AF345" i="7"/>
  <c r="AG371" i="7"/>
  <c r="AF73" i="7"/>
  <c r="AD187" i="7"/>
  <c r="AD181" i="7" s="1"/>
  <c r="AJ331" i="7"/>
  <c r="AI330" i="7"/>
  <c r="AI328" i="7" s="1"/>
  <c r="AE227" i="7"/>
  <c r="AE225" i="7" s="1"/>
  <c r="AG152" i="7"/>
  <c r="AF5" i="6"/>
  <c r="AI31" i="6"/>
  <c r="AF150" i="7"/>
  <c r="AG148" i="7"/>
  <c r="AG100" i="7"/>
  <c r="AE123" i="7"/>
  <c r="AH102" i="7"/>
  <c r="AF341" i="7" l="1"/>
  <c r="AF342" i="7" s="1"/>
  <c r="AG343" i="7"/>
  <c r="AG344" i="7"/>
  <c r="AG345" i="7"/>
  <c r="AH371" i="7"/>
  <c r="AG73" i="7"/>
  <c r="AE187" i="7"/>
  <c r="AE181" i="7" s="1"/>
  <c r="AK331" i="7"/>
  <c r="AK330" i="7" s="1"/>
  <c r="AK328" i="7" s="1"/>
  <c r="AJ330" i="7"/>
  <c r="AJ328" i="7" s="1"/>
  <c r="AF227" i="7"/>
  <c r="AF225" i="7" s="1"/>
  <c r="AH152" i="7"/>
  <c r="AG5" i="6"/>
  <c r="AH5" i="6" s="1"/>
  <c r="AI5" i="6" s="1"/>
  <c r="AJ5" i="6" s="1"/>
  <c r="AK5" i="6" s="1"/>
  <c r="AJ31" i="6"/>
  <c r="AF123" i="7"/>
  <c r="AH148" i="7"/>
  <c r="AH100" i="7"/>
  <c r="AG150" i="7"/>
  <c r="AI102" i="7"/>
  <c r="AG341" i="7" l="1"/>
  <c r="AG342" i="7" s="1"/>
  <c r="AH343" i="7"/>
  <c r="AH344" i="7"/>
  <c r="AH345" i="7"/>
  <c r="AI371" i="7"/>
  <c r="AH73" i="7"/>
  <c r="AF187" i="7"/>
  <c r="AF181" i="7" s="1"/>
  <c r="AG227" i="7"/>
  <c r="AG225" i="7" s="1"/>
  <c r="AI152" i="7"/>
  <c r="M19" i="6"/>
  <c r="M17" i="6"/>
  <c r="M24" i="6"/>
  <c r="N26" i="6"/>
  <c r="M26" i="6"/>
  <c r="M33" i="6"/>
  <c r="N19" i="6"/>
  <c r="N12" i="6"/>
  <c r="M10" i="6"/>
  <c r="M12" i="6"/>
  <c r="N33" i="6"/>
  <c r="N24" i="6"/>
  <c r="N17" i="6"/>
  <c r="N10" i="6"/>
  <c r="P153" i="2" s="1"/>
  <c r="AK31" i="6"/>
  <c r="N31" i="6" s="1"/>
  <c r="M31" i="6"/>
  <c r="AI148" i="7"/>
  <c r="AI100" i="7"/>
  <c r="AG123" i="7"/>
  <c r="AH150" i="7"/>
  <c r="AJ102" i="7"/>
  <c r="AH341" i="7" l="1"/>
  <c r="AH342" i="7" s="1"/>
  <c r="AI344" i="7"/>
  <c r="AI345" i="7"/>
  <c r="AI343" i="7"/>
  <c r="AJ371" i="7"/>
  <c r="AI73" i="7"/>
  <c r="AG187" i="7"/>
  <c r="AG181" i="7" s="1"/>
  <c r="AH227" i="7"/>
  <c r="AH225" i="7" s="1"/>
  <c r="AJ152" i="7"/>
  <c r="V153" i="2"/>
  <c r="P165" i="2"/>
  <c r="V165" i="2" s="1"/>
  <c r="P155" i="2"/>
  <c r="V155" i="2" s="1"/>
  <c r="P167" i="2"/>
  <c r="V167" i="2" s="1"/>
  <c r="P159" i="2"/>
  <c r="V159" i="2" s="1"/>
  <c r="P161" i="2"/>
  <c r="V161" i="2" s="1"/>
  <c r="P166" i="2"/>
  <c r="AH123" i="7"/>
  <c r="AJ148" i="7"/>
  <c r="AJ100" i="7"/>
  <c r="AI150" i="7"/>
  <c r="AK102" i="7"/>
  <c r="AI341" i="7" l="1"/>
  <c r="AI342" i="7" s="1"/>
  <c r="AJ345" i="7"/>
  <c r="AJ344" i="7"/>
  <c r="AJ343" i="7"/>
  <c r="AK371" i="7"/>
  <c r="AJ73" i="7"/>
  <c r="AH187" i="7"/>
  <c r="AH181" i="7" s="1"/>
  <c r="AI227" i="7"/>
  <c r="AI225" i="7" s="1"/>
  <c r="AK152" i="7"/>
  <c r="AK148" i="7"/>
  <c r="AK100" i="7"/>
  <c r="AI123" i="7"/>
  <c r="AJ150" i="7"/>
  <c r="AJ341" i="7" l="1"/>
  <c r="AJ342" i="7" s="1"/>
  <c r="AK345" i="7"/>
  <c r="AK343" i="7"/>
  <c r="AK344" i="7"/>
  <c r="AK73" i="7"/>
  <c r="AI187" i="7"/>
  <c r="AI181" i="7" s="1"/>
  <c r="AK227" i="7"/>
  <c r="AK225" i="7" s="1"/>
  <c r="AJ227" i="7"/>
  <c r="AJ225" i="7" s="1"/>
  <c r="AK150" i="7"/>
  <c r="AJ123" i="7"/>
  <c r="AK341" i="7" l="1"/>
  <c r="AK342" i="7" s="1"/>
  <c r="AJ187" i="7"/>
  <c r="AJ181" i="7" s="1"/>
  <c r="AK187" i="7"/>
  <c r="AK181" i="7" s="1"/>
  <c r="AK123" i="7"/>
  <c r="B195" i="2" l="1"/>
  <c r="B127" i="2" s="1"/>
  <c r="E66" i="2"/>
  <c r="S48" i="6" s="1"/>
  <c r="P37" i="5"/>
  <c r="P29" i="5"/>
  <c r="C35" i="5"/>
  <c r="P20" i="5"/>
  <c r="C27" i="5"/>
  <c r="B27" i="5"/>
  <c r="B23" i="9" s="1"/>
  <c r="B49" i="9" s="1"/>
  <c r="A49" i="9" s="1"/>
  <c r="F49" i="9" s="1"/>
  <c r="P14" i="5"/>
  <c r="N5" i="5"/>
  <c r="C1" i="5"/>
  <c r="B1" i="5"/>
  <c r="A1" i="5"/>
  <c r="A36" i="5" s="1"/>
  <c r="C197" i="2"/>
  <c r="B197" i="2"/>
  <c r="P25" i="9" l="1"/>
  <c r="B33" i="9"/>
  <c r="A33" i="9" s="1"/>
  <c r="F33" i="9" s="1"/>
  <c r="A23" i="9"/>
  <c r="F23" i="9" s="1"/>
  <c r="P29" i="9"/>
  <c r="B35" i="5"/>
  <c r="A35" i="5" s="1"/>
  <c r="F35" i="5" s="1"/>
  <c r="B27" i="9"/>
  <c r="B74" i="9" s="1"/>
  <c r="A74" i="9" s="1"/>
  <c r="F74" i="9" s="1"/>
  <c r="A40" i="5"/>
  <c r="A39" i="5"/>
  <c r="F39" i="5" s="1"/>
  <c r="A27" i="5"/>
  <c r="F27" i="5" s="1"/>
  <c r="F47" i="5" s="1"/>
  <c r="A38" i="5"/>
  <c r="A43" i="5"/>
  <c r="F43" i="5" s="1"/>
  <c r="A41" i="5"/>
  <c r="F41" i="5" s="1"/>
  <c r="A28" i="5"/>
  <c r="A34" i="5"/>
  <c r="A37" i="5"/>
  <c r="F37" i="5" s="1"/>
  <c r="A12" i="5"/>
  <c r="F12" i="5" s="1"/>
  <c r="A20" i="5"/>
  <c r="F20" i="5" s="1"/>
  <c r="A25" i="5"/>
  <c r="F25" i="5" s="1"/>
  <c r="A30" i="5"/>
  <c r="A22" i="5"/>
  <c r="F22" i="5" s="1"/>
  <c r="A31" i="5"/>
  <c r="F31" i="5" s="1"/>
  <c r="A18" i="5"/>
  <c r="F18" i="5" s="1"/>
  <c r="A23" i="5"/>
  <c r="A29" i="5"/>
  <c r="F29" i="5" s="1"/>
  <c r="A21" i="5"/>
  <c r="A32" i="5"/>
  <c r="A33" i="5"/>
  <c r="F33" i="5" s="1"/>
  <c r="A10" i="5"/>
  <c r="E10" i="5" s="1"/>
  <c r="A45" i="5"/>
  <c r="A16" i="5"/>
  <c r="F16" i="5" s="1"/>
  <c r="A2" i="5"/>
  <c r="H2" i="5" s="1"/>
  <c r="A15" i="5"/>
  <c r="A3" i="5"/>
  <c r="E5" i="5" s="1"/>
  <c r="A4" i="5"/>
  <c r="F5" i="5" s="1"/>
  <c r="A6" i="5"/>
  <c r="A5" i="5"/>
  <c r="P5" i="5" s="1"/>
  <c r="A7" i="5"/>
  <c r="A24" i="5"/>
  <c r="A42" i="5"/>
  <c r="A11" i="5"/>
  <c r="A26" i="5"/>
  <c r="A44" i="5"/>
  <c r="A17" i="5"/>
  <c r="A8" i="5"/>
  <c r="F8" i="5" s="1"/>
  <c r="A9" i="5"/>
  <c r="A14" i="5"/>
  <c r="F14" i="5" s="1"/>
  <c r="C195" i="2"/>
  <c r="C186" i="2"/>
  <c r="B186" i="2"/>
  <c r="C184" i="2"/>
  <c r="B184" i="2"/>
  <c r="J137" i="2"/>
  <c r="J133" i="2"/>
  <c r="C1" i="2"/>
  <c r="B1" i="2"/>
  <c r="A1" i="2"/>
  <c r="A1" i="1"/>
  <c r="A9" i="1" s="1"/>
  <c r="A120" i="2" l="1"/>
  <c r="A119" i="2"/>
  <c r="A2" i="2"/>
  <c r="H2" i="2" s="1"/>
  <c r="A4" i="2"/>
  <c r="A97" i="2"/>
  <c r="A116" i="2"/>
  <c r="F116" i="2" s="1"/>
  <c r="A117" i="2"/>
  <c r="A98" i="2"/>
  <c r="J120" i="2" s="1"/>
  <c r="P120" i="2" s="1"/>
  <c r="V120" i="2" s="1"/>
  <c r="P93" i="2"/>
  <c r="V93" i="2" s="1"/>
  <c r="AJ99" i="9" s="1"/>
  <c r="J93" i="2"/>
  <c r="Y99" i="9" s="1"/>
  <c r="AE99" i="9" s="1"/>
  <c r="A93" i="2"/>
  <c r="A96" i="2"/>
  <c r="I98" i="2" s="1"/>
  <c r="A95" i="2"/>
  <c r="U119" i="2" s="1"/>
  <c r="A94" i="2"/>
  <c r="U92" i="2" s="1"/>
  <c r="AI98" i="9" s="1"/>
  <c r="A89" i="2"/>
  <c r="F89" i="2" s="1"/>
  <c r="W95" i="9" s="1"/>
  <c r="A87" i="2"/>
  <c r="A61" i="2"/>
  <c r="A90" i="2"/>
  <c r="F90" i="2" s="1"/>
  <c r="W96" i="9" s="1"/>
  <c r="A59" i="2"/>
  <c r="A58" i="2"/>
  <c r="A170" i="2"/>
  <c r="A172" i="2"/>
  <c r="K171" i="2" s="1"/>
  <c r="A164" i="2"/>
  <c r="A158" i="2"/>
  <c r="A74" i="2"/>
  <c r="J148" i="2" s="1"/>
  <c r="A73" i="2"/>
  <c r="A72" i="2"/>
  <c r="A71" i="2"/>
  <c r="A70" i="2"/>
  <c r="A145" i="2"/>
  <c r="F145" i="2" s="1"/>
  <c r="A34" i="2"/>
  <c r="F34" i="2" s="1"/>
  <c r="A37" i="2"/>
  <c r="F37" i="2" s="1"/>
  <c r="A12" i="2"/>
  <c r="A32" i="2"/>
  <c r="F32" i="2" s="1"/>
  <c r="A23" i="2"/>
  <c r="F23" i="2" s="1"/>
  <c r="A30" i="2"/>
  <c r="A28" i="2"/>
  <c r="F28" i="2" s="1"/>
  <c r="A20" i="2"/>
  <c r="F20" i="2" s="1"/>
  <c r="A18" i="2"/>
  <c r="F18" i="2" s="1"/>
  <c r="A26" i="2"/>
  <c r="F26" i="2" s="1"/>
  <c r="A25" i="2"/>
  <c r="F25" i="2" s="1"/>
  <c r="A22" i="2"/>
  <c r="F22" i="2" s="1"/>
  <c r="A17" i="2"/>
  <c r="F17" i="2" s="1"/>
  <c r="A13" i="2"/>
  <c r="F13" i="2" s="1"/>
  <c r="A15" i="2"/>
  <c r="A7" i="2"/>
  <c r="F7" i="2" s="1"/>
  <c r="A11" i="2"/>
  <c r="F11" i="2" s="1"/>
  <c r="A9" i="2"/>
  <c r="A6" i="2"/>
  <c r="A180" i="2"/>
  <c r="F180" i="2" s="1"/>
  <c r="F27" i="9"/>
  <c r="F48" i="5"/>
  <c r="A78" i="2"/>
  <c r="A3" i="2"/>
  <c r="A62" i="2"/>
  <c r="A56" i="2"/>
  <c r="A60" i="2"/>
  <c r="A57" i="2"/>
  <c r="A130" i="2"/>
  <c r="K130" i="2" s="1"/>
  <c r="C125" i="2"/>
  <c r="C127" i="2"/>
  <c r="B37" i="9"/>
  <c r="A37" i="9" s="1"/>
  <c r="F37" i="9" s="1"/>
  <c r="A27" i="9"/>
  <c r="A49" i="2"/>
  <c r="A44" i="2"/>
  <c r="E44" i="2" s="1"/>
  <c r="A41" i="2"/>
  <c r="F41" i="2" s="1"/>
  <c r="A65" i="2"/>
  <c r="A43" i="2"/>
  <c r="A63" i="2"/>
  <c r="F63" i="2" s="1"/>
  <c r="S45" i="6" s="1"/>
  <c r="A42" i="2"/>
  <c r="F42" i="2" s="1"/>
  <c r="A40" i="2"/>
  <c r="A55" i="2"/>
  <c r="A45" i="2"/>
  <c r="A54" i="2"/>
  <c r="A53" i="2"/>
  <c r="A52" i="2"/>
  <c r="A51" i="2"/>
  <c r="A50" i="2"/>
  <c r="A64" i="2"/>
  <c r="F64" i="2" s="1"/>
  <c r="S46" i="6" s="1"/>
  <c r="A77" i="2"/>
  <c r="A86" i="2"/>
  <c r="A69" i="2"/>
  <c r="A83" i="2"/>
  <c r="A76" i="2"/>
  <c r="U147" i="2" s="1"/>
  <c r="A67" i="2"/>
  <c r="A81" i="2"/>
  <c r="A79" i="2"/>
  <c r="A88" i="2"/>
  <c r="A68" i="2"/>
  <c r="A85" i="2"/>
  <c r="A80" i="2"/>
  <c r="A84" i="2"/>
  <c r="A82" i="2"/>
  <c r="A3" i="1"/>
  <c r="B125" i="2"/>
  <c r="A5" i="2"/>
  <c r="F5" i="2" s="1"/>
  <c r="A66" i="2"/>
  <c r="A150" i="2"/>
  <c r="A196" i="2"/>
  <c r="K184" i="2" s="1"/>
  <c r="A175" i="2"/>
  <c r="A194" i="2"/>
  <c r="I180" i="2" s="1"/>
  <c r="A134" i="2"/>
  <c r="A169" i="2"/>
  <c r="F169" i="2" s="1"/>
  <c r="A184" i="2"/>
  <c r="F184" i="2" s="1"/>
  <c r="A185" i="2"/>
  <c r="A173" i="2"/>
  <c r="A187" i="2"/>
  <c r="A195" i="2"/>
  <c r="A186" i="2"/>
  <c r="F186" i="2" s="1"/>
  <c r="A188" i="2"/>
  <c r="K188" i="2" s="1"/>
  <c r="A38" i="2"/>
  <c r="W171" i="2" s="1"/>
  <c r="A190" i="2"/>
  <c r="K190" i="2" s="1"/>
  <c r="A176" i="2"/>
  <c r="F176" i="2" s="1"/>
  <c r="A192" i="2"/>
  <c r="F188" i="2" s="1"/>
  <c r="A177" i="2"/>
  <c r="A193" i="2"/>
  <c r="F190" i="2" s="1"/>
  <c r="A178" i="2"/>
  <c r="F178" i="2" s="1"/>
  <c r="A197" i="2"/>
  <c r="A189" i="2"/>
  <c r="A179" i="2"/>
  <c r="A167" i="2"/>
  <c r="F167" i="2" s="1"/>
  <c r="A182" i="2"/>
  <c r="F182" i="2" s="1"/>
  <c r="A198" i="2"/>
  <c r="A171" i="2"/>
  <c r="F171" i="2" s="1"/>
  <c r="A191" i="2"/>
  <c r="K182" i="2" s="1"/>
  <c r="A181" i="2"/>
  <c r="A168" i="2"/>
  <c r="A183" i="2"/>
  <c r="A128" i="2"/>
  <c r="A140" i="2"/>
  <c r="A157" i="2"/>
  <c r="F157" i="2" s="1"/>
  <c r="A161" i="2"/>
  <c r="F161" i="2" s="1"/>
  <c r="A165" i="2"/>
  <c r="F165" i="2" s="1"/>
  <c r="A151" i="2"/>
  <c r="F151" i="2" s="1"/>
  <c r="A148" i="2"/>
  <c r="S147" i="2" s="1"/>
  <c r="A166" i="2"/>
  <c r="A135" i="2"/>
  <c r="F135" i="2" s="1"/>
  <c r="A152" i="2"/>
  <c r="A160" i="2"/>
  <c r="A163" i="2"/>
  <c r="F163" i="2" s="1"/>
  <c r="A154" i="2"/>
  <c r="A159" i="2"/>
  <c r="F159" i="2" s="1"/>
  <c r="A141" i="2"/>
  <c r="A142" i="2"/>
  <c r="F142" i="2" s="1"/>
  <c r="A162" i="2"/>
  <c r="A143" i="2"/>
  <c r="A138" i="2"/>
  <c r="A155" i="2"/>
  <c r="F155" i="2" s="1"/>
  <c r="A75" i="2"/>
  <c r="O148" i="2" s="1"/>
  <c r="A136" i="2"/>
  <c r="A153" i="2"/>
  <c r="F153" i="2" s="1"/>
  <c r="A137" i="2"/>
  <c r="F137" i="2" s="1"/>
  <c r="O147" i="2" s="1"/>
  <c r="A139" i="2"/>
  <c r="F139" i="2" s="1"/>
  <c r="A156" i="2"/>
  <c r="A123" i="2"/>
  <c r="A46" i="2"/>
  <c r="N2" i="2" s="1"/>
  <c r="A48" i="2"/>
  <c r="A124" i="2"/>
  <c r="A126" i="2"/>
  <c r="K126" i="2" s="1"/>
  <c r="A129" i="2"/>
  <c r="A47" i="2"/>
  <c r="S2" i="2" s="1"/>
  <c r="A39" i="2"/>
  <c r="F39" i="2" s="1"/>
  <c r="A131" i="2"/>
  <c r="A132" i="2"/>
  <c r="A133" i="2"/>
  <c r="F133" i="2" s="1"/>
  <c r="J147" i="2" s="1"/>
  <c r="A7" i="1"/>
  <c r="H33" i="1" s="1"/>
  <c r="A8" i="1"/>
  <c r="K31" i="1" s="1"/>
  <c r="A5" i="1"/>
  <c r="H21" i="1" s="1"/>
  <c r="A6" i="1"/>
  <c r="H26" i="1" s="1"/>
  <c r="A4" i="1"/>
  <c r="A2" i="1"/>
  <c r="H31" i="1" s="1"/>
  <c r="F117" i="2" l="1"/>
  <c r="E96" i="9"/>
  <c r="H119" i="2"/>
  <c r="N119" i="2"/>
  <c r="N92" i="2"/>
  <c r="AC98" i="9" s="1"/>
  <c r="F123" i="2"/>
  <c r="N120" i="2"/>
  <c r="H120" i="2"/>
  <c r="F15" i="2"/>
  <c r="H92" i="2"/>
  <c r="W98" i="9" s="1"/>
  <c r="F30" i="2"/>
  <c r="H93" i="2"/>
  <c r="W99" i="9" s="1"/>
  <c r="AC99" i="9" s="1"/>
  <c r="N93" i="2"/>
  <c r="J149" i="2"/>
  <c r="U149" i="2"/>
  <c r="O149" i="2"/>
  <c r="N47" i="7"/>
  <c r="M130" i="2"/>
  <c r="N130" i="2"/>
  <c r="X2" i="9"/>
  <c r="X2" i="10"/>
  <c r="AC2" i="9"/>
  <c r="AC2" i="10"/>
  <c r="K129" i="2"/>
  <c r="P12" i="10"/>
  <c r="P23" i="10"/>
  <c r="O130" i="2"/>
  <c r="A125" i="2"/>
  <c r="F124" i="2" s="1"/>
  <c r="P130" i="2"/>
  <c r="L130" i="2"/>
  <c r="A127" i="2"/>
  <c r="K127" i="2" s="1"/>
  <c r="Y66" i="2"/>
  <c r="AK48" i="6" s="1"/>
  <c r="K178" i="2"/>
  <c r="Y2" i="6"/>
  <c r="M5" i="7"/>
  <c r="M5" i="6"/>
  <c r="P37" i="6"/>
  <c r="P39" i="6"/>
  <c r="P41" i="6"/>
  <c r="T2" i="6"/>
  <c r="AC2" i="5"/>
  <c r="M5" i="5"/>
  <c r="N39" i="6"/>
  <c r="N37" i="6" s="1"/>
  <c r="X2" i="5"/>
  <c r="Q171" i="2"/>
  <c r="L171" i="2"/>
  <c r="L129" i="2"/>
  <c r="M129" i="2"/>
  <c r="N129" i="2"/>
  <c r="O129" i="2"/>
  <c r="P129" i="2"/>
  <c r="AK396" i="7" l="1"/>
  <c r="AC396" i="7"/>
  <c r="AH396" i="7"/>
  <c r="AJ396" i="7"/>
  <c r="Y396" i="7"/>
  <c r="AD396" i="7"/>
  <c r="AF396" i="7"/>
  <c r="AB396" i="7"/>
  <c r="X396" i="7"/>
  <c r="AI396" i="7"/>
  <c r="AE396" i="7"/>
  <c r="AG396" i="7"/>
  <c r="AA396" i="7"/>
  <c r="Z396" i="7"/>
  <c r="N104" i="7"/>
  <c r="N154" i="7" s="1"/>
  <c r="AK154" i="7" s="1"/>
  <c r="P47" i="7"/>
  <c r="P104" i="7"/>
  <c r="AA398" i="7" l="1"/>
  <c r="AD398" i="7"/>
  <c r="AG398" i="7"/>
  <c r="AI398" i="7"/>
  <c r="AB398" i="7"/>
  <c r="AF398" i="7"/>
  <c r="AC398" i="7"/>
  <c r="Z398" i="7"/>
  <c r="AE398" i="7"/>
  <c r="X398" i="7"/>
  <c r="W396" i="7"/>
  <c r="N401" i="7"/>
  <c r="Y398" i="7"/>
  <c r="AJ398" i="7"/>
  <c r="AH398" i="7"/>
  <c r="AK398" i="7"/>
  <c r="V154" i="7"/>
  <c r="Y154" i="7"/>
  <c r="Z154" i="7"/>
  <c r="AE154" i="7"/>
  <c r="X154" i="7"/>
  <c r="AA154" i="7"/>
  <c r="AB154" i="7"/>
  <c r="AC154" i="7"/>
  <c r="AJ154" i="7"/>
  <c r="U154" i="7"/>
  <c r="T154" i="7"/>
  <c r="AH154" i="7"/>
  <c r="W154" i="7"/>
  <c r="AF154" i="7"/>
  <c r="AG154" i="7"/>
  <c r="AI154" i="7"/>
  <c r="S154" i="7"/>
  <c r="AD154" i="7"/>
  <c r="S121" i="7"/>
  <c r="S75" i="7"/>
  <c r="X5" i="5"/>
  <c r="W398" i="7" l="1"/>
  <c r="N398" i="7" s="1"/>
  <c r="N396" i="7"/>
  <c r="S125" i="7"/>
  <c r="Y5" i="5"/>
  <c r="Z5" i="5" l="1"/>
  <c r="AA5" i="5" l="1"/>
  <c r="AB5" i="5" l="1"/>
  <c r="AC5" i="5" l="1"/>
  <c r="AD5" i="5" s="1"/>
  <c r="AE5" i="5" s="1"/>
  <c r="AF5" i="5" s="1"/>
  <c r="AG5" i="5" s="1"/>
  <c r="AH5" i="5" s="1"/>
  <c r="AI5" i="5" s="1"/>
  <c r="AJ5" i="5" s="1"/>
  <c r="AK5" i="5" s="1"/>
  <c r="M43" i="5" l="1"/>
  <c r="N43" i="5"/>
  <c r="AL129" i="2" l="1"/>
  <c r="O134" i="2" s="1"/>
  <c r="AM129" i="2"/>
  <c r="P134" i="2" s="1"/>
  <c r="AJ129" i="2"/>
  <c r="M134" i="2" s="1"/>
  <c r="AK129" i="2"/>
  <c r="N134" i="2" s="1"/>
  <c r="AH129" i="2"/>
  <c r="K134" i="2" s="1"/>
  <c r="AI129" i="2"/>
  <c r="L134" i="2" s="1"/>
  <c r="AI180" i="7" l="1"/>
  <c r="S180" i="7"/>
  <c r="AF180" i="7"/>
  <c r="AC180" i="7"/>
  <c r="AC182" i="7" l="1"/>
  <c r="AF182" i="7"/>
  <c r="S182" i="7"/>
  <c r="AI182" i="7"/>
  <c r="Y180" i="7"/>
  <c r="AD180" i="7"/>
  <c r="U180" i="7"/>
  <c r="T180" i="7"/>
  <c r="V180" i="7"/>
  <c r="AK180" i="7"/>
  <c r="AJ180" i="7"/>
  <c r="AB180" i="7"/>
  <c r="AG180" i="7"/>
  <c r="AE180" i="7"/>
  <c r="AH180" i="7"/>
  <c r="X180" i="7"/>
  <c r="Z180" i="7"/>
  <c r="AA180" i="7"/>
  <c r="N185" i="7"/>
  <c r="W180" i="7"/>
  <c r="AB182" i="7" l="1"/>
  <c r="T182" i="7"/>
  <c r="Z182" i="7"/>
  <c r="V182" i="7"/>
  <c r="AD182" i="7"/>
  <c r="AA182" i="7"/>
  <c r="AH182" i="7"/>
  <c r="AE182" i="7"/>
  <c r="AJ182" i="7"/>
  <c r="AK182" i="7"/>
  <c r="U182" i="7"/>
  <c r="Y182" i="7"/>
  <c r="X182" i="7"/>
  <c r="AG182" i="7"/>
  <c r="N180" i="7"/>
  <c r="W182" i="7"/>
  <c r="N182" i="7" s="1"/>
  <c r="U277" i="7" l="1"/>
  <c r="U275" i="7" s="1"/>
  <c r="U273" i="7" l="1"/>
  <c r="U271" i="7" s="1"/>
  <c r="V277" i="7"/>
  <c r="V275" i="7" s="1"/>
  <c r="V273" i="7" l="1"/>
  <c r="V271" i="7" s="1"/>
  <c r="W277" i="7"/>
  <c r="N280" i="7"/>
  <c r="X277" i="7" l="1"/>
  <c r="X275" i="7" s="1"/>
  <c r="W275" i="7"/>
  <c r="N277" i="7"/>
  <c r="Y277" i="7" l="1"/>
  <c r="Y275" i="7" s="1"/>
  <c r="N275" i="7"/>
  <c r="Z277" i="7" l="1"/>
  <c r="Z275" i="7" s="1"/>
  <c r="AA277" i="7" l="1"/>
  <c r="AA275" i="7" s="1"/>
  <c r="AB277" i="7" l="1"/>
  <c r="AB275" i="7" s="1"/>
  <c r="AC277" i="7" l="1"/>
  <c r="AC275" i="7" s="1"/>
  <c r="AD277" i="7" l="1"/>
  <c r="AD275" i="7" s="1"/>
  <c r="AE277" i="7" l="1"/>
  <c r="AE275" i="7" s="1"/>
  <c r="AF277" i="7" l="1"/>
  <c r="AF275" i="7" s="1"/>
  <c r="AG277" i="7" l="1"/>
  <c r="AG275" i="7" s="1"/>
  <c r="AH277" i="7" l="1"/>
  <c r="AH275" i="7" s="1"/>
  <c r="AI277" i="7" l="1"/>
  <c r="AI275" i="7" s="1"/>
  <c r="AJ277" i="7" l="1"/>
  <c r="AJ275" i="7" s="1"/>
  <c r="AK277" i="7" l="1"/>
  <c r="AK275" i="7" s="1"/>
  <c r="N365" i="7" l="1"/>
  <c r="W364" i="7"/>
  <c r="V364" i="7"/>
  <c r="V361" i="7" s="1"/>
  <c r="V349" i="7" s="1"/>
  <c r="N364" i="7" l="1"/>
  <c r="Y364" i="7"/>
  <c r="Y361" i="7" s="1"/>
  <c r="Y349" i="7" s="1"/>
  <c r="X364" i="7"/>
  <c r="AA364" i="7"/>
  <c r="AA361" i="7" s="1"/>
  <c r="AA349" i="7" s="1"/>
  <c r="Z364" i="7"/>
  <c r="Z361" i="7" s="1"/>
  <c r="Z349" i="7" s="1"/>
  <c r="W361" i="7"/>
  <c r="X361" i="7" l="1"/>
  <c r="W349" i="7"/>
  <c r="N361" i="7"/>
  <c r="AB364" i="7"/>
  <c r="AB361" i="7" s="1"/>
  <c r="AB349" i="7" s="1"/>
  <c r="T364" i="7"/>
  <c r="T361" i="7" s="1"/>
  <c r="T349" i="7" s="1"/>
  <c r="T324" i="7" s="1"/>
  <c r="U364" i="7"/>
  <c r="U361" i="7" s="1"/>
  <c r="U349" i="7" s="1"/>
  <c r="X349" i="7" l="1"/>
  <c r="W324" i="7"/>
  <c r="N343" i="7"/>
  <c r="T381" i="7"/>
  <c r="T390" i="7"/>
  <c r="AC364" i="7"/>
  <c r="AC361" i="7" s="1"/>
  <c r="AC349" i="7" s="1"/>
  <c r="T388" i="7" l="1"/>
  <c r="T379" i="7"/>
  <c r="AD364" i="7"/>
  <c r="AD361" i="7" s="1"/>
  <c r="AD349" i="7" s="1"/>
  <c r="T269" i="7" l="1"/>
  <c r="T263" i="7" s="1"/>
  <c r="T174" i="7" s="1"/>
  <c r="AE364" i="7"/>
  <c r="AE361" i="7" s="1"/>
  <c r="AE349" i="7" s="1"/>
  <c r="T112" i="7" l="1"/>
  <c r="T110" i="7" s="1"/>
  <c r="T71" i="7" s="1"/>
  <c r="T75" i="7" s="1"/>
  <c r="T125" i="7" s="1"/>
  <c r="AF364" i="7"/>
  <c r="AF361" i="7" s="1"/>
  <c r="AF349" i="7" s="1"/>
  <c r="T121" i="7" l="1"/>
  <c r="AG364" i="7"/>
  <c r="AG361" i="7" s="1"/>
  <c r="AG349" i="7" s="1"/>
  <c r="AH364" i="7" l="1"/>
  <c r="AH361" i="7" s="1"/>
  <c r="AH349" i="7" s="1"/>
  <c r="AI364" i="7" l="1"/>
  <c r="AI361" i="7" s="1"/>
  <c r="AI349" i="7" s="1"/>
  <c r="AK364" i="7" l="1"/>
  <c r="AK361" i="7" s="1"/>
  <c r="AK349" i="7" s="1"/>
  <c r="AJ364" i="7"/>
  <c r="AJ361" i="7" s="1"/>
  <c r="AJ349" i="7" s="1"/>
  <c r="U388" i="7" l="1"/>
  <c r="V388" i="7" l="1"/>
  <c r="AK273" i="7" l="1"/>
  <c r="AK271" i="7" s="1"/>
  <c r="AJ273" i="7"/>
  <c r="AJ271" i="7" s="1"/>
  <c r="AI273" i="7"/>
  <c r="AI271" i="7" s="1"/>
  <c r="AG273" i="7"/>
  <c r="AG271" i="7" s="1"/>
  <c r="AE273" i="7"/>
  <c r="AE271" i="7" s="1"/>
  <c r="AC273" i="7"/>
  <c r="AC271" i="7" s="1"/>
  <c r="Z273" i="7"/>
  <c r="Z271" i="7" s="1"/>
  <c r="AH273" i="7"/>
  <c r="AH271" i="7" s="1"/>
  <c r="AF273" i="7"/>
  <c r="AF271" i="7" s="1"/>
  <c r="AD273" i="7"/>
  <c r="AD271" i="7" s="1"/>
  <c r="AB273" i="7"/>
  <c r="AB271" i="7" s="1"/>
  <c r="AA273" i="7"/>
  <c r="AA271" i="7" s="1"/>
  <c r="X273" i="7"/>
  <c r="X271" i="7" s="1"/>
  <c r="N292" i="7" l="1"/>
  <c r="W273" i="7"/>
  <c r="N273" i="7" l="1"/>
  <c r="W271" i="7"/>
  <c r="W390" i="7" l="1"/>
  <c r="N271" i="7"/>
  <c r="N16" i="5" l="1"/>
  <c r="N22" i="5" l="1"/>
  <c r="N41" i="5"/>
  <c r="X326" i="7"/>
  <c r="X324" i="7" s="1"/>
  <c r="N341" i="7" l="1"/>
  <c r="X390" i="7"/>
  <c r="X381" i="7"/>
  <c r="X379" i="7" l="1"/>
  <c r="V326" i="7"/>
  <c r="V324" i="7" s="1"/>
  <c r="X388" i="7"/>
  <c r="N326" i="7"/>
  <c r="X269" i="7" l="1"/>
  <c r="U326" i="7"/>
  <c r="U324" i="7" s="1"/>
  <c r="V381" i="7"/>
  <c r="V379" i="7" s="1"/>
  <c r="V269" i="7" s="1"/>
  <c r="V263" i="7" s="1"/>
  <c r="N324" i="7"/>
  <c r="W381" i="7"/>
  <c r="X263" i="7" l="1"/>
  <c r="V174" i="7"/>
  <c r="U381" i="7"/>
  <c r="U379" i="7" s="1"/>
  <c r="U269" i="7" s="1"/>
  <c r="U263" i="7" s="1"/>
  <c r="W388" i="7"/>
  <c r="N390" i="7"/>
  <c r="N381" i="7"/>
  <c r="W379" i="7"/>
  <c r="N388" i="7" l="1"/>
  <c r="X174" i="7"/>
  <c r="AJ326" i="7"/>
  <c r="AJ324" i="7" s="1"/>
  <c r="AJ390" i="7" s="1"/>
  <c r="Y326" i="7"/>
  <c r="Y324" i="7" s="1"/>
  <c r="AK326" i="7"/>
  <c r="AK324" i="7" s="1"/>
  <c r="AK390" i="7" s="1"/>
  <c r="Z326" i="7"/>
  <c r="Z324" i="7" s="1"/>
  <c r="AI326" i="7"/>
  <c r="AI324" i="7" s="1"/>
  <c r="AD326" i="7"/>
  <c r="AD324" i="7" s="1"/>
  <c r="AD381" i="7" s="1"/>
  <c r="AD379" i="7" s="1"/>
  <c r="AC326" i="7"/>
  <c r="AC324" i="7" s="1"/>
  <c r="AH326" i="7"/>
  <c r="AH324" i="7" s="1"/>
  <c r="AA326" i="7"/>
  <c r="AA324" i="7" s="1"/>
  <c r="AF326" i="7"/>
  <c r="AF324" i="7" s="1"/>
  <c r="AF390" i="7" s="1"/>
  <c r="AG326" i="7"/>
  <c r="AG324" i="7" s="1"/>
  <c r="V112" i="7"/>
  <c r="V110" i="7" s="1"/>
  <c r="V71" i="7" s="1"/>
  <c r="V75" i="7" s="1"/>
  <c r="AE326" i="7"/>
  <c r="AE324" i="7" s="1"/>
  <c r="AE381" i="7" s="1"/>
  <c r="AE379" i="7" s="1"/>
  <c r="AB326" i="7"/>
  <c r="AB324" i="7" s="1"/>
  <c r="U174" i="7"/>
  <c r="N379" i="7"/>
  <c r="W269" i="7"/>
  <c r="X112" i="7" l="1"/>
  <c r="X110" i="7" s="1"/>
  <c r="X71" i="7" s="1"/>
  <c r="X75" i="7" s="1"/>
  <c r="X39" i="5" s="1"/>
  <c r="X78" i="9" s="1"/>
  <c r="U112" i="7"/>
  <c r="U110" i="7" s="1"/>
  <c r="U71" i="7" s="1"/>
  <c r="AF381" i="7"/>
  <c r="AF379" i="7" s="1"/>
  <c r="AE390" i="7"/>
  <c r="AE388" i="7" s="1"/>
  <c r="AE269" i="7" s="1"/>
  <c r="AE263" i="7" s="1"/>
  <c r="AH381" i="7"/>
  <c r="AH379" i="7" s="1"/>
  <c r="AA390" i="7"/>
  <c r="AA388" i="7" s="1"/>
  <c r="AG390" i="7"/>
  <c r="AG388" i="7" s="1"/>
  <c r="AG381" i="7"/>
  <c r="AG379" i="7" s="1"/>
  <c r="AK381" i="7"/>
  <c r="AK379" i="7" s="1"/>
  <c r="AH390" i="7"/>
  <c r="AH388" i="7" s="1"/>
  <c r="Z381" i="7"/>
  <c r="Z379" i="7" s="1"/>
  <c r="Z390" i="7"/>
  <c r="Z388" i="7" s="1"/>
  <c r="AI381" i="7"/>
  <c r="AI379" i="7" s="1"/>
  <c r="AI390" i="7"/>
  <c r="AI388" i="7" s="1"/>
  <c r="AD390" i="7"/>
  <c r="AC381" i="7"/>
  <c r="AC379" i="7" s="1"/>
  <c r="AB381" i="7"/>
  <c r="AB379" i="7" s="1"/>
  <c r="AJ381" i="7"/>
  <c r="AJ379" i="7" s="1"/>
  <c r="AC390" i="7"/>
  <c r="AC388" i="7" s="1"/>
  <c r="AB390" i="7"/>
  <c r="AJ388" i="7"/>
  <c r="AK388" i="7"/>
  <c r="U75" i="7"/>
  <c r="AF388" i="7"/>
  <c r="W263" i="7"/>
  <c r="N269" i="7"/>
  <c r="X37" i="5" l="1"/>
  <c r="AF269" i="7"/>
  <c r="AF263" i="7" s="1"/>
  <c r="AH269" i="7"/>
  <c r="AH263" i="7" s="1"/>
  <c r="AH174" i="7" s="1"/>
  <c r="AG269" i="7"/>
  <c r="AG263" i="7" s="1"/>
  <c r="AK269" i="7"/>
  <c r="AK263" i="7" s="1"/>
  <c r="Z269" i="7"/>
  <c r="Z263" i="7" s="1"/>
  <c r="Z174" i="7" s="1"/>
  <c r="AI269" i="7"/>
  <c r="AI263" i="7" s="1"/>
  <c r="AD388" i="7"/>
  <c r="AD269" i="7" s="1"/>
  <c r="AD263" i="7" s="1"/>
  <c r="AD174" i="7" s="1"/>
  <c r="AB388" i="7"/>
  <c r="AB269" i="7" s="1"/>
  <c r="AB263" i="7" s="1"/>
  <c r="AB174" i="7" s="1"/>
  <c r="AC269" i="7"/>
  <c r="AC263" i="7" s="1"/>
  <c r="AJ269" i="7"/>
  <c r="AJ263" i="7" s="1"/>
  <c r="AJ174" i="7" s="1"/>
  <c r="AE174" i="7"/>
  <c r="AF174" i="7"/>
  <c r="N263" i="7"/>
  <c r="W174" i="7"/>
  <c r="X29" i="9"/>
  <c r="X20" i="5"/>
  <c r="X48" i="5" s="1"/>
  <c r="X39" i="9" l="1"/>
  <c r="X76" i="9"/>
  <c r="AD112" i="7"/>
  <c r="AD110" i="7" s="1"/>
  <c r="AD71" i="7" s="1"/>
  <c r="AE112" i="7"/>
  <c r="AE110" i="7" s="1"/>
  <c r="AE71" i="7" s="1"/>
  <c r="AF112" i="7"/>
  <c r="AF110" i="7" s="1"/>
  <c r="AF71" i="7" s="1"/>
  <c r="AH112" i="7"/>
  <c r="AH110" i="7" s="1"/>
  <c r="AH71" i="7" s="1"/>
  <c r="AH75" i="7" s="1"/>
  <c r="AB112" i="7"/>
  <c r="AB110" i="7" s="1"/>
  <c r="AB71" i="7" s="1"/>
  <c r="AB75" i="7" s="1"/>
  <c r="Z112" i="7"/>
  <c r="Z110" i="7" s="1"/>
  <c r="Z71" i="7" s="1"/>
  <c r="AJ112" i="7"/>
  <c r="AJ110" i="7" s="1"/>
  <c r="AJ71" i="7" s="1"/>
  <c r="AG174" i="7"/>
  <c r="AK174" i="7"/>
  <c r="AI174" i="7"/>
  <c r="AC174" i="7"/>
  <c r="N174" i="7"/>
  <c r="W112" i="7"/>
  <c r="AD75" i="7" l="1"/>
  <c r="AD39" i="5" s="1"/>
  <c r="AD78" i="9" s="1"/>
  <c r="AE75" i="7"/>
  <c r="AJ75" i="7"/>
  <c r="AF75" i="7"/>
  <c r="Z75" i="7"/>
  <c r="Z39" i="5" s="1"/>
  <c r="Z78" i="9" s="1"/>
  <c r="AK112" i="7"/>
  <c r="AK110" i="7" s="1"/>
  <c r="AK71" i="7" s="1"/>
  <c r="AC112" i="7"/>
  <c r="AC110" i="7" s="1"/>
  <c r="AC71" i="7" s="1"/>
  <c r="AG112" i="7"/>
  <c r="AG110" i="7" s="1"/>
  <c r="AG71" i="7" s="1"/>
  <c r="AI112" i="7"/>
  <c r="AI110" i="7" s="1"/>
  <c r="AI71" i="7" s="1"/>
  <c r="AH39" i="5"/>
  <c r="AH78" i="9" s="1"/>
  <c r="AB39" i="5"/>
  <c r="AB78" i="9" s="1"/>
  <c r="N112" i="7"/>
  <c r="W110" i="7"/>
  <c r="AF39" i="5" l="1"/>
  <c r="AJ39" i="5"/>
  <c r="AJ78" i="9" s="1"/>
  <c r="AC75" i="7"/>
  <c r="AC39" i="5" s="1"/>
  <c r="AE39" i="5"/>
  <c r="AE78" i="9" s="1"/>
  <c r="AK75" i="7"/>
  <c r="AI75" i="7"/>
  <c r="AG75" i="7"/>
  <c r="AB37" i="5"/>
  <c r="AH37" i="5"/>
  <c r="AH20" i="5" s="1"/>
  <c r="AH48" i="5" s="1"/>
  <c r="AD37" i="5"/>
  <c r="AJ37" i="5"/>
  <c r="AJ20" i="5" s="1"/>
  <c r="AJ48" i="5" s="1"/>
  <c r="Z37" i="5"/>
  <c r="N110" i="7"/>
  <c r="W71" i="7"/>
  <c r="AC37" i="5" l="1"/>
  <c r="AC29" i="9" s="1"/>
  <c r="AC78" i="9"/>
  <c r="AF37" i="5"/>
  <c r="AF29" i="9" s="1"/>
  <c r="AF78" i="9"/>
  <c r="AF41" i="5"/>
  <c r="AE41" i="5"/>
  <c r="AE37" i="5"/>
  <c r="AE29" i="9" s="1"/>
  <c r="AC41" i="5"/>
  <c r="AD41" i="5"/>
  <c r="AG39" i="5"/>
  <c r="AG78" i="9" s="1"/>
  <c r="AK39" i="5"/>
  <c r="AK78" i="9" s="1"/>
  <c r="AI39" i="5"/>
  <c r="AH29" i="9"/>
  <c r="AF20" i="5"/>
  <c r="AF48" i="5" s="1"/>
  <c r="AD20" i="5"/>
  <c r="AD48" i="5" s="1"/>
  <c r="AD29" i="9"/>
  <c r="AB29" i="9"/>
  <c r="AB20" i="5"/>
  <c r="AB48" i="5" s="1"/>
  <c r="Z20" i="5"/>
  <c r="Z48" i="5" s="1"/>
  <c r="Z29" i="9"/>
  <c r="AJ29" i="9"/>
  <c r="N71" i="7"/>
  <c r="W75" i="7"/>
  <c r="AC20" i="5" l="1"/>
  <c r="AC48" i="5" s="1"/>
  <c r="AI37" i="5"/>
  <c r="AI29" i="9" s="1"/>
  <c r="AI78" i="9"/>
  <c r="AF39" i="9"/>
  <c r="AF76" i="9"/>
  <c r="AB39" i="9"/>
  <c r="AB76" i="9"/>
  <c r="AC39" i="9"/>
  <c r="AC76" i="9"/>
  <c r="AH39" i="9"/>
  <c r="AH76" i="9"/>
  <c r="Z39" i="9"/>
  <c r="Z76" i="9"/>
  <c r="AD39" i="9"/>
  <c r="AD76" i="9"/>
  <c r="AJ39" i="9"/>
  <c r="AJ76" i="9"/>
  <c r="AE39" i="9"/>
  <c r="AE76" i="9"/>
  <c r="AE20" i="5"/>
  <c r="AE48" i="5" s="1"/>
  <c r="AI20" i="5"/>
  <c r="AI48" i="5" s="1"/>
  <c r="AJ41" i="5"/>
  <c r="AI41" i="5"/>
  <c r="AK41" i="5"/>
  <c r="AK37" i="5"/>
  <c r="AK20" i="5" s="1"/>
  <c r="AK48" i="5" s="1"/>
  <c r="AH41" i="5"/>
  <c r="AG37" i="5"/>
  <c r="AG20" i="5" s="1"/>
  <c r="AG48" i="5" s="1"/>
  <c r="AG41" i="5"/>
  <c r="AD22" i="5"/>
  <c r="AC22" i="5"/>
  <c r="W39" i="5"/>
  <c r="W78" i="9" s="1"/>
  <c r="N75" i="7"/>
  <c r="AI39" i="9" l="1"/>
  <c r="AI76" i="9"/>
  <c r="AE22" i="5"/>
  <c r="AF22" i="5"/>
  <c r="AJ22" i="5"/>
  <c r="AI22" i="5"/>
  <c r="AG29" i="9"/>
  <c r="AK22" i="5"/>
  <c r="AK29" i="9"/>
  <c r="N39" i="5"/>
  <c r="W37" i="5"/>
  <c r="X41" i="5"/>
  <c r="AK39" i="9" l="1"/>
  <c r="AK76" i="9"/>
  <c r="AG39" i="9"/>
  <c r="AG76" i="9"/>
  <c r="AG22" i="5"/>
  <c r="AH22" i="5"/>
  <c r="W29" i="9"/>
  <c r="N37" i="5"/>
  <c r="W20" i="5"/>
  <c r="W48" i="5" s="1"/>
  <c r="W39" i="9" l="1"/>
  <c r="W76" i="9"/>
  <c r="N20" i="5"/>
  <c r="X22" i="5"/>
  <c r="AA381" i="7"/>
  <c r="AA379" i="7" s="1"/>
  <c r="AA269" i="7" s="1"/>
  <c r="AA263" i="7" s="1"/>
  <c r="Y273" i="7" l="1"/>
  <c r="Y271" i="7" s="1"/>
  <c r="AA174" i="7"/>
  <c r="AA112" i="7" l="1"/>
  <c r="AA110" i="7" s="1"/>
  <c r="AA71" i="7" s="1"/>
  <c r="Y390" i="7"/>
  <c r="Y388" i="7" s="1"/>
  <c r="Y381" i="7"/>
  <c r="Y379" i="7" s="1"/>
  <c r="AA75" i="7" l="1"/>
  <c r="AA39" i="5" s="1"/>
  <c r="AA78" i="9" s="1"/>
  <c r="Y269" i="7"/>
  <c r="Y263" i="7" s="1"/>
  <c r="Y174" i="7" s="1"/>
  <c r="M174" i="7" s="1"/>
  <c r="AB41" i="5" l="1"/>
  <c r="AA41" i="5"/>
  <c r="AA37" i="5"/>
  <c r="Y112" i="7"/>
  <c r="Y110" i="7" l="1"/>
  <c r="M112" i="7"/>
  <c r="AA20" i="5"/>
  <c r="AA48" i="5" s="1"/>
  <c r="AA29" i="9"/>
  <c r="AA39" i="9" l="1"/>
  <c r="AA76" i="9"/>
  <c r="AA22" i="5"/>
  <c r="AB22" i="5"/>
  <c r="Y71" i="7"/>
  <c r="M110" i="7"/>
  <c r="M71" i="7" l="1"/>
  <c r="Y75" i="7"/>
  <c r="M75" i="7" l="1"/>
  <c r="Y39" i="5"/>
  <c r="Y78" i="9" s="1"/>
  <c r="Z41" i="5" l="1"/>
  <c r="Y37" i="5"/>
  <c r="M39" i="5"/>
  <c r="Y41" i="5"/>
  <c r="M41" i="5" s="1"/>
  <c r="Y20" i="5" l="1"/>
  <c r="Y48" i="5" s="1"/>
  <c r="M37" i="5"/>
  <c r="Y29" i="9"/>
  <c r="Y39" i="9" l="1"/>
  <c r="N39" i="9" s="1"/>
  <c r="AD99" i="9" s="1"/>
  <c r="Y76" i="9"/>
  <c r="M20" i="5"/>
  <c r="AG135" i="2" s="1"/>
  <c r="Z22" i="5"/>
  <c r="Y22" i="5"/>
  <c r="O93" i="2" l="1"/>
  <c r="N88" i="9"/>
  <c r="N76" i="9"/>
  <c r="M22" i="5"/>
  <c r="N86" i="9" l="1"/>
  <c r="C63" i="9" s="1"/>
  <c r="N90" i="9"/>
  <c r="N82" i="9" s="1"/>
  <c r="N84" i="9" s="1"/>
  <c r="B88" i="9" l="1"/>
  <c r="C88" i="9"/>
  <c r="O120" i="2"/>
  <c r="A88" i="9" l="1"/>
  <c r="F88" i="9" s="1"/>
  <c r="S262" i="7" l="1"/>
  <c r="T262" i="7"/>
  <c r="T171" i="7" l="1"/>
  <c r="T264" i="7"/>
  <c r="S264" i="7"/>
  <c r="S171" i="7"/>
  <c r="X262" i="7" l="1"/>
  <c r="X171" i="7" s="1"/>
  <c r="Z262" i="7"/>
  <c r="Z171" i="7" s="1"/>
  <c r="AI262" i="7"/>
  <c r="AI264" i="7" s="1"/>
  <c r="AA262" i="7"/>
  <c r="AA171" i="7" s="1"/>
  <c r="AD262" i="7"/>
  <c r="AD171" i="7" s="1"/>
  <c r="AK262" i="7"/>
  <c r="AK171" i="7" s="1"/>
  <c r="U262" i="7"/>
  <c r="V262" i="7"/>
  <c r="AI171" i="7" l="1"/>
  <c r="Z264" i="7"/>
  <c r="AJ262" i="7"/>
  <c r="AJ171" i="7" s="1"/>
  <c r="AA264" i="7"/>
  <c r="AB262" i="7"/>
  <c r="AB264" i="7" s="1"/>
  <c r="AC262" i="7"/>
  <c r="AC171" i="7" s="1"/>
  <c r="AG262" i="7"/>
  <c r="AG171" i="7" s="1"/>
  <c r="X264" i="7"/>
  <c r="AF262" i="7"/>
  <c r="AF264" i="7" s="1"/>
  <c r="AE262" i="7"/>
  <c r="AE171" i="7" s="1"/>
  <c r="Y262" i="7"/>
  <c r="Y264" i="7" s="1"/>
  <c r="AH262" i="7"/>
  <c r="AH264" i="7" s="1"/>
  <c r="AK264" i="7"/>
  <c r="AD264" i="7"/>
  <c r="AI12" i="7"/>
  <c r="X12" i="7"/>
  <c r="AA12" i="7"/>
  <c r="U171" i="7"/>
  <c r="U264" i="7"/>
  <c r="V171" i="7"/>
  <c r="V264" i="7"/>
  <c r="AK12" i="7"/>
  <c r="Z12" i="7"/>
  <c r="AD12" i="7"/>
  <c r="AF171" i="7" l="1"/>
  <c r="AG264" i="7"/>
  <c r="AB171" i="7"/>
  <c r="AB12" i="7" s="1"/>
  <c r="AJ264" i="7"/>
  <c r="AC264" i="7"/>
  <c r="AE264" i="7"/>
  <c r="AH171" i="7"/>
  <c r="AH12" i="7" s="1"/>
  <c r="Y171" i="7"/>
  <c r="AK16" i="7"/>
  <c r="AK121" i="7"/>
  <c r="V12" i="7"/>
  <c r="AI16" i="7"/>
  <c r="AI121" i="7"/>
  <c r="AJ12" i="7"/>
  <c r="AF12" i="7"/>
  <c r="AC12" i="7"/>
  <c r="AE12" i="7"/>
  <c r="U12" i="7"/>
  <c r="AD16" i="7"/>
  <c r="AD121" i="7"/>
  <c r="AA16" i="7"/>
  <c r="AA121" i="7"/>
  <c r="AG12" i="7"/>
  <c r="Z16" i="7"/>
  <c r="Z121" i="7"/>
  <c r="X16" i="7"/>
  <c r="X121" i="7"/>
  <c r="Y12" i="7" l="1"/>
  <c r="Y121" i="7" s="1"/>
  <c r="AH16" i="7"/>
  <c r="AH121" i="7"/>
  <c r="AI31" i="5"/>
  <c r="AI125" i="7"/>
  <c r="U16" i="7"/>
  <c r="U125" i="7" s="1"/>
  <c r="U121" i="7"/>
  <c r="V16" i="7"/>
  <c r="V125" i="7" s="1"/>
  <c r="V121" i="7"/>
  <c r="AG16" i="7"/>
  <c r="AG121" i="7"/>
  <c r="AE16" i="7"/>
  <c r="AE121" i="7"/>
  <c r="AK31" i="5"/>
  <c r="AK125" i="7"/>
  <c r="AC16" i="7"/>
  <c r="AC121" i="7"/>
  <c r="AF16" i="7"/>
  <c r="AF121" i="7"/>
  <c r="Z31" i="5"/>
  <c r="Z53" i="9" s="1"/>
  <c r="Z51" i="9" s="1"/>
  <c r="Z125" i="7"/>
  <c r="AA31" i="5"/>
  <c r="AA53" i="9" s="1"/>
  <c r="AA51" i="9" s="1"/>
  <c r="AA125" i="7"/>
  <c r="AJ16" i="7"/>
  <c r="AJ121" i="7"/>
  <c r="AB16" i="7"/>
  <c r="AB121" i="7"/>
  <c r="AD31" i="5"/>
  <c r="AD53" i="9" s="1"/>
  <c r="AD51" i="9" s="1"/>
  <c r="AD125" i="7"/>
  <c r="X31" i="5"/>
  <c r="X53" i="9" s="1"/>
  <c r="X51" i="9" s="1"/>
  <c r="X125" i="7"/>
  <c r="AK29" i="5" l="1"/>
  <c r="AK14" i="5" s="1"/>
  <c r="AK47" i="5" s="1"/>
  <c r="AK53" i="9"/>
  <c r="AK51" i="9" s="1"/>
  <c r="AI29" i="5"/>
  <c r="AI14" i="5" s="1"/>
  <c r="AI47" i="5" s="1"/>
  <c r="AI53" i="9"/>
  <c r="AI51" i="9" s="1"/>
  <c r="Y16" i="7"/>
  <c r="Y31" i="5" s="1"/>
  <c r="Y53" i="9" s="1"/>
  <c r="Y51" i="9" s="1"/>
  <c r="X29" i="5"/>
  <c r="AD29" i="5"/>
  <c r="AA33" i="5"/>
  <c r="AA29" i="5"/>
  <c r="AE31" i="5"/>
  <c r="AE53" i="9" s="1"/>
  <c r="AE51" i="9" s="1"/>
  <c r="AE125" i="7"/>
  <c r="Z29" i="5"/>
  <c r="AB31" i="5"/>
  <c r="AB53" i="9" s="1"/>
  <c r="AB51" i="9" s="1"/>
  <c r="AB125" i="7"/>
  <c r="AG31" i="5"/>
  <c r="AG125" i="7"/>
  <c r="AJ31" i="5"/>
  <c r="AJ125" i="7"/>
  <c r="AF31" i="5"/>
  <c r="AF53" i="9" s="1"/>
  <c r="AF51" i="9" s="1"/>
  <c r="AF125" i="7"/>
  <c r="AC31" i="5"/>
  <c r="AC125" i="7"/>
  <c r="AH31" i="5"/>
  <c r="AH53" i="9" s="1"/>
  <c r="AH51" i="9" s="1"/>
  <c r="AH125" i="7"/>
  <c r="AJ29" i="5" l="1"/>
  <c r="AJ14" i="5" s="1"/>
  <c r="AJ47" i="5" s="1"/>
  <c r="AJ53" i="9"/>
  <c r="AJ51" i="9" s="1"/>
  <c r="AD33" i="5"/>
  <c r="AC53" i="9"/>
  <c r="AC51" i="9" s="1"/>
  <c r="AG29" i="5"/>
  <c r="AG14" i="5" s="1"/>
  <c r="AG47" i="5" s="1"/>
  <c r="AG53" i="9"/>
  <c r="AG51" i="9" s="1"/>
  <c r="Y125" i="7"/>
  <c r="AI33" i="5"/>
  <c r="AH29" i="5"/>
  <c r="AH14" i="5" s="1"/>
  <c r="AH47" i="5" s="1"/>
  <c r="Y33" i="5"/>
  <c r="Y29" i="5"/>
  <c r="AF29" i="5"/>
  <c r="AF33" i="5"/>
  <c r="AJ33" i="5"/>
  <c r="AI25" i="9"/>
  <c r="AI35" i="9" s="1"/>
  <c r="AA25" i="9"/>
  <c r="AA35" i="9" s="1"/>
  <c r="AA14" i="5"/>
  <c r="AA47" i="5" s="1"/>
  <c r="AG33" i="5"/>
  <c r="AH33" i="5"/>
  <c r="AB33" i="5"/>
  <c r="AB29" i="5"/>
  <c r="AD25" i="9"/>
  <c r="AD35" i="9" s="1"/>
  <c r="AD14" i="5"/>
  <c r="AD47" i="5" s="1"/>
  <c r="Z33" i="5"/>
  <c r="AC29" i="5"/>
  <c r="AC33" i="5"/>
  <c r="Z25" i="9"/>
  <c r="Z35" i="9" s="1"/>
  <c r="Z14" i="5"/>
  <c r="Z47" i="5" s="1"/>
  <c r="X25" i="9"/>
  <c r="X35" i="9" s="1"/>
  <c r="X14" i="5"/>
  <c r="X47" i="5" s="1"/>
  <c r="AK33" i="5"/>
  <c r="N33" i="5" s="1"/>
  <c r="AK25" i="9"/>
  <c r="AK35" i="9" s="1"/>
  <c r="AE29" i="5"/>
  <c r="AE33" i="5"/>
  <c r="AC14" i="5" l="1"/>
  <c r="AC25" i="9"/>
  <c r="AC35" i="9" s="1"/>
  <c r="AB25" i="9"/>
  <c r="AB35" i="9" s="1"/>
  <c r="AB14" i="5"/>
  <c r="AJ16" i="5"/>
  <c r="AJ25" i="9"/>
  <c r="AJ35" i="9" s="1"/>
  <c r="AE14" i="5"/>
  <c r="AE25" i="9"/>
  <c r="AE35" i="9" s="1"/>
  <c r="AH25" i="9"/>
  <c r="AH35" i="9" s="1"/>
  <c r="AF25" i="9"/>
  <c r="AF35" i="9" s="1"/>
  <c r="AF14" i="5"/>
  <c r="AF47" i="5" s="1"/>
  <c r="AG25" i="9"/>
  <c r="AG35" i="9" s="1"/>
  <c r="Y25" i="9"/>
  <c r="Y35" i="9" s="1"/>
  <c r="Y14" i="5"/>
  <c r="AA16" i="5"/>
  <c r="AB16" i="5" l="1"/>
  <c r="AB47" i="5"/>
  <c r="Y16" i="5"/>
  <c r="Y47" i="5"/>
  <c r="AD16" i="5"/>
  <c r="AC47" i="5"/>
  <c r="AE16" i="5"/>
  <c r="AE47" i="5"/>
  <c r="Z16" i="5"/>
  <c r="AH16" i="5"/>
  <c r="AG16" i="5"/>
  <c r="AI16" i="5"/>
  <c r="AF16" i="5"/>
  <c r="W262" i="7"/>
  <c r="N267" i="7"/>
  <c r="AK16" i="5"/>
  <c r="AC16" i="5"/>
  <c r="W171" i="7" l="1"/>
  <c r="M171" i="7" s="1"/>
  <c r="N262" i="7"/>
  <c r="W264" i="7"/>
  <c r="N264" i="7" l="1"/>
  <c r="N171" i="7"/>
  <c r="W12" i="7" l="1"/>
  <c r="W16" i="7" s="1"/>
  <c r="N53" i="7"/>
  <c r="M53" i="7"/>
  <c r="N12" i="7" l="1"/>
  <c r="M12" i="7"/>
  <c r="W121" i="7"/>
  <c r="N121" i="7" l="1"/>
  <c r="M121" i="7"/>
  <c r="M16" i="7"/>
  <c r="W31" i="5"/>
  <c r="W53" i="9" s="1"/>
  <c r="W51" i="9" s="1"/>
  <c r="N16" i="7"/>
  <c r="W125" i="7"/>
  <c r="N63" i="9" l="1"/>
  <c r="N51" i="9"/>
  <c r="N125" i="7"/>
  <c r="M125" i="7"/>
  <c r="W29" i="5"/>
  <c r="N31" i="5"/>
  <c r="M31" i="5"/>
  <c r="X33" i="5"/>
  <c r="M33" i="5" s="1"/>
  <c r="N65" i="9" l="1"/>
  <c r="N57" i="9" s="1"/>
  <c r="N59" i="9" s="1"/>
  <c r="N61" i="9"/>
  <c r="B63" i="9" s="1"/>
  <c r="A63" i="9" s="1"/>
  <c r="F63" i="9" s="1"/>
  <c r="W14" i="5"/>
  <c r="N29" i="5"/>
  <c r="W25" i="9"/>
  <c r="W35" i="9" s="1"/>
  <c r="N35" i="9" s="1"/>
  <c r="X99" i="9" s="1"/>
  <c r="AI99" i="9" s="1"/>
  <c r="M29" i="5"/>
  <c r="I120" i="2" l="1"/>
  <c r="U120" i="2" s="1"/>
  <c r="I93" i="2"/>
  <c r="U93" i="2" s="1"/>
  <c r="W47" i="5"/>
  <c r="M14" i="5"/>
  <c r="N14" i="5"/>
  <c r="X16" i="5"/>
  <c r="M16" i="5" s="1"/>
  <c r="AG134" i="2" l="1"/>
</calcChain>
</file>

<file path=xl/sharedStrings.xml><?xml version="1.0" encoding="utf-8"?>
<sst xmlns="http://schemas.openxmlformats.org/spreadsheetml/2006/main" count="899" uniqueCount="393">
  <si>
    <t>PL</t>
  </si>
  <si>
    <t>EN</t>
  </si>
  <si>
    <t>Select language:</t>
  </si>
  <si>
    <t>Wersja językowa:</t>
  </si>
  <si>
    <t>Polish</t>
  </si>
  <si>
    <t>polski</t>
  </si>
  <si>
    <t>English</t>
  </si>
  <si>
    <t>angielski</t>
  </si>
  <si>
    <t>Open Season 2026</t>
  </si>
  <si>
    <t>Indykatywne stawki opłat za usługi regazyfikacji</t>
  </si>
  <si>
    <t>&lt;- wybierz z listy</t>
  </si>
  <si>
    <t>&lt;- select from the list</t>
  </si>
  <si>
    <t>Tariff Calculator</t>
  </si>
  <si>
    <t>A. Panel sterowania i kluczowe wyniki</t>
  </si>
  <si>
    <t>A. Control panel and key results</t>
  </si>
  <si>
    <t>Parametry do modyfikacji przez Użytkownika</t>
  </si>
  <si>
    <t>Formulas</t>
  </si>
  <si>
    <t>Parameters that can be modified by User</t>
  </si>
  <si>
    <t>mld m3</t>
  </si>
  <si>
    <t>bcm</t>
  </si>
  <si>
    <t>1.</t>
  </si>
  <si>
    <t>Scenariusz Użytkownika</t>
  </si>
  <si>
    <t>User Scenario</t>
  </si>
  <si>
    <t>Indykatywna uśredniona stawka za regazyfikację LNG</t>
  </si>
  <si>
    <t>Poziom wiążących rezerwacji mocy w Terminalu FSRU-2</t>
  </si>
  <si>
    <t>Prezentowane stawki mają jedynie charakter informacyjny i nie są w jakikolwiek sposób wiążące.</t>
  </si>
  <si>
    <t>Scenariusz Bazowy GAZ-SYSTEM</t>
  </si>
  <si>
    <t>Base Scenario GAZ-SYSTEM</t>
  </si>
  <si>
    <t>Podsumowanie kluczowych wyników</t>
  </si>
  <si>
    <t>Summary of key results</t>
  </si>
  <si>
    <t>2.</t>
  </si>
  <si>
    <t>Infacja PLN</t>
  </si>
  <si>
    <t>Inflacja USD</t>
  </si>
  <si>
    <t>Założenia cenowe</t>
  </si>
  <si>
    <t>Inflacja</t>
  </si>
  <si>
    <t>Kursy walut</t>
  </si>
  <si>
    <t>Exchange rates</t>
  </si>
  <si>
    <t>USD/PLN</t>
  </si>
  <si>
    <t>EUR/PLN</t>
  </si>
  <si>
    <t>Inflacja:</t>
  </si>
  <si>
    <t>Kursy walut:</t>
  </si>
  <si>
    <t>Exchange rates:</t>
  </si>
  <si>
    <t>Price assumptions:</t>
  </si>
  <si>
    <t>Założenia cenowe:</t>
  </si>
  <si>
    <t>Koszt uprawnień do emisji CO2</t>
  </si>
  <si>
    <t xml:space="preserve">Cena energii elektrycznej </t>
  </si>
  <si>
    <t>15 lat</t>
  </si>
  <si>
    <t>15 years</t>
  </si>
  <si>
    <t>10 lat</t>
  </si>
  <si>
    <t>10 years</t>
  </si>
  <si>
    <t>%</t>
  </si>
  <si>
    <t>base values</t>
  </si>
  <si>
    <t>EUR/t CO2</t>
  </si>
  <si>
    <t>PLN/MWh</t>
  </si>
  <si>
    <t>3.</t>
  </si>
  <si>
    <t>Key technical perimeters</t>
  </si>
  <si>
    <t>Wybór waluty:</t>
  </si>
  <si>
    <t>Currency selection:</t>
  </si>
  <si>
    <t>Wybór okresu analiz:</t>
  </si>
  <si>
    <t>Selection of analysis period:</t>
  </si>
  <si>
    <t>currencies</t>
  </si>
  <si>
    <t>PLN</t>
  </si>
  <si>
    <t>EUR</t>
  </si>
  <si>
    <t>USD</t>
  </si>
  <si>
    <t>Wybrana opcja:</t>
  </si>
  <si>
    <t>Selected option:</t>
  </si>
  <si>
    <t>&lt;- podaj pierwszy rok analizy</t>
  </si>
  <si>
    <t>&lt;- podaj ostatni rok analizy</t>
  </si>
  <si>
    <t>&lt;- please provide first year of analysis</t>
  </si>
  <si>
    <t>&lt;- please provide first last year of analysis</t>
  </si>
  <si>
    <t>First year</t>
  </si>
  <si>
    <t>Last year</t>
  </si>
  <si>
    <t>Pierwszy rok</t>
  </si>
  <si>
    <t>Ostatni rok</t>
  </si>
  <si>
    <t>&lt;- wpisz 1 lub 2</t>
  </si>
  <si>
    <t>&lt;- insert 1 or 2</t>
  </si>
  <si>
    <t>&lt;- podaj rok analizy</t>
  </si>
  <si>
    <t xml:space="preserve">&lt;- please provide year </t>
  </si>
  <si>
    <t>Inflation:</t>
  </si>
  <si>
    <t>Inflation PLN</t>
  </si>
  <si>
    <t>Inflation USD</t>
  </si>
  <si>
    <t>TCP duration</t>
  </si>
  <si>
    <t>CO2 allowance price</t>
  </si>
  <si>
    <t>Electricity price</t>
  </si>
  <si>
    <t>Założenia dot. czarteru FSRU-2:</t>
  </si>
  <si>
    <t>Time Charter Party:</t>
  </si>
  <si>
    <t>A.</t>
  </si>
  <si>
    <t>B.</t>
  </si>
  <si>
    <t>C.</t>
  </si>
  <si>
    <t>4.</t>
  </si>
  <si>
    <t>#</t>
  </si>
  <si>
    <t>Category</t>
  </si>
  <si>
    <t>Kategoria</t>
  </si>
  <si>
    <t>Unit</t>
  </si>
  <si>
    <t>Jedn.</t>
  </si>
  <si>
    <t>Sparkline</t>
  </si>
  <si>
    <t>I.</t>
  </si>
  <si>
    <t>Inlation</t>
  </si>
  <si>
    <t>Inflacja PLN</t>
  </si>
  <si>
    <t>II.</t>
  </si>
  <si>
    <t>Kurs USD/PLN</t>
  </si>
  <si>
    <t>Kurs EUR/PLN</t>
  </si>
  <si>
    <t>USD/PLN exchange rates</t>
  </si>
  <si>
    <t>EUR/PLN exchange rates</t>
  </si>
  <si>
    <t>III.</t>
  </si>
  <si>
    <t>Price assumptions</t>
  </si>
  <si>
    <t>EUR / t CO2</t>
  </si>
  <si>
    <t>VI.</t>
  </si>
  <si>
    <t>Założenia biznesowe</t>
  </si>
  <si>
    <t>Business Case assumptions</t>
  </si>
  <si>
    <t>TWh/r</t>
  </si>
  <si>
    <t>Load factor</t>
  </si>
  <si>
    <t>TWh/y</t>
  </si>
  <si>
    <t>Duration of TCP for FSRU-2</t>
  </si>
  <si>
    <t>5.</t>
  </si>
  <si>
    <t>Moc udostępniona w ramach Open Season</t>
  </si>
  <si>
    <t>Capacity offered in Open Season</t>
  </si>
  <si>
    <t>Zamówiona moc Terminalu FSRU-2</t>
  </si>
  <si>
    <t>Allocated capacity of  FSRU-2 Terminal</t>
  </si>
  <si>
    <t>Zakładany okres czarteru jednostki FSRU-2</t>
  </si>
  <si>
    <t># lat</t>
  </si>
  <si>
    <t># of years</t>
  </si>
  <si>
    <t>Indykatywne stawki opłat</t>
  </si>
  <si>
    <t>Indicative tariff charges</t>
  </si>
  <si>
    <t>PODSUMOWANIE</t>
  </si>
  <si>
    <t>SUMMARY</t>
  </si>
  <si>
    <t>Average regasification charge in Poland</t>
  </si>
  <si>
    <t>Uśredniona stawka opłaty za regazyfikację</t>
  </si>
  <si>
    <t xml:space="preserve">Regasification charge annual increase </t>
  </si>
  <si>
    <t>Roczna zmiana stawki</t>
  </si>
  <si>
    <t>Technical section - Panel</t>
  </si>
  <si>
    <t>Sekcja techniczna - Panel</t>
  </si>
  <si>
    <t xml:space="preserve">Tariff charge under analysis </t>
  </si>
  <si>
    <t>Annual change</t>
  </si>
  <si>
    <t xml:space="preserve">Regasification charge annual change </t>
  </si>
  <si>
    <t>1.1.</t>
  </si>
  <si>
    <t>1.2.</t>
  </si>
  <si>
    <t>2.1.</t>
  </si>
  <si>
    <t>2.2.</t>
  </si>
  <si>
    <t>Formuły - komórki zablokowane do edycji</t>
  </si>
  <si>
    <t>Parametry bazowe</t>
  </si>
  <si>
    <t>CAPEX / WRA Terminala FSRU 1+2</t>
  </si>
  <si>
    <t>OPEX terminala FSRU-1+2 (z wyłączeniem amortyzacji i stawki czarteru)</t>
  </si>
  <si>
    <t>Stawka czarteru CAPEX Hire Rate FSRU-2</t>
  </si>
  <si>
    <t>WACC</t>
  </si>
  <si>
    <t>Infacja USD</t>
  </si>
  <si>
    <t>3.1.</t>
  </si>
  <si>
    <t>3.2.</t>
  </si>
  <si>
    <t>4.1.</t>
  </si>
  <si>
    <t>4.2.</t>
  </si>
  <si>
    <t>Zdolność nominalna regazyfikacji Terminalu FSRU-2 (uroczniona)</t>
  </si>
  <si>
    <t>Zakontraktowana moc regazyfikacji Terminalu FSRU-2 (uroczniona)</t>
  </si>
  <si>
    <t>4.3.</t>
  </si>
  <si>
    <t>Zakładany okres czarteru jednostki FSRU-2 (w latach)</t>
  </si>
  <si>
    <t>Inne założenia</t>
  </si>
  <si>
    <t>5.1.</t>
  </si>
  <si>
    <t>5.2.</t>
  </si>
  <si>
    <t>5.3.</t>
  </si>
  <si>
    <t>5.4.</t>
  </si>
  <si>
    <t>Parametry Użytkownika</t>
  </si>
  <si>
    <t>Odchylenia od parametrów bazowych</t>
  </si>
  <si>
    <t>Przychód regulowany</t>
  </si>
  <si>
    <t>mPLN</t>
  </si>
  <si>
    <t>WSKAŹNIK ODCHYLEŃ</t>
  </si>
  <si>
    <t>6.</t>
  </si>
  <si>
    <t>Dane podstawowe na potrzeby korekt</t>
  </si>
  <si>
    <t xml:space="preserve">Indicative averaged regasification fee </t>
  </si>
  <si>
    <t>w zależności od poziomu zarezerwowanych mocy w Terminalu FSRU-2 ramach Open Season</t>
  </si>
  <si>
    <t>The presented rates are for informational purposes only and are not binding in any way.</t>
  </si>
  <si>
    <t>Level of binding capacity bookings in FSRU-2 terminal</t>
  </si>
  <si>
    <t>depending on the level of booked capacity in FSRU-2 terminal under Open Season</t>
  </si>
  <si>
    <t>This document has been translated from its original language for convenience. While reasonable efforts have been made to ensure accuracy, the translation may contain errors or differences in interpretation. In the event of any discrepancy between the translated version and the original, the original language version shall prevail.</t>
  </si>
  <si>
    <t>Introduction and key disclaimers</t>
  </si>
  <si>
    <t>The tariff system in Poland is currently based on the provisions of the Energy Law (“PE”) (1) and the Regulation of the Minister of Energy on detailed rules for shaping and calculating tariffs and settlements in the trade of gaseous fuels (“RT”)(2)</t>
  </si>
  <si>
    <t>The Company aims to create optimal conditions for the development and effective use of LNG import infrastructure, ensuring full transparency of operations, equal and non-discriminatory access rules, as well as attractive and competitive tariffs.</t>
  </si>
  <si>
    <t>It should be noted that the fees (during the term of contracts proposed in Open Season 2026) will be determined and regulated by the applicable regulations and tariff methodologies at the time. The Operator will charge fees for regasification services in accordance with the tariff and the relevant Terminal Operation and Maintenance Instruction (IRiET or IRiEF) in force at the time, as decided by the President of the Energy Regulatory Office (URE).</t>
  </si>
  <si>
    <t xml:space="preserve">The Operator reserves the right to calculate and publish tariffs independently of the values indicated in this document. </t>
  </si>
  <si>
    <t>The presented fee rates are for informational purposes only and do not constitute an offer within the meaning of Article 66 et seq. of the Civil Code.</t>
  </si>
  <si>
    <t>l</t>
  </si>
  <si>
    <t>The information presented by the Company should be treated solely as preliminary signals for market participants regarding possible fee levels for regasification services in various tariff calculation scenarios.</t>
  </si>
  <si>
    <t>Original act: Ustawa z dnia 10 kwietnia 1997 r. - Prawo energetyczne (t.j. Dz. U. z 2024 r. poz. 266 z późn. zm.)</t>
  </si>
  <si>
    <t>Original act: Rozporządzenie Ministra Energii z dnia 15 marca 2018 r. w sprawie szczegółowych zasad kształtowania i kalkulacji taryf oraz rozliczeń w obrocie paliwami gazowymi (t.j. Dz. U. z 2021 r. poz. 280 z późn. zm.)</t>
  </si>
  <si>
    <t>(1)</t>
  </si>
  <si>
    <t>(2)</t>
  </si>
  <si>
    <t>Wprowadzenie i kluczowe zastrzeżenia</t>
  </si>
  <si>
    <t xml:space="preserve">System taryfowy w Polsce opiera się obecnie na przepisach ustawy Prawo energetyczne (“PE”)(1) oraz Rozporządzenia Ministra Energii w sprawie szczegółowych zasad kształtowania i kalkulacji taryf oraz rozliczeń w obrocie paliwami gazowymi (“RT”) (2). </t>
  </si>
  <si>
    <t xml:space="preserve">Prezentowane szacunki opłat należy traktować orientacyjnie i niewiążąco, służąc jedynie do celów informacyjnych, ponieważ nie zostały zatwierdzone przez Prezesa Urzędu Regulacji Energetyki (URE). </t>
  </si>
  <si>
    <t>The presented fee estimates should be treated as indicative and non-binding, serving informational purposes only, as they have not been approved by the President of the Energy Regulatory Office (URE).</t>
  </si>
  <si>
    <t>Należy zauważyć, że stawki opłat (w okresie obowiązywania umów, który zostanie zaproponowany w Open Season 2026) będą ustalane i regulowane przez obowiązujące w danym czasie regulacje oraz metodyki taryfowe. Operator będzie pobierał opłaty za realizację usług regazyfikacji zgodnie z taryfą oraz właściwą Instrukcją Ruchu i Eksploatacji Terminali (IRiET lub IRiEF) w danym czasie, zgodnie z decyzją Prezesa URE.</t>
  </si>
  <si>
    <t>Prezentowane stawki opłat mają jedynie charakter informacyjny i nie stanowią oferty w rozumieniu art. 66 i nast. Kodeksu Cywilnego.</t>
  </si>
  <si>
    <t>Informacje przedstawione przez Spółkę powinny być traktowane wyłącznie jako wstępne sygnały dla Uczestników rynku co do możliwych poziomów opłat za świadczenie usług regazyfikacji w różnych scenariuszach wyznaczania taryf.</t>
  </si>
  <si>
    <t>Ustawa z dnia 10 kwietnia 1997 r. - Prawo energetyczne (t.j. Dz. U. z 2024 r. poz. 266 z późn. zm.)</t>
  </si>
  <si>
    <t>Rozporządzenie Ministra Energii z dnia 15 marca 2018 r. w sprawie szczegółowych zasad kształtowania i kalkulacji taryf oraz rozliczeń w obrocie paliwami gazowymi (t.j. Dz. U. z 2021 r. poz. 280 z późn. zm.)</t>
  </si>
  <si>
    <t>Zakładany okres czarteru FSRU-2</t>
  </si>
  <si>
    <t>PLN -&gt; 1 USD</t>
  </si>
  <si>
    <t>PLN -&gt; 1 EUR</t>
  </si>
  <si>
    <t>Nm3 / h</t>
  </si>
  <si>
    <t># slotów</t>
  </si>
  <si>
    <t># of slots</t>
  </si>
  <si>
    <t>MWh/h</t>
  </si>
  <si>
    <t>% udział w całkowitej liczbie OFEROWANYCH slotów</t>
  </si>
  <si>
    <t>Założenia i modelowe wyniki Open Season</t>
  </si>
  <si>
    <t xml:space="preserve">Całkowita UDOSTĘPNIONA moc regazyfikacji Terminalu FSRU-2 w Open Season (uroczniona) </t>
  </si>
  <si>
    <t>Całkowita UDOSTĘPNIONA liczba slotów</t>
  </si>
  <si>
    <t>Maksymalna moc w ramach dostępnych slotów</t>
  </si>
  <si>
    <t xml:space="preserve">Całkowita ZAKONTRAKTOWANA moc regazyfikacji Terminalu FSRU-2 w Open Season (uroczniona) </t>
  </si>
  <si>
    <t>Liczba slotów ZAMÓWIONYCH przez UŻYTKOWNIKA</t>
  </si>
  <si>
    <t>Oferta UŻYTKOWNIKA</t>
  </si>
  <si>
    <t>% udział w całkowitej liczbie ZAKONTRAKTOWANYCH slotów</t>
  </si>
  <si>
    <t>% udział w całkowitej liczbie UDOSTĘPNIONYCH slotów</t>
  </si>
  <si>
    <t>Całkowita moc regazyfikacji Terminalu FSRU-2 ZAMÓWIONA przez UŻYTKOWNIKA</t>
  </si>
  <si>
    <t>Stawki opłat taryfowych</t>
  </si>
  <si>
    <t>IV.</t>
  </si>
  <si>
    <t>Opłaty</t>
  </si>
  <si>
    <t>SUMA</t>
  </si>
  <si>
    <t>TOTAL</t>
  </si>
  <si>
    <t>Indykatywna uśredniona stawka opłat za regazyfikację</t>
  </si>
  <si>
    <t>Średnioroczny wskaźnik rezerwacji mocy w Terminalu FSRU-2</t>
  </si>
  <si>
    <t>Maksymalna moc w ramach zamówionych slotów</t>
  </si>
  <si>
    <t>Assumptions and model results of the Open Season</t>
  </si>
  <si>
    <t/>
  </si>
  <si>
    <t>USER's offer</t>
  </si>
  <si>
    <t>% share in the total number of CONTRACTED slots</t>
  </si>
  <si>
    <t>Tariff Rates</t>
  </si>
  <si>
    <t>Fees</t>
  </si>
  <si>
    <t>Regasification rate in Nm3/h</t>
  </si>
  <si>
    <t>Zdolność regazyfikacji w Nm3 / h</t>
  </si>
  <si>
    <t>Total available regasification capacity in billion m3</t>
  </si>
  <si>
    <t>Całkowita udostępniona moc regazyfikacji w mld m3 (roczna)</t>
  </si>
  <si>
    <t>Total AVAILABLE regasification capacity of the FSRU-2 Terminal under Open Season (annual)</t>
  </si>
  <si>
    <t xml:space="preserve">Całkowita ZAKONTRAKTOWANA moc regazyfikacji w mld m3 </t>
  </si>
  <si>
    <t>Average annual capacity reservation rate at FSRU-2 terminal</t>
  </si>
  <si>
    <t>Total AVAILABLE slots</t>
  </si>
  <si>
    <t>% share in the total number of AVAILABLE slots</t>
  </si>
  <si>
    <t>B. Tariff Calculator</t>
  </si>
  <si>
    <t>Indicative averaged regasification charge</t>
  </si>
  <si>
    <t>Maximum capacity within the ordered slots</t>
  </si>
  <si>
    <t>Total BOOKED regasification capacity of the FSRU-2 Terminal in the Open Season (annual)</t>
  </si>
  <si>
    <t>Total BOOKED regasification capacity in billion m3</t>
  </si>
  <si>
    <t>Total regasification capacity of the FSRU-2 terminal BOOKED by USER</t>
  </si>
  <si>
    <t>Zakontraktowana moc regazyfikacji</t>
  </si>
  <si>
    <t>Maximum capitaciy within available slots</t>
  </si>
  <si>
    <t>Długość slotu</t>
  </si>
  <si>
    <t>Total number of BOOKED slots (all Open Season's Participants)</t>
  </si>
  <si>
    <t>Całkowita liczba ZAMÓWIONYCH slotów</t>
  </si>
  <si>
    <t>Kluczowe parametry (zmienne)</t>
  </si>
  <si>
    <t>Key parameters (variables)</t>
  </si>
  <si>
    <t>[maksymalna liczba slotów w roku = 39]</t>
  </si>
  <si>
    <t>[maximum number of slots in a year = 39]</t>
  </si>
  <si>
    <t>Total number of not-allocated slots</t>
  </si>
  <si>
    <t>Liczba wolnych slotów po alokacji</t>
  </si>
  <si>
    <t>Średnioroczna liczba zarezerwowanych slotów w Terminalu FSRU-2</t>
  </si>
  <si>
    <t>Average annual number of slots BOOKED in FSRU-2 terminal</t>
  </si>
  <si>
    <t>out of 39 available slots</t>
  </si>
  <si>
    <t>z 39 dostępnych slotów</t>
  </si>
  <si>
    <t>Wsk. rezerwacji slotów</t>
  </si>
  <si>
    <t>Parametry techniczne analiz (waluta i okres analiz)</t>
  </si>
  <si>
    <t>slotów</t>
  </si>
  <si>
    <t>slots</t>
  </si>
  <si>
    <t>Checker</t>
  </si>
  <si>
    <t>Number of slots to be BOOKED by USER</t>
  </si>
  <si>
    <t>Wartość zabezpieczenia finansowego wobec Operatora</t>
  </si>
  <si>
    <t>Wysokość wymaganego przez Operatora zabezpieczenia finansowego będzie równa wartości objętych Ofertą Uczestnika usług regazyfikacji w okresie jednego (1) Roku Gazowego, w którym wartość usług, ustalonych w oparciu o niniejszy Kalkulator Taryfowy, będzie jest najwyższa.</t>
  </si>
  <si>
    <t>PLNm</t>
  </si>
  <si>
    <t>Rok Gazowy wyznaczający podstawę określenia zabezpieczenia finansowego</t>
  </si>
  <si>
    <t>Value of financial collateral vis-à-vis the Operator</t>
  </si>
  <si>
    <t>rok</t>
  </si>
  <si>
    <t>year</t>
  </si>
  <si>
    <t>Gas Year, determining the basis for determining the financial collateral</t>
  </si>
  <si>
    <t>Technical section</t>
  </si>
  <si>
    <t>Sekcja techniczna</t>
  </si>
  <si>
    <t>Wartość przyjęta dla Scenariusza bazowego GAZ-SYSTEM</t>
  </si>
  <si>
    <t>Wartość przyjęta dla Scenariusza Użytkownika</t>
  </si>
  <si>
    <t>Value from Base Scenario GAZ-SYSTEM</t>
  </si>
  <si>
    <t>Value from User Scenario</t>
  </si>
  <si>
    <t>Wsk. rezerwacji slotów -&gt; do analiz</t>
  </si>
  <si>
    <t>Key Driver -&gt; Load Factor (booked slots)</t>
  </si>
  <si>
    <t>Formulas - cells locked, calculations only</t>
  </si>
  <si>
    <t xml:space="preserve">Operator zastrzega sobie prawo do opracowywania i publikowania taryf niezależnie od wartości wskazanych w niniejszym dokumencie. </t>
  </si>
  <si>
    <t>W niniejszym dokumencie OGP GAZ-SYSTEM S.A. (dalej “GS”, “Spółka”, “Operator”) przedstawia informację nt. indykatywnych stawek opłat za usługi regazyfikacji w latach 2030-44. Zaprezentowane zostały stawki uśrednione (tj. bez podziału na stawkę opłaty stałej i zmiennej, na które wskazuje RT).</t>
  </si>
  <si>
    <r>
      <t xml:space="preserve">In this document, OGP GAZ-SYSTEM S.A. (“GS”, “Company”, “Operator”) presents </t>
    </r>
    <r>
      <rPr>
        <b/>
        <sz val="8"/>
        <color theme="1"/>
        <rFont val="Century Gothic"/>
        <family val="2"/>
        <charset val="238"/>
      </rPr>
      <t xml:space="preserve">information on indicative tariff charges for regasification services in years 2030-2044. The </t>
    </r>
    <r>
      <rPr>
        <sz val="8"/>
        <color theme="1"/>
        <rFont val="Century Gothic"/>
        <family val="2"/>
        <charset val="238"/>
      </rPr>
      <t>averaged rates are presented (i.e., without division into fixed and variable fees – as indicated in RT).</t>
    </r>
  </si>
  <si>
    <t>Total number of BOOKED slots (all Open Season's Participants) (GAZ-SYSTEM's scenario)</t>
  </si>
  <si>
    <t>Uśredniona stawka opłaty za regazyfikację (GWARANCJA)</t>
  </si>
  <si>
    <t>Indicative tariff charges for regasification services</t>
  </si>
  <si>
    <t>Korekta przychodu bazowego</t>
  </si>
  <si>
    <t>Korekta podstawowa</t>
  </si>
  <si>
    <t>Korekta wynikająca ze skrócenia okresu TCP</t>
  </si>
  <si>
    <t>Taryfy - inne</t>
  </si>
  <si>
    <t>6.1.</t>
  </si>
  <si>
    <t>6.2.</t>
  </si>
  <si>
    <t>rbh</t>
  </si>
  <si>
    <t>7.</t>
  </si>
  <si>
    <t>Number of booked slots in FSRU-2 terminal in years 2030-44</t>
  </si>
  <si>
    <t>Liczba zerezerwowanych slotów w Terminalu FSRU-2 w latach 2030-44 (przy założeniu 15 lat czarteru)</t>
  </si>
  <si>
    <t>Marzec 2026 r.</t>
  </si>
  <si>
    <t>March 2026</t>
  </si>
  <si>
    <t>This document contains information on indicative tariff charges for regasification services in years 2030-44.</t>
  </si>
  <si>
    <t xml:space="preserve">Dokument zawiera informację nt. indykatywnych stawek opłat za usługi regazyfikacji w latach 2030-44. </t>
  </si>
  <si>
    <t>The charges have been calculated with the utmost care, based on the knowledge available to the Company as of March 2026, but may and likely will differ from the actual rates calculated after the investments are completed. Along with the calculation of indicative fees, GS presents information on the assumptions used for their calculation and factors that may affect their possible change.</t>
  </si>
  <si>
    <t>Stawki opłat zostały obliczone z najwyższą starannością, na podstawie stanu wiedzy, którą dysponuje Spółka w marcu 2026 r., ale mogą i prawdopodobnie będą różnić się od rzeczywistych stawek skalkulowanych po zrealizowaniu inwestycji. Wraz z kalkulacją orientacyjnych stawek opłat, GS przedstawia informację na temat założeń służących do ich wyliczenia oraz czynników mających wpływ na ich ewentualną zmianę.</t>
  </si>
  <si>
    <t>Total number of BOOKED slots (all Open Season's Participants) (USER's Scenario)</t>
  </si>
  <si>
    <t>Poziom indykatywnych, uśrednionych stawek opłat za usługę regazyfikacji (Taryfa LNG)</t>
  </si>
  <si>
    <t>Indicative, averaged regasification tariff charges (Tariff LNG)</t>
  </si>
  <si>
    <t>Chart data</t>
  </si>
  <si>
    <t>FAZA 1 (obecna) Open Season FSRU-2</t>
  </si>
  <si>
    <t>PHASE 1 (current) Open Season FSRU-2</t>
  </si>
  <si>
    <t>(!!!) Błąd: pierwszy rok jest większy niż ostatni rok analizy</t>
  </si>
  <si>
    <t>(!!!) Error: first year is higher than last year</t>
  </si>
  <si>
    <t>(!) MWh = MWh/h</t>
  </si>
  <si>
    <t>Kalkulacje =&gt; zakładka wewnętrzna do uporządkowania</t>
  </si>
  <si>
    <t>Kalkulator Taryfowy</t>
  </si>
  <si>
    <t>Liczba slotów</t>
  </si>
  <si>
    <t>Number of slots (max 39)</t>
  </si>
  <si>
    <t>Number of slots</t>
  </si>
  <si>
    <t>Average annual number of slots BOOKED</t>
  </si>
  <si>
    <t>max 39</t>
  </si>
  <si>
    <t>Any number of slots indicated by the USER</t>
  </si>
  <si>
    <t>Dowolna liczba slotów wskazana przez UŻYTKOWNIKA</t>
  </si>
  <si>
    <t>Średnioroczna liczba ZAREZERWOWANYCH slotów</t>
  </si>
  <si>
    <t>Dodatkowe zmienne na potrzeby analizy wrażliwości</t>
  </si>
  <si>
    <t>Scenariusz UŻYTKOWNIKA</t>
  </si>
  <si>
    <t>USER Scenario</t>
  </si>
  <si>
    <t>Parametry do modyfikacji przez UŻYTKOWNIKA</t>
  </si>
  <si>
    <t>Mnożniki</t>
  </si>
  <si>
    <t>Multipliers</t>
  </si>
  <si>
    <t>values adopted by USER</t>
  </si>
  <si>
    <t>wartości UŻYTKOWNIKA</t>
  </si>
  <si>
    <t>Wartości po dodatkowej modyfikacji, uwzględnione w analizach stawek i opłat</t>
  </si>
  <si>
    <t>Values after additional modification, adopted in the tariffs and fees analyses</t>
  </si>
  <si>
    <t>Liczba slotów przyjęta do kalkulacji</t>
  </si>
  <si>
    <t>Number of slots adopted for calculations</t>
  </si>
  <si>
    <t>Całkowita liczba ZAMÓWIONYCH slotów (Scenariusz UŻYTKOWNIKA)</t>
  </si>
  <si>
    <t>Razem:</t>
  </si>
  <si>
    <t>Total:</t>
  </si>
  <si>
    <t>Różnica:</t>
  </si>
  <si>
    <t>Całkowita OFEROWANA liczba slotów w ramach Open Season [# slotów]</t>
  </si>
  <si>
    <t>Total AVAILABLE slots in Open Season [# of slots]</t>
  </si>
  <si>
    <t>Całkowita liczba ZAMÓWIONYCH slotów w ramach Open Season (WSZYSCY UCZESTNICY)  [# slotów]</t>
  </si>
  <si>
    <t>Total number of BOOKED slots in Open Season (all Open Season's Participants) [# of slots]</t>
  </si>
  <si>
    <t>Diff:</t>
  </si>
  <si>
    <t>Liczba slotów ZAMÓWIONYCH przez UŻYTKOWNIKA [# slotów]</t>
  </si>
  <si>
    <t>Number of slots to be BOOKED by USER [# of slots]</t>
  </si>
  <si>
    <t>Additional parameters for sensitivity analyses</t>
  </si>
  <si>
    <t>D.</t>
  </si>
  <si>
    <t>Check</t>
  </si>
  <si>
    <t>The number of BOOKED slots by the USER is incorrect. Most likely exceeds the total number of slots ordered within the Open Season in one or more years.</t>
  </si>
  <si>
    <t>netto</t>
  </si>
  <si>
    <t>net</t>
  </si>
  <si>
    <t>brutto</t>
  </si>
  <si>
    <t>gross</t>
  </si>
  <si>
    <t>Podana liczba ZAMÓWIONYCH slotów przez UŻYTKOWNIKA jest nieprawidłowa. Najprawdopodobniej przekracza całkowitą liczbę zamówionych slotów w ramach Open Season w jednym lub kilku latach analiz.</t>
  </si>
  <si>
    <t>A1. Założenia</t>
  </si>
  <si>
    <t>A1. Assumptions</t>
  </si>
  <si>
    <t xml:space="preserve">Zamiarem Spółki jest dążenie do stworzenia optymalnych warunków do rozwoju i efektywnego wykorzystania infrastruktury do importu LNG, dbając o pełną transparentność działań, równych i niedyskryminacyjnych zasad dostępu oraz atrakcyjnych i konkurencyjnych taryf. </t>
  </si>
  <si>
    <t>Wykresy</t>
  </si>
  <si>
    <t>Charts</t>
  </si>
  <si>
    <t>Uwaga!!! Dane prezentowane na wykresie uwzględniają również efekt zmiany parametrów na potrzeby analizy wrażliwości w zakładce A_PANEL, sekcja C. wiersze #145-175</t>
  </si>
  <si>
    <t>Note!! The data presented in the chart also take into account the effect of parameter changes for sensitivity analysis in the A_PANEL tab, section C, rows #145-175.</t>
  </si>
  <si>
    <t>Indykatywna wartość opłat za usługi regazyfikacji (netto, bez VAT)</t>
  </si>
  <si>
    <t>Wartość zabezpieczenia finansowego wobec Operatora (brutto, w tym VAT)</t>
  </si>
  <si>
    <t>Value of financial collateral vis-à-vis the Operator (gross, inc. VAT)</t>
  </si>
  <si>
    <t>FAZA 2 (Szacowany poziom zabezpieczenia w Scenariuszu UŻYTKOWNIKA)</t>
  </si>
  <si>
    <t>PHASE 2 (Estimated level of financial collateral in the USER Scenario)</t>
  </si>
  <si>
    <t>Indykatywna uśredniona stawka opłat za regazyfikację (Scenariusz UŻYTKOWNIKA)</t>
  </si>
  <si>
    <t>Indicative averaged regasification charge (based on USER Scenario)</t>
  </si>
  <si>
    <t>VAT (23%)</t>
  </si>
  <si>
    <t>2. Taryfy indykatywne</t>
  </si>
  <si>
    <t>2. Indicative tariff charges</t>
  </si>
  <si>
    <t>Faza 1</t>
  </si>
  <si>
    <t>Faza 2</t>
  </si>
  <si>
    <t>Phase 1</t>
  </si>
  <si>
    <t>Phase 2</t>
  </si>
  <si>
    <t>% udział w całkowitej liczbie ZAMÓWIONYCH slotów</t>
  </si>
  <si>
    <t>(dane z A_PANEL, wiersz #32)</t>
  </si>
  <si>
    <t>(data from A_PANEL, row #32)</t>
  </si>
  <si>
    <t>Aby przeglądać dane na wykresach, uzupełnij dane dot. liczby zamówionych slotów przez UŻYTKOWNIKA w zakładce A_PANEL, sekcja A, pkt 3., wiersz #32</t>
  </si>
  <si>
    <t>To view the data on charts, complete the data on the number of slots BOOKED by the USER in A_PANEL, section A, point 3,  row #32.</t>
  </si>
  <si>
    <t>Aby przeglądać dane na wykresie, uzupełnij dane dot. liczby zamówionych slotów przez UŻYTKOWNIKA w wierszu #32 powyżej (sekcja A, pkt 3.)</t>
  </si>
  <si>
    <t>To view the data on the chart, complete the data on the number of slots BOOKED by the USER in row #32 above (section A, point 3.)</t>
  </si>
  <si>
    <t>Dodatkowo zwracamy uwagę, że: 
(1) Obecny model rozliczeń bazuje na założeniu, że LNG zużywane w procesie regazyfikacji stanowi stratę Użytkownika (do 2,5% wyładowanego LNG) i tym samym nie stanowi kosztu uwzględnionego w kalkulacji Taryfy LNG.
(2) Obliczona całkowita opłata za świadczoną usługę jest opłatą netto. Kwotę tą należy powiększyć o podatek od towarów i usług (VAT) w wysokości wynikającej z obowiązujących przepisów prawa podatkowego.
(3) Wysokość wymaganego przez Operatora zabezpieczenia finansowego uwzględnia całkowitą wartość zobowiązań Uczestnika Open Season, w tym podatek VAT.
(4) Struktura kosztów uzasadnionych odzyskiwanych poprzez opłatę stałą i opłatę zmienną z tytułu świadczenia usług regazyfikacji, odzwierciedlająca rzeczywisty stosunek planowanych kosztów stałych do kosztów zmiennych ponoszonych przez Spółkę z tytułu świadczenia usług regazyfikacji, wynoszący dla roku 2025 85:15 i dla roku 2026 86:14, w latach 2030-44 może wynieść średnio 77:23.</t>
  </si>
  <si>
    <t>Additionally, please note that:
(1) The current settlement model is based on the assumption that LNG consumed during the regasification process constitutes a loss for the User (up to 2.5% of unloaded LNG) and, therefore, is not considered a cost included in the calculation of the LNG Tariff.
(2) The total fee calculated for the provided service is a net amount. This amount must be increased by the value-added tax (VAT) at the rate specified by applicable tax regulations.
(3) The amount of financial security required by the Operator takes into account the total value of the Participant's Open Season obligations, including VAT.
(4) The structure of justified costs recovered through the fixed fee and variable fee for regasification services reflects the actual ratio of planned fixed costs to variable costs incurred by the Company for regasification services. For the year 2025, this ratio is 85:15; for 2026, it is 86:14; and for the years 2030–44, it may average 77:23.</t>
  </si>
  <si>
    <t>B. Kalkulator Taryfowy</t>
  </si>
  <si>
    <t>1. Open Season FSRU-2 (potential results)</t>
  </si>
  <si>
    <t>1. Open Season FSRU-2 (modelowe wyniki procedury)</t>
  </si>
  <si>
    <t>Całkowita liczba ZAMÓWIONYCH slotów (Scenariusz Bazowy GAZ-SYSTEM)</t>
  </si>
  <si>
    <t>VII.</t>
  </si>
  <si>
    <t>Indykatywna wartość opłat za usługi regazyfikacji w latach 2030-44 (skalkulowana dla oferty UŻYTKOWNIKA)</t>
  </si>
  <si>
    <t>Indicative value of charges for regasification services in years 2030-44 (calculated for the USER's offer)</t>
  </si>
  <si>
    <t>Indicative charges for regasification services (net, exc. VAT)</t>
  </si>
  <si>
    <t>Prognozowane wartości indykatywnych, uśrednionych stawek opłat za regazyfikację w latach 2030-44 (Taryfa LNG)</t>
  </si>
  <si>
    <t>Forecasted averaged regasification tariff charge in Poland in years 2030-44 (Tariff LNG)</t>
  </si>
  <si>
    <t xml:space="preserve">Kalkulacje =&gt; zakładka wewnętrzna </t>
  </si>
  <si>
    <t>Mechanizm kalkulacyjny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</si>
</sst>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
    <numFmt numFmtId="166" formatCode="_(* #,##0_);_(* \(#,##0\);_(* &quot;-&quot;??_);_(@_)"/>
    <numFmt numFmtId="167" formatCode="#,##0.0_);\(#,##0.0\);\-_);@_)"/>
    <numFmt numFmtId="168" formatCode="#,##0.00_);\(#,##0.00\);\-_);@_)"/>
    <numFmt numFmtId="169" formatCode="#,##0_);\(#,##0\);\-_);@_)"/>
    <numFmt numFmtId="170" formatCode="_(* #,##0.000000_);_(* \(#,##0.000000\);_(* &quot;-&quot;??_);_(@_)"/>
    <numFmt numFmtId="171" formatCode="_(* #,##0.00_);_(* \(#,##0.00\);_(* &quot;-&quot;??_);_(@_)"/>
    <numFmt numFmtId="172" formatCode="#,##0.00000_);\(#,##0.00000\);\-_);@_)"/>
  </numFmts>
  <fonts count="58" x14ac:knownFonts="1">
    <font>
      <sz val="11"/>
      <color theme="1"/>
      <name val="Aptos Narrow"/>
      <family val="2"/>
      <charset val="238"/>
      <scheme val="minor"/>
    </font>
    <font>
      <sz val="8"/>
      <color theme="1"/>
      <name val="Century Gothic"/>
      <family val="2"/>
      <charset val="238"/>
    </font>
    <font>
      <b/>
      <sz val="8"/>
      <color theme="1"/>
      <name val="Century Gothic"/>
      <family val="2"/>
      <charset val="238"/>
    </font>
    <font>
      <b/>
      <sz val="20"/>
      <color theme="1"/>
      <name val="Century Gothic"/>
      <family val="2"/>
      <charset val="238"/>
    </font>
    <font>
      <b/>
      <sz val="24"/>
      <color theme="1"/>
      <name val="Century Gothic"/>
      <family val="2"/>
      <charset val="238"/>
    </font>
    <font>
      <sz val="10"/>
      <color theme="1"/>
      <name val="Century Gothic"/>
      <family val="2"/>
      <charset val="238"/>
    </font>
    <font>
      <i/>
      <sz val="8"/>
      <color theme="1"/>
      <name val="Century Gothic"/>
      <family val="2"/>
      <charset val="238"/>
    </font>
    <font>
      <b/>
      <sz val="12"/>
      <color theme="1"/>
      <name val="Century Gothic"/>
      <family val="2"/>
      <charset val="238"/>
    </font>
    <font>
      <b/>
      <sz val="10"/>
      <color theme="0"/>
      <name val="Century Gothic"/>
      <family val="2"/>
      <charset val="238"/>
    </font>
    <font>
      <b/>
      <sz val="10"/>
      <color theme="1"/>
      <name val="Century Gothic"/>
      <family val="2"/>
      <charset val="238"/>
    </font>
    <font>
      <i/>
      <sz val="7"/>
      <color theme="0"/>
      <name val="Century Gothic"/>
      <family val="2"/>
      <charset val="238"/>
    </font>
    <font>
      <b/>
      <sz val="9"/>
      <color theme="1"/>
      <name val="Century Gothic"/>
      <family val="2"/>
      <charset val="238"/>
    </font>
    <font>
      <b/>
      <sz val="8"/>
      <color rgb="FFFF5D23"/>
      <name val="Century Gothic"/>
      <family val="2"/>
      <charset val="238"/>
    </font>
    <font>
      <b/>
      <sz val="10"/>
      <color rgb="FFFF5D23"/>
      <name val="Century Gothic"/>
      <family val="2"/>
      <charset val="238"/>
    </font>
    <font>
      <b/>
      <sz val="8"/>
      <color theme="0"/>
      <name val="Century Gothic"/>
      <family val="2"/>
      <charset val="238"/>
    </font>
    <font>
      <b/>
      <i/>
      <sz val="7"/>
      <color theme="1"/>
      <name val="Century Gothic"/>
      <family val="2"/>
      <charset val="238"/>
    </font>
    <font>
      <b/>
      <sz val="10"/>
      <name val="Century Gothic"/>
      <family val="2"/>
      <charset val="238"/>
    </font>
    <font>
      <b/>
      <sz val="9"/>
      <name val="Century Gothic"/>
      <family val="2"/>
      <charset val="238"/>
    </font>
    <font>
      <sz val="9"/>
      <color theme="1"/>
      <name val="Century Gothic"/>
      <family val="2"/>
      <charset val="238"/>
    </font>
    <font>
      <sz val="9"/>
      <color rgb="FFFF5D23"/>
      <name val="Century Gothic"/>
      <family val="2"/>
      <charset val="238"/>
    </font>
    <font>
      <b/>
      <sz val="9"/>
      <color rgb="FFFF5D23"/>
      <name val="Century Gothic"/>
      <family val="2"/>
      <charset val="238"/>
    </font>
    <font>
      <b/>
      <sz val="9"/>
      <color rgb="FF00B050"/>
      <name val="Century Gothic"/>
      <family val="2"/>
      <charset val="238"/>
    </font>
    <font>
      <b/>
      <i/>
      <sz val="9"/>
      <color theme="1"/>
      <name val="Century Gothic"/>
      <family val="2"/>
      <charset val="238"/>
    </font>
    <font>
      <i/>
      <sz val="9"/>
      <color theme="1"/>
      <name val="Century Gothic"/>
      <family val="2"/>
      <charset val="238"/>
    </font>
    <font>
      <sz val="8"/>
      <color rgb="FFFF5D23"/>
      <name val="Wingdings"/>
      <charset val="2"/>
    </font>
    <font>
      <sz val="6"/>
      <color rgb="FFFF5D23"/>
      <name val="Wingdings"/>
      <charset val="2"/>
    </font>
    <font>
      <sz val="6"/>
      <color theme="1"/>
      <name val="Century Gothic"/>
      <family val="2"/>
      <charset val="238"/>
    </font>
    <font>
      <sz val="11"/>
      <color rgb="FF00B0F0"/>
      <name val="Aptos Narrow"/>
      <family val="2"/>
      <charset val="238"/>
      <scheme val="minor"/>
    </font>
    <font>
      <b/>
      <sz val="9"/>
      <color theme="8"/>
      <name val="Century Gothic"/>
      <family val="2"/>
      <charset val="238"/>
    </font>
    <font>
      <b/>
      <sz val="11"/>
      <color theme="1"/>
      <name val="Aptos Narrow"/>
      <family val="2"/>
      <charset val="238"/>
      <scheme val="minor"/>
    </font>
    <font>
      <sz val="9"/>
      <color rgb="FF00B050"/>
      <name val="Century Gothic"/>
      <family val="2"/>
      <charset val="238"/>
    </font>
    <font>
      <b/>
      <sz val="9"/>
      <color theme="5"/>
      <name val="Century Gothic"/>
      <family val="2"/>
      <charset val="238"/>
    </font>
    <font>
      <i/>
      <sz val="11"/>
      <color theme="1"/>
      <name val="Aptos Narrow"/>
      <family val="2"/>
      <scheme val="minor"/>
    </font>
    <font>
      <sz val="11"/>
      <color rgb="FF00B050"/>
      <name val="Aptos Narrow"/>
      <family val="2"/>
      <charset val="238"/>
      <scheme val="minor"/>
    </font>
    <font>
      <b/>
      <sz val="9"/>
      <color theme="0"/>
      <name val="Century Gothic"/>
      <family val="2"/>
      <charset val="238"/>
    </font>
    <font>
      <sz val="11"/>
      <color theme="0"/>
      <name val="Aptos Narrow"/>
      <family val="2"/>
      <charset val="238"/>
      <scheme val="minor"/>
    </font>
    <font>
      <sz val="11"/>
      <color theme="1"/>
      <name val="Century Gothic"/>
      <family val="2"/>
      <charset val="238"/>
    </font>
    <font>
      <b/>
      <sz val="11"/>
      <color rgb="FFFF5D23"/>
      <name val="Century Gothic"/>
      <family val="2"/>
      <charset val="238"/>
    </font>
    <font>
      <sz val="9"/>
      <color theme="1"/>
      <name val="Aptos Narrow"/>
      <family val="2"/>
      <charset val="238"/>
      <scheme val="minor"/>
    </font>
    <font>
      <sz val="8"/>
      <color theme="0"/>
      <name val="Century Gothic"/>
      <family val="2"/>
      <charset val="238"/>
    </font>
    <font>
      <b/>
      <i/>
      <sz val="8"/>
      <color theme="0"/>
      <name val="Century Gothic"/>
      <family val="2"/>
      <charset val="238"/>
    </font>
    <font>
      <b/>
      <i/>
      <sz val="8"/>
      <color rgb="FFFF5D23"/>
      <name val="Century Gothic"/>
      <family val="2"/>
      <charset val="238"/>
    </font>
    <font>
      <sz val="8"/>
      <color theme="1"/>
      <name val="Aptos Narrow"/>
      <family val="2"/>
      <charset val="238"/>
      <scheme val="minor"/>
    </font>
    <font>
      <sz val="8"/>
      <color rgb="FFFF5D23"/>
      <name val="Century Gothic"/>
      <family val="2"/>
      <charset val="238"/>
    </font>
    <font>
      <sz val="8"/>
      <color rgb="FF00B050"/>
      <name val="Century Gothic"/>
      <family val="2"/>
      <charset val="238"/>
    </font>
    <font>
      <b/>
      <sz val="12"/>
      <color theme="0"/>
      <name val="Century Gothic"/>
      <family val="2"/>
      <charset val="238"/>
    </font>
    <font>
      <b/>
      <sz val="10"/>
      <color rgb="FF00B050"/>
      <name val="Century Gothic"/>
      <family val="2"/>
      <charset val="238"/>
    </font>
    <font>
      <sz val="10"/>
      <color theme="1"/>
      <name val="Aptos Narrow"/>
      <family val="2"/>
      <charset val="238"/>
      <scheme val="minor"/>
    </font>
    <font>
      <b/>
      <sz val="11"/>
      <color theme="0"/>
      <name val="Century Gothic"/>
      <family val="2"/>
      <charset val="238"/>
    </font>
    <font>
      <sz val="8"/>
      <name val="Century Gothic"/>
      <family val="2"/>
      <charset val="238"/>
    </font>
    <font>
      <i/>
      <sz val="8"/>
      <color theme="0"/>
      <name val="Century Gothic"/>
      <family val="2"/>
      <charset val="238"/>
    </font>
    <font>
      <sz val="11"/>
      <color rgb="FFFF5D23"/>
      <name val="Aptos Narrow"/>
      <family val="2"/>
      <charset val="238"/>
      <scheme val="minor"/>
    </font>
    <font>
      <b/>
      <sz val="11"/>
      <color rgb="FF00B050"/>
      <name val="Century Gothic"/>
      <family val="2"/>
      <charset val="238"/>
    </font>
    <font>
      <b/>
      <sz val="11"/>
      <color theme="1"/>
      <name val="Century Gothic"/>
      <family val="2"/>
      <charset val="238"/>
    </font>
    <font>
      <sz val="24"/>
      <color theme="1"/>
      <name val="Century Gothic"/>
      <family val="2"/>
      <charset val="238"/>
    </font>
    <font>
      <i/>
      <sz val="8"/>
      <color rgb="FF00B050"/>
      <name val="Century Gothic"/>
      <family val="2"/>
      <charset val="238"/>
    </font>
    <font>
      <sz val="22"/>
      <color theme="1"/>
      <name val="Century Gothic"/>
      <family val="2"/>
      <charset val="238"/>
    </font>
    <font>
      <b/>
      <i/>
      <sz val="10"/>
      <color rgb="FFFF0000"/>
      <name val="Century Gothic"/>
      <family val="2"/>
      <charset val="238"/>
    </font>
  </fonts>
  <fills count="14">
    <fill>
      <patternFill patternType="none"/>
    </fill>
    <fill>
      <patternFill patternType="gray125"/>
    </fill>
    <fill>
      <patternFill patternType="solid">
        <fgColor rgb="FFFFFFCC"/>
        <bgColor indexed="64"/>
      </patternFill>
    </fill>
    <fill>
      <patternFill patternType="solid">
        <fgColor rgb="FFFF5D23"/>
        <bgColor indexed="64"/>
      </patternFill>
    </fill>
    <fill>
      <patternFill patternType="solid">
        <fgColor theme="5" tint="0.79998168889431442"/>
        <bgColor indexed="64"/>
      </patternFill>
    </fill>
    <fill>
      <patternFill patternType="solid">
        <fgColor rgb="FF00B050"/>
        <bgColor indexed="64"/>
      </patternFill>
    </fill>
    <fill>
      <patternFill patternType="solid">
        <fgColor rgb="FFC6EFCE"/>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B8D3EF"/>
        <bgColor indexed="64"/>
      </patternFill>
    </fill>
    <fill>
      <patternFill patternType="solid">
        <fgColor theme="6" tint="0.79998168889431442"/>
        <bgColor indexed="64"/>
      </patternFill>
    </fill>
    <fill>
      <patternFill patternType="solid">
        <fgColor theme="0" tint="-0.499984740745262"/>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double">
        <color indexed="64"/>
      </bottom>
      <diagonal/>
    </border>
    <border>
      <left/>
      <right style="thin">
        <color indexed="64"/>
      </right>
      <top/>
      <bottom/>
      <diagonal/>
    </border>
    <border>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right/>
      <top/>
      <bottom style="thin">
        <color rgb="FFFF5D23"/>
      </bottom>
      <diagonal/>
    </border>
    <border>
      <left/>
      <right style="thin">
        <color theme="0"/>
      </right>
      <top/>
      <bottom/>
      <diagonal/>
    </border>
    <border>
      <left style="thin">
        <color theme="0"/>
      </left>
      <right style="thin">
        <color theme="0"/>
      </right>
      <top/>
      <bottom/>
      <diagonal/>
    </border>
    <border>
      <left style="medium">
        <color rgb="FFFF5D23"/>
      </left>
      <right/>
      <top style="medium">
        <color rgb="FFFF5D23"/>
      </top>
      <bottom style="medium">
        <color rgb="FFFF5D23"/>
      </bottom>
      <diagonal/>
    </border>
    <border>
      <left/>
      <right/>
      <top style="medium">
        <color rgb="FFFF5D23"/>
      </top>
      <bottom style="medium">
        <color rgb="FFFF5D23"/>
      </bottom>
      <diagonal/>
    </border>
    <border>
      <left/>
      <right style="medium">
        <color rgb="FFFF5D23"/>
      </right>
      <top style="medium">
        <color rgb="FFFF5D23"/>
      </top>
      <bottom style="medium">
        <color rgb="FFFF5D23"/>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FF5D23"/>
      </left>
      <right/>
      <top style="thin">
        <color rgb="FFFF5D23"/>
      </top>
      <bottom/>
      <diagonal/>
    </border>
    <border>
      <left/>
      <right/>
      <top style="thin">
        <color rgb="FFFF5D23"/>
      </top>
      <bottom/>
      <diagonal/>
    </border>
    <border>
      <left/>
      <right style="thin">
        <color rgb="FFFF5D23"/>
      </right>
      <top style="thin">
        <color rgb="FFFF5D23"/>
      </top>
      <bottom/>
      <diagonal/>
    </border>
    <border>
      <left style="thin">
        <color rgb="FFFF5D23"/>
      </left>
      <right/>
      <top/>
      <bottom/>
      <diagonal/>
    </border>
    <border>
      <left/>
      <right style="thin">
        <color rgb="FFFF5D23"/>
      </right>
      <top/>
      <bottom/>
      <diagonal/>
    </border>
    <border>
      <left style="thin">
        <color rgb="FFFF5D23"/>
      </left>
      <right/>
      <top/>
      <bottom style="thin">
        <color rgb="FFFF5D23"/>
      </bottom>
      <diagonal/>
    </border>
    <border>
      <left/>
      <right style="thin">
        <color rgb="FFFF5D23"/>
      </right>
      <top/>
      <bottom style="thin">
        <color rgb="FFFF5D23"/>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theme="0"/>
      </left>
      <right/>
      <top style="thin">
        <color rgb="FFFF5D23"/>
      </top>
      <bottom style="thin">
        <color rgb="FFFF5D23"/>
      </bottom>
      <diagonal/>
    </border>
    <border>
      <left/>
      <right/>
      <top style="thin">
        <color rgb="FFFF5D23"/>
      </top>
      <bottom style="thin">
        <color rgb="FFFF5D23"/>
      </bottom>
      <diagonal/>
    </border>
    <border>
      <left style="medium">
        <color rgb="FFFF5D23"/>
      </left>
      <right style="thin">
        <color theme="0"/>
      </right>
      <top style="medium">
        <color rgb="FFFF5D23"/>
      </top>
      <bottom/>
      <diagonal/>
    </border>
    <border>
      <left/>
      <right style="thin">
        <color theme="0"/>
      </right>
      <top style="medium">
        <color rgb="FFFF5D23"/>
      </top>
      <bottom/>
      <diagonal/>
    </border>
    <border>
      <left/>
      <right style="medium">
        <color rgb="FFFF5D23"/>
      </right>
      <top style="medium">
        <color rgb="FFFF5D23"/>
      </top>
      <bottom/>
      <diagonal/>
    </border>
    <border>
      <left style="medium">
        <color rgb="FFFF5D23"/>
      </left>
      <right style="thin">
        <color theme="0"/>
      </right>
      <top/>
      <bottom/>
      <diagonal/>
    </border>
    <border>
      <left/>
      <right style="medium">
        <color rgb="FFFF5D23"/>
      </right>
      <top/>
      <bottom/>
      <diagonal/>
    </border>
    <border>
      <left style="medium">
        <color rgb="FFFF5D23"/>
      </left>
      <right/>
      <top/>
      <bottom/>
      <diagonal/>
    </border>
    <border>
      <left style="medium">
        <color rgb="FFFF5D23"/>
      </left>
      <right/>
      <top style="thin">
        <color rgb="FFFF5D23"/>
      </top>
      <bottom style="thin">
        <color rgb="FFFF5D23"/>
      </bottom>
      <diagonal/>
    </border>
    <border>
      <left/>
      <right style="medium">
        <color rgb="FFFF5D23"/>
      </right>
      <top style="thin">
        <color rgb="FFFF5D23"/>
      </top>
      <bottom style="thin">
        <color rgb="FFFF5D23"/>
      </bottom>
      <diagonal/>
    </border>
    <border>
      <left style="medium">
        <color rgb="FFFF5D23"/>
      </left>
      <right/>
      <top/>
      <bottom style="medium">
        <color rgb="FFFF5D23"/>
      </bottom>
      <diagonal/>
    </border>
    <border>
      <left/>
      <right/>
      <top/>
      <bottom style="medium">
        <color rgb="FFFF5D23"/>
      </bottom>
      <diagonal/>
    </border>
    <border>
      <left/>
      <right style="medium">
        <color rgb="FFFF5D23"/>
      </right>
      <top/>
      <bottom style="medium">
        <color rgb="FFFF5D23"/>
      </bottom>
      <diagonal/>
    </border>
    <border>
      <left style="medium">
        <color rgb="FF00B050"/>
      </left>
      <right/>
      <top style="medium">
        <color rgb="FF00B050"/>
      </top>
      <bottom/>
      <diagonal/>
    </border>
    <border>
      <left/>
      <right/>
      <top style="medium">
        <color rgb="FF00B050"/>
      </top>
      <bottom/>
      <diagonal/>
    </border>
    <border>
      <left/>
      <right style="thin">
        <color indexed="64"/>
      </right>
      <top style="medium">
        <color rgb="FF00B050"/>
      </top>
      <bottom/>
      <diagonal/>
    </border>
    <border>
      <left style="thin">
        <color indexed="64"/>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style="thin">
        <color rgb="FFFF5D23"/>
      </top>
      <bottom style="thin">
        <color rgb="FFFF5D23"/>
      </bottom>
      <diagonal/>
    </border>
    <border>
      <left/>
      <right style="medium">
        <color rgb="FF00B050"/>
      </right>
      <top style="thin">
        <color rgb="FFFF5D23"/>
      </top>
      <bottom style="thin">
        <color rgb="FFFF5D23"/>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thin">
        <color rgb="FFFF5D23"/>
      </left>
      <right style="thin">
        <color rgb="FFFF5D23"/>
      </right>
      <top style="thin">
        <color rgb="FFFF5D23"/>
      </top>
      <bottom style="thin">
        <color rgb="FFFF5D23"/>
      </bottom>
      <diagonal/>
    </border>
    <border>
      <left/>
      <right style="thin">
        <color indexed="64"/>
      </right>
      <top style="thin">
        <color rgb="FFFF5D23"/>
      </top>
      <bottom style="thin">
        <color rgb="FFFF5D23"/>
      </bottom>
      <diagonal/>
    </border>
  </borders>
  <cellStyleXfs count="1">
    <xf numFmtId="0" fontId="0" fillId="0" borderId="0"/>
  </cellStyleXfs>
  <cellXfs count="354">
    <xf numFmtId="0" fontId="0" fillId="0" borderId="0" xfId="0"/>
    <xf numFmtId="0" fontId="1" fillId="0" borderId="0" xfId="0" applyFont="1"/>
    <xf numFmtId="0" fontId="1" fillId="2" borderId="0" xfId="0" applyFont="1" applyFill="1"/>
    <xf numFmtId="0" fontId="1" fillId="2" borderId="0" xfId="0" quotePrefix="1" applyFont="1" applyFill="1"/>
    <xf numFmtId="0" fontId="2" fillId="0" borderId="5" xfId="0" applyFont="1" applyBorder="1"/>
    <xf numFmtId="0" fontId="2" fillId="0" borderId="4" xfId="0" applyFont="1" applyBorder="1"/>
    <xf numFmtId="0" fontId="1" fillId="2" borderId="3" xfId="0" applyFont="1" applyFill="1" applyBorder="1"/>
    <xf numFmtId="0" fontId="1" fillId="0" borderId="0" xfId="0" applyFont="1" applyProtection="1">
      <protection hidden="1"/>
    </xf>
    <xf numFmtId="0" fontId="5" fillId="0" borderId="0" xfId="0" applyFont="1" applyProtection="1">
      <protection hidden="1"/>
    </xf>
    <xf numFmtId="0" fontId="2" fillId="2" borderId="1" xfId="0" applyFont="1" applyFill="1" applyBorder="1" applyAlignment="1" applyProtection="1">
      <alignment horizontal="center"/>
      <protection locked="0"/>
    </xf>
    <xf numFmtId="166" fontId="16" fillId="7" borderId="17" xfId="0" applyNumberFormat="1" applyFont="1" applyFill="1" applyBorder="1" applyAlignment="1" applyProtection="1">
      <alignment horizontal="center" vertical="center"/>
      <protection hidden="1"/>
    </xf>
    <xf numFmtId="166" fontId="16" fillId="7" borderId="17" xfId="0" applyNumberFormat="1" applyFont="1" applyFill="1" applyBorder="1" applyAlignment="1" applyProtection="1">
      <alignment vertical="center"/>
      <protection hidden="1"/>
    </xf>
    <xf numFmtId="0" fontId="5" fillId="0" borderId="0" xfId="0" applyFont="1" applyAlignment="1" applyProtection="1">
      <alignment vertical="center"/>
      <protection hidden="1"/>
    </xf>
    <xf numFmtId="166" fontId="17" fillId="8" borderId="17" xfId="0" applyNumberFormat="1" applyFont="1" applyFill="1" applyBorder="1" applyAlignment="1" applyProtection="1">
      <alignment horizontal="center" vertical="top"/>
      <protection hidden="1"/>
    </xf>
    <xf numFmtId="166" fontId="17" fillId="8" borderId="17" xfId="0" applyNumberFormat="1" applyFont="1" applyFill="1" applyBorder="1" applyAlignment="1" applyProtection="1">
      <alignment vertical="top"/>
      <protection hidden="1"/>
    </xf>
    <xf numFmtId="0" fontId="18" fillId="0" borderId="0" xfId="0" applyFont="1" applyProtection="1">
      <protection hidden="1"/>
    </xf>
    <xf numFmtId="0" fontId="16" fillId="7" borderId="17" xfId="0" applyFont="1" applyFill="1" applyBorder="1" applyAlignment="1" applyProtection="1">
      <alignment horizontal="center" vertical="center"/>
      <protection hidden="1"/>
    </xf>
    <xf numFmtId="0" fontId="11" fillId="0" borderId="0" xfId="0" applyFont="1" applyProtection="1">
      <protection hidden="1"/>
    </xf>
    <xf numFmtId="0" fontId="11" fillId="0" borderId="0" xfId="0" applyFont="1" applyAlignment="1" applyProtection="1">
      <alignment horizontal="right"/>
      <protection hidden="1"/>
    </xf>
    <xf numFmtId="0" fontId="11" fillId="0" borderId="0" xfId="0" applyFont="1" applyAlignment="1" applyProtection="1">
      <alignment horizontal="center"/>
      <protection hidden="1"/>
    </xf>
    <xf numFmtId="10" fontId="11" fillId="0" borderId="6" xfId="0" applyNumberFormat="1" applyFont="1" applyBorder="1" applyProtection="1">
      <protection hidden="1"/>
    </xf>
    <xf numFmtId="9" fontId="18" fillId="0" borderId="6" xfId="0" applyNumberFormat="1" applyFont="1" applyBorder="1" applyProtection="1">
      <protection hidden="1"/>
    </xf>
    <xf numFmtId="166" fontId="16" fillId="9" borderId="17" xfId="0" applyNumberFormat="1" applyFont="1" applyFill="1" applyBorder="1" applyAlignment="1" applyProtection="1">
      <alignment vertical="center"/>
      <protection hidden="1"/>
    </xf>
    <xf numFmtId="167" fontId="11" fillId="0" borderId="6" xfId="0" applyNumberFormat="1" applyFont="1" applyBorder="1" applyProtection="1">
      <protection hidden="1"/>
    </xf>
    <xf numFmtId="168" fontId="11" fillId="0" borderId="6" xfId="0" applyNumberFormat="1" applyFont="1" applyBorder="1" applyProtection="1">
      <protection hidden="1"/>
    </xf>
    <xf numFmtId="168" fontId="18" fillId="0" borderId="6" xfId="0" applyNumberFormat="1" applyFont="1" applyBorder="1" applyProtection="1">
      <protection hidden="1"/>
    </xf>
    <xf numFmtId="169" fontId="11" fillId="0" borderId="6" xfId="0" applyNumberFormat="1" applyFont="1" applyBorder="1" applyProtection="1">
      <protection hidden="1"/>
    </xf>
    <xf numFmtId="0" fontId="11" fillId="10" borderId="0" xfId="0" applyFont="1" applyFill="1" applyProtection="1">
      <protection hidden="1"/>
    </xf>
    <xf numFmtId="0" fontId="18" fillId="10" borderId="0" xfId="0" applyFont="1" applyFill="1" applyProtection="1">
      <protection hidden="1"/>
    </xf>
    <xf numFmtId="0" fontId="11" fillId="10" borderId="0" xfId="0" applyFont="1" applyFill="1" applyAlignment="1" applyProtection="1">
      <alignment horizontal="center"/>
      <protection hidden="1"/>
    </xf>
    <xf numFmtId="168" fontId="11" fillId="10" borderId="6" xfId="0" applyNumberFormat="1" applyFont="1" applyFill="1" applyBorder="1" applyProtection="1">
      <protection hidden="1"/>
    </xf>
    <xf numFmtId="0" fontId="20" fillId="10" borderId="0" xfId="0" applyFont="1" applyFill="1" applyProtection="1">
      <protection hidden="1"/>
    </xf>
    <xf numFmtId="0" fontId="21" fillId="10" borderId="0" xfId="0" applyFont="1" applyFill="1" applyProtection="1">
      <protection hidden="1"/>
    </xf>
    <xf numFmtId="0" fontId="22" fillId="10" borderId="0" xfId="0" applyFont="1" applyFill="1" applyProtection="1">
      <protection hidden="1"/>
    </xf>
    <xf numFmtId="0" fontId="23" fillId="10" borderId="0" xfId="0" applyFont="1" applyFill="1" applyProtection="1">
      <protection hidden="1"/>
    </xf>
    <xf numFmtId="0" fontId="23" fillId="10" borderId="0" xfId="0" applyFont="1" applyFill="1" applyAlignment="1" applyProtection="1">
      <alignment horizontal="right"/>
      <protection hidden="1"/>
    </xf>
    <xf numFmtId="165" fontId="23" fillId="10" borderId="6" xfId="0" applyNumberFormat="1" applyFont="1" applyFill="1" applyBorder="1" applyProtection="1">
      <protection hidden="1"/>
    </xf>
    <xf numFmtId="0" fontId="23" fillId="10" borderId="0" xfId="0" applyFont="1" applyFill="1" applyAlignment="1" applyProtection="1">
      <alignment horizontal="center"/>
      <protection hidden="1"/>
    </xf>
    <xf numFmtId="165" fontId="23" fillId="0" borderId="6" xfId="0" applyNumberFormat="1" applyFont="1" applyBorder="1" applyProtection="1">
      <protection hidden="1"/>
    </xf>
    <xf numFmtId="0" fontId="20" fillId="0" borderId="0" xfId="0" applyFont="1" applyProtection="1">
      <protection hidden="1"/>
    </xf>
    <xf numFmtId="0" fontId="21" fillId="0" borderId="0" xfId="0" applyFont="1" applyProtection="1">
      <protection hidden="1"/>
    </xf>
    <xf numFmtId="4" fontId="11" fillId="0" borderId="0" xfId="0" applyNumberFormat="1" applyFont="1" applyProtection="1">
      <protection hidden="1"/>
    </xf>
    <xf numFmtId="169" fontId="11" fillId="10" borderId="6" xfId="0" applyNumberFormat="1" applyFont="1" applyFill="1" applyBorder="1" applyProtection="1">
      <protection hidden="1"/>
    </xf>
    <xf numFmtId="9" fontId="11" fillId="10" borderId="6" xfId="0" applyNumberFormat="1" applyFont="1" applyFill="1" applyBorder="1" applyProtection="1">
      <protection hidden="1"/>
    </xf>
    <xf numFmtId="170" fontId="17" fillId="8" borderId="17" xfId="0" applyNumberFormat="1" applyFont="1" applyFill="1" applyBorder="1" applyAlignment="1" applyProtection="1">
      <alignment vertical="top"/>
      <protection hidden="1"/>
    </xf>
    <xf numFmtId="170" fontId="17" fillId="8" borderId="17" xfId="0" applyNumberFormat="1" applyFont="1" applyFill="1" applyBorder="1" applyAlignment="1" applyProtection="1">
      <alignment horizontal="center" vertical="top"/>
      <protection hidden="1"/>
    </xf>
    <xf numFmtId="169" fontId="18" fillId="0" borderId="6" xfId="0" applyNumberFormat="1" applyFont="1" applyBorder="1" applyProtection="1">
      <protection hidden="1"/>
    </xf>
    <xf numFmtId="0" fontId="18" fillId="0" borderId="0" xfId="0" applyFont="1" applyAlignment="1" applyProtection="1">
      <alignment horizontal="center"/>
      <protection hidden="1"/>
    </xf>
    <xf numFmtId="0" fontId="1" fillId="0" borderId="0" xfId="0" applyFont="1" applyAlignment="1">
      <alignment vertical="center"/>
    </xf>
    <xf numFmtId="0" fontId="1" fillId="0" borderId="0" xfId="0" applyFont="1" applyProtection="1">
      <protection locked="0"/>
    </xf>
    <xf numFmtId="0" fontId="1" fillId="2" borderId="0" xfId="0" applyFont="1" applyFill="1" applyProtection="1">
      <protection locked="0"/>
    </xf>
    <xf numFmtId="0" fontId="1" fillId="2" borderId="0" xfId="0" applyFont="1" applyFill="1" applyAlignment="1" applyProtection="1">
      <alignment wrapText="1"/>
      <protection locked="0"/>
    </xf>
    <xf numFmtId="0" fontId="1" fillId="2" borderId="0" xfId="0" applyFont="1" applyFill="1" applyAlignment="1" applyProtection="1">
      <alignment vertical="center"/>
      <protection locked="0"/>
    </xf>
    <xf numFmtId="0" fontId="1" fillId="2" borderId="0" xfId="0" applyFont="1" applyFill="1" applyAlignment="1" applyProtection="1">
      <alignment vertical="center" wrapText="1"/>
      <protection locked="0"/>
    </xf>
    <xf numFmtId="0" fontId="24" fillId="0" borderId="0" xfId="0" applyFont="1" applyAlignment="1" applyProtection="1">
      <alignment vertical="center"/>
      <protection locked="0"/>
    </xf>
    <xf numFmtId="0" fontId="1" fillId="0" borderId="3" xfId="0" applyFont="1" applyBorder="1" applyProtection="1">
      <protection hidden="1"/>
    </xf>
    <xf numFmtId="0" fontId="1" fillId="2" borderId="6" xfId="0" applyFont="1" applyFill="1" applyBorder="1" applyProtection="1">
      <protection hidden="1"/>
    </xf>
    <xf numFmtId="0" fontId="6" fillId="0" borderId="0" xfId="0" applyFont="1" applyAlignment="1" applyProtection="1">
      <alignment horizontal="left" vertical="center" indent="1"/>
      <protection hidden="1"/>
    </xf>
    <xf numFmtId="0" fontId="1" fillId="0" borderId="6" xfId="0" applyFont="1" applyBorder="1" applyProtection="1">
      <protection hidden="1"/>
    </xf>
    <xf numFmtId="0" fontId="1" fillId="0" borderId="0" xfId="0" applyFont="1" applyAlignment="1" applyProtection="1">
      <alignment vertical="center"/>
      <protection hidden="1"/>
    </xf>
    <xf numFmtId="0" fontId="25" fillId="0" borderId="0" xfId="0" applyFont="1" applyAlignment="1" applyProtection="1">
      <alignment horizontal="center" vertical="center"/>
      <protection hidden="1"/>
    </xf>
    <xf numFmtId="0" fontId="1" fillId="0" borderId="0" xfId="0" applyFont="1" applyAlignment="1" applyProtection="1">
      <alignment wrapText="1"/>
      <protection hidden="1"/>
    </xf>
    <xf numFmtId="0" fontId="26" fillId="0" borderId="0" xfId="0" quotePrefix="1" applyFont="1" applyAlignment="1" applyProtection="1">
      <alignment horizontal="center" vertical="center"/>
      <protection hidden="1"/>
    </xf>
    <xf numFmtId="0" fontId="24" fillId="0" borderId="0" xfId="0" applyFont="1" applyAlignment="1" applyProtection="1">
      <alignment vertical="center"/>
      <protection hidden="1"/>
    </xf>
    <xf numFmtId="9" fontId="18" fillId="0" borderId="0" xfId="0" applyNumberFormat="1" applyFont="1" applyProtection="1">
      <protection hidden="1"/>
    </xf>
    <xf numFmtId="165" fontId="23" fillId="0" borderId="0" xfId="0" applyNumberFormat="1" applyFont="1" applyProtection="1">
      <protection hidden="1"/>
    </xf>
    <xf numFmtId="169" fontId="18" fillId="2" borderId="6" xfId="0" applyNumberFormat="1" applyFont="1" applyFill="1" applyBorder="1" applyProtection="1">
      <protection hidden="1"/>
    </xf>
    <xf numFmtId="169" fontId="17" fillId="0" borderId="6" xfId="0" applyNumberFormat="1" applyFont="1" applyBorder="1" applyProtection="1">
      <protection hidden="1"/>
    </xf>
    <xf numFmtId="166" fontId="17" fillId="11" borderId="17" xfId="0" applyNumberFormat="1" applyFont="1" applyFill="1" applyBorder="1" applyAlignment="1" applyProtection="1">
      <alignment vertical="top"/>
      <protection hidden="1"/>
    </xf>
    <xf numFmtId="0" fontId="11" fillId="0" borderId="0" xfId="0" applyFont="1" applyAlignment="1" applyProtection="1">
      <alignment horizontal="center" vertical="center"/>
      <protection hidden="1"/>
    </xf>
    <xf numFmtId="0" fontId="11" fillId="0" borderId="0" xfId="0" applyFont="1" applyAlignment="1" applyProtection="1">
      <alignment vertical="center"/>
      <protection hidden="1"/>
    </xf>
    <xf numFmtId="4" fontId="11" fillId="10" borderId="0" xfId="0" applyNumberFormat="1" applyFont="1" applyFill="1" applyProtection="1">
      <protection hidden="1"/>
    </xf>
    <xf numFmtId="169" fontId="11" fillId="0" borderId="6" xfId="0" applyNumberFormat="1" applyFont="1" applyBorder="1" applyAlignment="1" applyProtection="1">
      <alignment vertical="center"/>
      <protection hidden="1"/>
    </xf>
    <xf numFmtId="4" fontId="11" fillId="0" borderId="0" xfId="0" applyNumberFormat="1" applyFont="1" applyAlignment="1" applyProtection="1">
      <alignment vertical="center"/>
      <protection hidden="1"/>
    </xf>
    <xf numFmtId="169" fontId="18" fillId="10" borderId="6" xfId="0" applyNumberFormat="1" applyFont="1" applyFill="1" applyBorder="1" applyProtection="1">
      <protection hidden="1"/>
    </xf>
    <xf numFmtId="0" fontId="18" fillId="10" borderId="0" xfId="0" applyFont="1" applyFill="1" applyAlignment="1" applyProtection="1">
      <alignment horizontal="center"/>
      <protection hidden="1"/>
    </xf>
    <xf numFmtId="4" fontId="18" fillId="10" borderId="0" xfId="0" applyNumberFormat="1" applyFont="1" applyFill="1" applyProtection="1">
      <protection hidden="1"/>
    </xf>
    <xf numFmtId="0" fontId="18" fillId="10" borderId="6" xfId="0" applyFont="1" applyFill="1" applyBorder="1" applyAlignment="1" applyProtection="1">
      <alignment horizontal="center"/>
      <protection hidden="1"/>
    </xf>
    <xf numFmtId="0" fontId="0" fillId="0" borderId="0" xfId="0" applyProtection="1">
      <protection hidden="1"/>
    </xf>
    <xf numFmtId="0" fontId="1" fillId="2" borderId="0" xfId="0" applyFont="1" applyFill="1" applyProtection="1">
      <protection hidden="1"/>
    </xf>
    <xf numFmtId="0" fontId="1" fillId="2" borderId="0" xfId="0" applyFont="1" applyFill="1" applyAlignment="1" applyProtection="1">
      <alignment vertical="center"/>
      <protection hidden="1"/>
    </xf>
    <xf numFmtId="0" fontId="1" fillId="10" borderId="0" xfId="0" applyFont="1" applyFill="1" applyProtection="1">
      <protection hidden="1"/>
    </xf>
    <xf numFmtId="0" fontId="1" fillId="10" borderId="0" xfId="0" applyFont="1" applyFill="1" applyAlignment="1" applyProtection="1">
      <alignment horizontal="left" indent="1"/>
      <protection hidden="1"/>
    </xf>
    <xf numFmtId="9" fontId="1" fillId="0" borderId="6" xfId="0" applyNumberFormat="1" applyFont="1" applyBorder="1" applyAlignment="1" applyProtection="1">
      <alignment horizontal="center"/>
      <protection hidden="1"/>
    </xf>
    <xf numFmtId="0" fontId="12" fillId="0" borderId="0" xfId="0" applyFont="1" applyAlignment="1" applyProtection="1">
      <alignment horizontal="center"/>
      <protection hidden="1"/>
    </xf>
    <xf numFmtId="0" fontId="1" fillId="0" borderId="0" xfId="0" applyFont="1" applyAlignment="1" applyProtection="1">
      <alignment horizontal="center"/>
      <protection hidden="1"/>
    </xf>
    <xf numFmtId="0" fontId="1" fillId="5" borderId="0" xfId="0" applyFont="1" applyFill="1" applyProtection="1">
      <protection hidden="1"/>
    </xf>
    <xf numFmtId="0" fontId="0" fillId="0" borderId="0" xfId="0" applyAlignment="1" applyProtection="1">
      <alignment horizontal="center"/>
      <protection hidden="1"/>
    </xf>
    <xf numFmtId="10" fontId="1" fillId="0" borderId="6" xfId="0" applyNumberFormat="1" applyFont="1" applyBorder="1" applyAlignment="1" applyProtection="1">
      <alignment horizontal="center"/>
      <protection hidden="1"/>
    </xf>
    <xf numFmtId="4" fontId="1" fillId="0" borderId="6" xfId="0" applyNumberFormat="1" applyFont="1" applyBorder="1" applyAlignment="1" applyProtection="1">
      <alignment horizontal="center"/>
      <protection hidden="1"/>
    </xf>
    <xf numFmtId="164" fontId="1" fillId="0" borderId="6" xfId="0" applyNumberFormat="1" applyFont="1" applyBorder="1" applyAlignment="1" applyProtection="1">
      <alignment horizontal="center"/>
      <protection hidden="1"/>
    </xf>
    <xf numFmtId="9" fontId="1" fillId="0" borderId="13" xfId="0" applyNumberFormat="1" applyFont="1" applyBorder="1" applyAlignment="1" applyProtection="1">
      <alignment horizontal="center"/>
      <protection hidden="1"/>
    </xf>
    <xf numFmtId="0" fontId="2" fillId="0" borderId="0" xfId="0" applyFont="1" applyAlignment="1" applyProtection="1">
      <alignment horizontal="center"/>
      <protection hidden="1"/>
    </xf>
    <xf numFmtId="0" fontId="1" fillId="0" borderId="7" xfId="0" applyFont="1" applyBorder="1" applyProtection="1">
      <protection hidden="1"/>
    </xf>
    <xf numFmtId="9" fontId="6" fillId="0" borderId="7" xfId="0" applyNumberFormat="1" applyFont="1" applyBorder="1" applyAlignment="1" applyProtection="1">
      <alignment horizontal="center"/>
      <protection hidden="1"/>
    </xf>
    <xf numFmtId="0" fontId="1" fillId="4" borderId="9" xfId="0" applyFont="1" applyFill="1" applyBorder="1" applyProtection="1">
      <protection hidden="1"/>
    </xf>
    <xf numFmtId="0" fontId="1" fillId="0" borderId="19" xfId="0" applyFont="1" applyBorder="1" applyProtection="1">
      <protection hidden="1"/>
    </xf>
    <xf numFmtId="4" fontId="1" fillId="0" borderId="18" xfId="0" applyNumberFormat="1" applyFont="1" applyBorder="1" applyProtection="1">
      <protection hidden="1"/>
    </xf>
    <xf numFmtId="2" fontId="5" fillId="4" borderId="9" xfId="0" applyNumberFormat="1" applyFont="1" applyFill="1" applyBorder="1" applyAlignment="1" applyProtection="1">
      <alignment horizontal="center"/>
      <protection hidden="1"/>
    </xf>
    <xf numFmtId="4" fontId="1" fillId="0" borderId="4" xfId="0" applyNumberFormat="1" applyFont="1" applyBorder="1" applyProtection="1">
      <protection hidden="1"/>
    </xf>
    <xf numFmtId="4" fontId="1" fillId="0" borderId="0" xfId="0" applyNumberFormat="1" applyFont="1" applyProtection="1">
      <protection hidden="1"/>
    </xf>
    <xf numFmtId="0" fontId="10" fillId="3" borderId="0" xfId="0" applyFont="1" applyFill="1" applyProtection="1">
      <protection hidden="1"/>
    </xf>
    <xf numFmtId="0" fontId="1" fillId="3" borderId="0" xfId="0" applyFont="1" applyFill="1" applyProtection="1">
      <protection hidden="1"/>
    </xf>
    <xf numFmtId="0" fontId="1" fillId="3" borderId="8" xfId="0" applyFont="1" applyFill="1" applyBorder="1" applyAlignment="1" applyProtection="1">
      <alignment horizontal="left"/>
      <protection hidden="1"/>
    </xf>
    <xf numFmtId="2" fontId="1" fillId="4" borderId="9" xfId="0" applyNumberFormat="1" applyFont="1" applyFill="1" applyBorder="1" applyProtection="1">
      <protection hidden="1"/>
    </xf>
    <xf numFmtId="0" fontId="1" fillId="0" borderId="0" xfId="0" applyFont="1" applyAlignment="1" applyProtection="1">
      <alignment horizontal="left"/>
      <protection hidden="1"/>
    </xf>
    <xf numFmtId="2" fontId="1" fillId="0" borderId="0" xfId="0" applyNumberFormat="1" applyFont="1" applyProtection="1">
      <protection hidden="1"/>
    </xf>
    <xf numFmtId="2" fontId="1" fillId="6" borderId="9" xfId="0" applyNumberFormat="1" applyFont="1" applyFill="1" applyBorder="1" applyProtection="1">
      <protection hidden="1"/>
    </xf>
    <xf numFmtId="2" fontId="5" fillId="6" borderId="9" xfId="0" applyNumberFormat="1" applyFont="1" applyFill="1" applyBorder="1" applyAlignment="1" applyProtection="1">
      <alignment horizontal="center"/>
      <protection hidden="1"/>
    </xf>
    <xf numFmtId="0" fontId="10" fillId="5" borderId="0" xfId="0" applyFont="1" applyFill="1" applyProtection="1">
      <protection hidden="1"/>
    </xf>
    <xf numFmtId="0" fontId="1" fillId="5" borderId="8" xfId="0" applyFont="1" applyFill="1" applyBorder="1" applyAlignment="1" applyProtection="1">
      <alignment horizontal="left"/>
      <protection hidden="1"/>
    </xf>
    <xf numFmtId="0" fontId="1" fillId="2" borderId="0" xfId="0" applyFont="1" applyFill="1" applyAlignment="1" applyProtection="1">
      <alignment wrapText="1"/>
      <protection hidden="1"/>
    </xf>
    <xf numFmtId="0" fontId="6" fillId="0" borderId="0" xfId="0" applyFont="1" applyAlignment="1" applyProtection="1">
      <alignment horizontal="left" indent="1"/>
      <protection hidden="1"/>
    </xf>
    <xf numFmtId="0" fontId="6" fillId="0" borderId="0" xfId="0" applyFont="1" applyProtection="1">
      <protection hidden="1"/>
    </xf>
    <xf numFmtId="0" fontId="1" fillId="0" borderId="0" xfId="0" applyFont="1" applyAlignment="1" applyProtection="1">
      <alignment horizontal="left" indent="4"/>
      <protection hidden="1"/>
    </xf>
    <xf numFmtId="9" fontId="1" fillId="2" borderId="6" xfId="0" applyNumberFormat="1"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7" fillId="0" borderId="0" xfId="0" applyFont="1" applyProtection="1">
      <protection hidden="1"/>
    </xf>
    <xf numFmtId="4" fontId="1" fillId="0" borderId="0" xfId="0" applyNumberFormat="1" applyFont="1" applyAlignment="1" applyProtection="1">
      <alignment horizontal="center" vertical="center"/>
      <protection hidden="1"/>
    </xf>
    <xf numFmtId="167" fontId="18" fillId="0" borderId="6" xfId="0" applyNumberFormat="1" applyFont="1" applyBorder="1" applyProtection="1">
      <protection hidden="1"/>
    </xf>
    <xf numFmtId="0" fontId="0" fillId="10" borderId="0" xfId="0" applyFill="1" applyProtection="1">
      <protection hidden="1"/>
    </xf>
    <xf numFmtId="0" fontId="0" fillId="0" borderId="0" xfId="0" applyAlignment="1" applyProtection="1">
      <alignment vertical="center"/>
      <protection hidden="1"/>
    </xf>
    <xf numFmtId="167" fontId="11" fillId="0" borderId="6" xfId="0" applyNumberFormat="1" applyFont="1" applyBorder="1" applyAlignment="1" applyProtection="1">
      <alignment vertical="center"/>
      <protection hidden="1"/>
    </xf>
    <xf numFmtId="0" fontId="12" fillId="0" borderId="0" xfId="0" applyFont="1" applyProtection="1">
      <protection hidden="1"/>
    </xf>
    <xf numFmtId="10" fontId="11" fillId="2" borderId="6" xfId="0" applyNumberFormat="1" applyFont="1" applyFill="1" applyBorder="1" applyProtection="1">
      <protection locked="0"/>
    </xf>
    <xf numFmtId="168" fontId="11" fillId="2" borderId="6" xfId="0" applyNumberFormat="1" applyFont="1" applyFill="1" applyBorder="1" applyProtection="1">
      <protection locked="0"/>
    </xf>
    <xf numFmtId="168" fontId="18" fillId="2" borderId="6" xfId="0" applyNumberFormat="1" applyFont="1" applyFill="1" applyBorder="1" applyProtection="1">
      <protection hidden="1"/>
    </xf>
    <xf numFmtId="0" fontId="28" fillId="0" borderId="0" xfId="0" applyFont="1" applyProtection="1">
      <protection hidden="1"/>
    </xf>
    <xf numFmtId="171" fontId="17" fillId="8" borderId="17" xfId="0" applyNumberFormat="1" applyFont="1" applyFill="1" applyBorder="1" applyAlignment="1" applyProtection="1">
      <alignment vertical="top"/>
      <protection hidden="1"/>
    </xf>
    <xf numFmtId="9" fontId="18" fillId="2" borderId="6" xfId="0" applyNumberFormat="1" applyFont="1" applyFill="1" applyBorder="1" applyProtection="1">
      <protection hidden="1"/>
    </xf>
    <xf numFmtId="167" fontId="18" fillId="2" borderId="6" xfId="0" applyNumberFormat="1" applyFont="1" applyFill="1" applyBorder="1" applyProtection="1">
      <protection hidden="1"/>
    </xf>
    <xf numFmtId="0" fontId="31" fillId="0" borderId="0" xfId="0" applyFont="1" applyProtection="1">
      <protection hidden="1"/>
    </xf>
    <xf numFmtId="166" fontId="17" fillId="8" borderId="17" xfId="0" applyNumberFormat="1" applyFont="1" applyFill="1" applyBorder="1" applyAlignment="1" applyProtection="1">
      <alignment vertical="center"/>
      <protection hidden="1"/>
    </xf>
    <xf numFmtId="170" fontId="17" fillId="8" borderId="17" xfId="0" applyNumberFormat="1" applyFont="1" applyFill="1" applyBorder="1" applyAlignment="1" applyProtection="1">
      <alignment vertical="center"/>
      <protection hidden="1"/>
    </xf>
    <xf numFmtId="0" fontId="18" fillId="0" borderId="0" xfId="0" applyFont="1" applyAlignment="1" applyProtection="1">
      <alignment vertical="center"/>
      <protection hidden="1"/>
    </xf>
    <xf numFmtId="10" fontId="18" fillId="0" borderId="6" xfId="0" applyNumberFormat="1" applyFont="1" applyBorder="1" applyProtection="1">
      <protection hidden="1"/>
    </xf>
    <xf numFmtId="0" fontId="1" fillId="6" borderId="0" xfId="0" applyFont="1" applyFill="1" applyProtection="1">
      <protection hidden="1"/>
    </xf>
    <xf numFmtId="0" fontId="0" fillId="6" borderId="0" xfId="0" applyFill="1" applyProtection="1">
      <protection hidden="1"/>
    </xf>
    <xf numFmtId="0" fontId="18" fillId="6" borderId="0" xfId="0" applyFont="1" applyFill="1" applyAlignment="1" applyProtection="1">
      <alignment horizontal="center"/>
      <protection hidden="1"/>
    </xf>
    <xf numFmtId="0" fontId="27" fillId="6" borderId="0" xfId="0" applyFont="1" applyFill="1" applyProtection="1">
      <protection hidden="1"/>
    </xf>
    <xf numFmtId="0" fontId="27" fillId="0" borderId="0" xfId="0" applyFont="1" applyProtection="1">
      <protection hidden="1"/>
    </xf>
    <xf numFmtId="168" fontId="0" fillId="0" borderId="0" xfId="0" applyNumberFormat="1" applyProtection="1">
      <protection hidden="1"/>
    </xf>
    <xf numFmtId="166" fontId="34" fillId="3" borderId="0" xfId="0" applyNumberFormat="1" applyFont="1" applyFill="1" applyAlignment="1" applyProtection="1">
      <alignment vertical="center"/>
      <protection hidden="1"/>
    </xf>
    <xf numFmtId="4" fontId="0" fillId="0" borderId="0" xfId="0" applyNumberFormat="1" applyProtection="1">
      <protection hidden="1"/>
    </xf>
    <xf numFmtId="10" fontId="18" fillId="2" borderId="6" xfId="0" applyNumberFormat="1" applyFont="1" applyFill="1" applyBorder="1" applyProtection="1">
      <protection hidden="1"/>
    </xf>
    <xf numFmtId="167" fontId="0" fillId="0" borderId="0" xfId="0" applyNumberFormat="1" applyProtection="1">
      <protection hidden="1"/>
    </xf>
    <xf numFmtId="167" fontId="18" fillId="0" borderId="0" xfId="0" applyNumberFormat="1" applyFont="1" applyProtection="1">
      <protection hidden="1"/>
    </xf>
    <xf numFmtId="169" fontId="0" fillId="0" borderId="0" xfId="0" applyNumberFormat="1" applyProtection="1">
      <protection hidden="1"/>
    </xf>
    <xf numFmtId="9" fontId="0" fillId="10" borderId="0" xfId="0" applyNumberFormat="1" applyFill="1" applyProtection="1">
      <protection hidden="1"/>
    </xf>
    <xf numFmtId="0" fontId="29" fillId="0" borderId="0" xfId="0" applyFont="1" applyProtection="1">
      <protection hidden="1"/>
    </xf>
    <xf numFmtId="0" fontId="18" fillId="2" borderId="0" xfId="0" applyFont="1" applyFill="1" applyProtection="1">
      <protection hidden="1"/>
    </xf>
    <xf numFmtId="0" fontId="38" fillId="0" borderId="0" xfId="0" applyFont="1"/>
    <xf numFmtId="0" fontId="39" fillId="3" borderId="0" xfId="0" applyFont="1" applyFill="1" applyAlignment="1" applyProtection="1">
      <alignment vertical="center"/>
      <protection hidden="1"/>
    </xf>
    <xf numFmtId="0" fontId="14" fillId="3" borderId="0" xfId="0" applyFont="1" applyFill="1" applyAlignment="1" applyProtection="1">
      <alignment vertical="center"/>
      <protection hidden="1"/>
    </xf>
    <xf numFmtId="0" fontId="14" fillId="5" borderId="0" xfId="0" applyFont="1" applyFill="1" applyAlignment="1" applyProtection="1">
      <alignment vertical="center"/>
      <protection hidden="1"/>
    </xf>
    <xf numFmtId="0" fontId="39" fillId="5" borderId="0" xfId="0" applyFont="1" applyFill="1" applyAlignment="1" applyProtection="1">
      <alignment vertical="center"/>
      <protection hidden="1"/>
    </xf>
    <xf numFmtId="0" fontId="12" fillId="0" borderId="0" xfId="0" applyFont="1" applyAlignment="1" applyProtection="1">
      <alignment vertical="center"/>
      <protection hidden="1"/>
    </xf>
    <xf numFmtId="0" fontId="2" fillId="4" borderId="0" xfId="0" applyFont="1" applyFill="1" applyAlignment="1" applyProtection="1">
      <alignment vertical="center"/>
      <protection hidden="1"/>
    </xf>
    <xf numFmtId="0" fontId="2" fillId="4" borderId="0" xfId="0" quotePrefix="1" applyFont="1" applyFill="1" applyAlignment="1" applyProtection="1">
      <alignment horizontal="center" vertical="center"/>
      <protection hidden="1"/>
    </xf>
    <xf numFmtId="0" fontId="1" fillId="0" borderId="0" xfId="0" applyFont="1" applyAlignment="1" applyProtection="1">
      <alignment horizontal="center" vertical="center"/>
      <protection hidden="1"/>
    </xf>
    <xf numFmtId="0" fontId="2" fillId="6" borderId="0" xfId="0" applyFont="1" applyFill="1" applyAlignment="1" applyProtection="1">
      <alignment vertical="center"/>
      <protection hidden="1"/>
    </xf>
    <xf numFmtId="0" fontId="2" fillId="6" borderId="0" xfId="0" quotePrefix="1" applyFont="1" applyFill="1" applyAlignment="1" applyProtection="1">
      <alignment horizontal="center" vertical="center"/>
      <protection hidden="1"/>
    </xf>
    <xf numFmtId="0" fontId="1" fillId="10" borderId="0" xfId="0" applyFont="1" applyFill="1" applyAlignment="1" applyProtection="1">
      <alignment horizontal="center"/>
      <protection hidden="1"/>
    </xf>
    <xf numFmtId="164" fontId="1" fillId="0" borderId="0" xfId="0" applyNumberFormat="1" applyFont="1" applyAlignment="1" applyProtection="1">
      <alignment horizontal="center"/>
      <protection hidden="1"/>
    </xf>
    <xf numFmtId="0" fontId="1" fillId="11" borderId="17" xfId="0" applyFont="1" applyFill="1" applyBorder="1" applyAlignment="1" applyProtection="1">
      <alignment vertical="center"/>
      <protection hidden="1"/>
    </xf>
    <xf numFmtId="0" fontId="9" fillId="11" borderId="17" xfId="0" applyFont="1" applyFill="1" applyBorder="1" applyAlignment="1" applyProtection="1">
      <alignment vertical="center"/>
      <protection hidden="1"/>
    </xf>
    <xf numFmtId="0" fontId="5" fillId="11" borderId="17" xfId="0" applyFont="1" applyFill="1" applyBorder="1" applyAlignment="1" applyProtection="1">
      <alignment vertical="center"/>
      <protection hidden="1"/>
    </xf>
    <xf numFmtId="0" fontId="0" fillId="0" borderId="0" xfId="0" applyAlignment="1">
      <alignment vertical="center"/>
    </xf>
    <xf numFmtId="0" fontId="2" fillId="0" borderId="0" xfId="0" applyFont="1" applyAlignment="1" applyProtection="1">
      <alignment vertical="center"/>
      <protection hidden="1"/>
    </xf>
    <xf numFmtId="0" fontId="2" fillId="10" borderId="0" xfId="0" applyFont="1" applyFill="1" applyAlignment="1" applyProtection="1">
      <alignment vertical="center"/>
      <protection hidden="1"/>
    </xf>
    <xf numFmtId="0" fontId="2" fillId="10" borderId="0" xfId="0" applyFont="1" applyFill="1" applyAlignment="1" applyProtection="1">
      <alignment horizontal="center" vertical="center"/>
      <protection hidden="1"/>
    </xf>
    <xf numFmtId="0" fontId="43" fillId="3" borderId="0" xfId="0" applyFont="1" applyFill="1" applyAlignment="1" applyProtection="1">
      <alignment vertical="center"/>
      <protection hidden="1"/>
    </xf>
    <xf numFmtId="0" fontId="44" fillId="5" borderId="0" xfId="0" applyFont="1" applyFill="1" applyAlignment="1" applyProtection="1">
      <alignment vertical="center"/>
      <protection hidden="1"/>
    </xf>
    <xf numFmtId="0" fontId="2" fillId="2" borderId="0" xfId="0" applyFont="1" applyFill="1" applyAlignment="1" applyProtection="1">
      <alignment vertical="center"/>
      <protection hidden="1"/>
    </xf>
    <xf numFmtId="0" fontId="29" fillId="0" borderId="0" xfId="0" applyFont="1"/>
    <xf numFmtId="0" fontId="6" fillId="0" borderId="0" xfId="0" applyFont="1" applyAlignment="1" applyProtection="1">
      <alignment vertical="center"/>
      <protection hidden="1"/>
    </xf>
    <xf numFmtId="0" fontId="2" fillId="12" borderId="0" xfId="0" applyFont="1" applyFill="1" applyAlignment="1" applyProtection="1">
      <alignment vertical="center"/>
      <protection hidden="1"/>
    </xf>
    <xf numFmtId="0" fontId="2" fillId="12" borderId="0" xfId="0" applyFont="1" applyFill="1" applyAlignment="1" applyProtection="1">
      <alignment horizontal="center" vertical="center"/>
      <protection hidden="1"/>
    </xf>
    <xf numFmtId="0" fontId="5" fillId="2" borderId="0" xfId="0" applyFont="1" applyFill="1" applyAlignment="1" applyProtection="1">
      <alignment vertical="center"/>
      <protection hidden="1"/>
    </xf>
    <xf numFmtId="0" fontId="8" fillId="3" borderId="8" xfId="0" applyFont="1" applyFill="1" applyBorder="1" applyAlignment="1" applyProtection="1">
      <alignment horizontal="center" vertical="center"/>
      <protection hidden="1"/>
    </xf>
    <xf numFmtId="0" fontId="5" fillId="2" borderId="0" xfId="0" applyFont="1" applyFill="1" applyProtection="1">
      <protection hidden="1"/>
    </xf>
    <xf numFmtId="0" fontId="18" fillId="2" borderId="0" xfId="0" applyFont="1" applyFill="1" applyAlignment="1" applyProtection="1">
      <alignment vertical="center"/>
      <protection hidden="1"/>
    </xf>
    <xf numFmtId="9" fontId="6" fillId="0" borderId="0" xfId="0" applyNumberFormat="1" applyFont="1" applyAlignment="1" applyProtection="1">
      <alignment vertical="center"/>
      <protection hidden="1"/>
    </xf>
    <xf numFmtId="0" fontId="1" fillId="0" borderId="0" xfId="0" applyFont="1" applyAlignment="1" applyProtection="1">
      <alignment horizontal="right"/>
      <protection hidden="1"/>
    </xf>
    <xf numFmtId="0" fontId="18" fillId="0" borderId="30" xfId="0" applyFont="1" applyBorder="1" applyAlignment="1" applyProtection="1">
      <alignment vertical="center"/>
      <protection hidden="1"/>
    </xf>
    <xf numFmtId="0" fontId="8" fillId="3" borderId="0" xfId="0" applyFont="1" applyFill="1" applyAlignment="1" applyProtection="1">
      <alignment horizontal="center" vertical="center"/>
      <protection hidden="1"/>
    </xf>
    <xf numFmtId="0" fontId="0" fillId="0" borderId="7" xfId="0" applyBorder="1" applyProtection="1">
      <protection hidden="1"/>
    </xf>
    <xf numFmtId="0" fontId="1" fillId="0" borderId="21" xfId="0" applyFont="1" applyBorder="1" applyProtection="1">
      <protection hidden="1"/>
    </xf>
    <xf numFmtId="0" fontId="0" fillId="0" borderId="21" xfId="0" applyBorder="1" applyProtection="1">
      <protection hidden="1"/>
    </xf>
    <xf numFmtId="169" fontId="46" fillId="2" borderId="6" xfId="0" applyNumberFormat="1" applyFont="1" applyFill="1" applyBorder="1" applyAlignment="1" applyProtection="1">
      <alignment vertical="center"/>
      <protection locked="0"/>
    </xf>
    <xf numFmtId="0" fontId="5" fillId="0" borderId="30" xfId="0" applyFont="1" applyBorder="1" applyAlignment="1" applyProtection="1">
      <alignment vertical="center"/>
      <protection hidden="1"/>
    </xf>
    <xf numFmtId="0" fontId="5" fillId="0" borderId="21" xfId="0" applyFont="1" applyBorder="1" applyProtection="1">
      <protection hidden="1"/>
    </xf>
    <xf numFmtId="0" fontId="47" fillId="0" borderId="21" xfId="0" applyFont="1" applyBorder="1" applyProtection="1">
      <protection hidden="1"/>
    </xf>
    <xf numFmtId="0" fontId="13" fillId="0" borderId="30" xfId="0" applyFont="1" applyBorder="1" applyAlignment="1" applyProtection="1">
      <alignment horizontal="left" vertical="center" indent="1"/>
      <protection hidden="1"/>
    </xf>
    <xf numFmtId="0" fontId="1" fillId="0" borderId="0" xfId="0" applyFont="1" applyAlignment="1" applyProtection="1">
      <alignment horizontal="left" indent="1"/>
      <protection hidden="1"/>
    </xf>
    <xf numFmtId="9" fontId="49" fillId="0" borderId="6" xfId="0" applyNumberFormat="1" applyFont="1" applyBorder="1" applyAlignment="1" applyProtection="1">
      <alignment horizontal="center"/>
      <protection hidden="1"/>
    </xf>
    <xf numFmtId="0" fontId="0" fillId="0" borderId="36" xfId="0" applyBorder="1" applyProtection="1">
      <protection hidden="1"/>
    </xf>
    <xf numFmtId="0" fontId="0" fillId="0" borderId="35" xfId="0" applyBorder="1" applyProtection="1">
      <protection hidden="1"/>
    </xf>
    <xf numFmtId="0" fontId="18" fillId="0" borderId="37" xfId="0" applyFont="1" applyBorder="1" applyAlignment="1" applyProtection="1">
      <alignment vertical="center"/>
      <protection hidden="1"/>
    </xf>
    <xf numFmtId="0" fontId="18" fillId="0" borderId="38" xfId="0" applyFont="1" applyBorder="1" applyAlignment="1" applyProtection="1">
      <alignment vertical="center"/>
      <protection hidden="1"/>
    </xf>
    <xf numFmtId="0" fontId="1" fillId="10" borderId="36" xfId="0" applyFont="1" applyFill="1" applyBorder="1" applyProtection="1">
      <protection hidden="1"/>
    </xf>
    <xf numFmtId="0" fontId="1" fillId="10" borderId="35" xfId="0" applyFont="1" applyFill="1" applyBorder="1" applyProtection="1">
      <protection hidden="1"/>
    </xf>
    <xf numFmtId="0" fontId="1" fillId="10" borderId="35" xfId="0" applyFont="1" applyFill="1" applyBorder="1" applyAlignment="1" applyProtection="1">
      <alignment horizontal="left" indent="1"/>
      <protection hidden="1"/>
    </xf>
    <xf numFmtId="0" fontId="1" fillId="10" borderId="39" xfId="0" applyFont="1" applyFill="1" applyBorder="1" applyProtection="1">
      <protection hidden="1"/>
    </xf>
    <xf numFmtId="0" fontId="1" fillId="10" borderId="40" xfId="0" applyFont="1" applyFill="1" applyBorder="1" applyProtection="1">
      <protection hidden="1"/>
    </xf>
    <xf numFmtId="0" fontId="1" fillId="10" borderId="41" xfId="0" applyFont="1" applyFill="1" applyBorder="1" applyProtection="1">
      <protection hidden="1"/>
    </xf>
    <xf numFmtId="0" fontId="0" fillId="0" borderId="47" xfId="0" applyBorder="1" applyProtection="1">
      <protection hidden="1"/>
    </xf>
    <xf numFmtId="0" fontId="0" fillId="0" borderId="48" xfId="0" applyBorder="1" applyProtection="1">
      <protection hidden="1"/>
    </xf>
    <xf numFmtId="0" fontId="18" fillId="0" borderId="49" xfId="0" applyFont="1" applyBorder="1" applyAlignment="1" applyProtection="1">
      <alignment vertical="center"/>
      <protection hidden="1"/>
    </xf>
    <xf numFmtId="0" fontId="18" fillId="0" borderId="50" xfId="0" applyFont="1" applyBorder="1" applyAlignment="1" applyProtection="1">
      <alignment vertical="center"/>
      <protection hidden="1"/>
    </xf>
    <xf numFmtId="0" fontId="1" fillId="10" borderId="47" xfId="0" applyFont="1" applyFill="1" applyBorder="1" applyProtection="1">
      <protection hidden="1"/>
    </xf>
    <xf numFmtId="0" fontId="1" fillId="10" borderId="48" xfId="0" applyFont="1" applyFill="1" applyBorder="1" applyProtection="1">
      <protection hidden="1"/>
    </xf>
    <xf numFmtId="0" fontId="1" fillId="10" borderId="48" xfId="0" applyFont="1" applyFill="1" applyBorder="1" applyAlignment="1" applyProtection="1">
      <alignment horizontal="left" indent="1"/>
      <protection hidden="1"/>
    </xf>
    <xf numFmtId="0" fontId="1" fillId="10" borderId="51" xfId="0" applyFont="1" applyFill="1" applyBorder="1" applyAlignment="1" applyProtection="1">
      <alignment horizontal="center"/>
      <protection hidden="1"/>
    </xf>
    <xf numFmtId="0" fontId="1" fillId="10" borderId="52" xfId="0" applyFont="1" applyFill="1" applyBorder="1" applyProtection="1">
      <protection hidden="1"/>
    </xf>
    <xf numFmtId="0" fontId="1" fillId="10" borderId="53" xfId="0" applyFont="1" applyFill="1" applyBorder="1" applyProtection="1">
      <protection hidden="1"/>
    </xf>
    <xf numFmtId="0" fontId="9"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33" fillId="6" borderId="0" xfId="0" applyFont="1" applyFill="1" applyProtection="1">
      <protection hidden="1"/>
    </xf>
    <xf numFmtId="0" fontId="30" fillId="6" borderId="0" xfId="0" applyFont="1" applyFill="1" applyProtection="1">
      <protection hidden="1"/>
    </xf>
    <xf numFmtId="0" fontId="30" fillId="6" borderId="0" xfId="0" applyFont="1" applyFill="1" applyAlignment="1" applyProtection="1">
      <alignment horizontal="center"/>
      <protection hidden="1"/>
    </xf>
    <xf numFmtId="0" fontId="19" fillId="4" borderId="0" xfId="0" applyFont="1" applyFill="1" applyProtection="1">
      <protection hidden="1"/>
    </xf>
    <xf numFmtId="0" fontId="51" fillId="4" borderId="0" xfId="0" applyFont="1" applyFill="1" applyProtection="1">
      <protection hidden="1"/>
    </xf>
    <xf numFmtId="169" fontId="19" fillId="4" borderId="6" xfId="0" applyNumberFormat="1" applyFont="1" applyFill="1" applyBorder="1" applyProtection="1">
      <protection hidden="1"/>
    </xf>
    <xf numFmtId="0" fontId="19" fillId="4" borderId="0" xfId="0" applyFont="1" applyFill="1" applyAlignment="1" applyProtection="1">
      <alignment horizontal="center"/>
      <protection hidden="1"/>
    </xf>
    <xf numFmtId="0" fontId="11" fillId="6" borderId="0" xfId="0" applyFont="1" applyFill="1" applyAlignment="1" applyProtection="1">
      <alignment vertical="center"/>
      <protection hidden="1"/>
    </xf>
    <xf numFmtId="0" fontId="11" fillId="6" borderId="0" xfId="0" applyFont="1" applyFill="1" applyAlignment="1" applyProtection="1">
      <alignment horizontal="center" vertical="center"/>
      <protection hidden="1"/>
    </xf>
    <xf numFmtId="0" fontId="21" fillId="6" borderId="0" xfId="0" applyFont="1" applyFill="1" applyAlignment="1" applyProtection="1">
      <alignment vertical="center"/>
      <protection hidden="1"/>
    </xf>
    <xf numFmtId="0" fontId="33" fillId="6" borderId="0" xfId="0" applyFont="1" applyFill="1" applyAlignment="1" applyProtection="1">
      <alignment vertical="center"/>
      <protection hidden="1"/>
    </xf>
    <xf numFmtId="169" fontId="21" fillId="6" borderId="1" xfId="0" applyNumberFormat="1" applyFont="1" applyFill="1" applyBorder="1" applyAlignment="1" applyProtection="1">
      <alignment vertical="center"/>
      <protection hidden="1"/>
    </xf>
    <xf numFmtId="0" fontId="21" fillId="6" borderId="0" xfId="0" applyFont="1" applyFill="1" applyAlignment="1" applyProtection="1">
      <alignment horizontal="center" vertical="center"/>
      <protection hidden="1"/>
    </xf>
    <xf numFmtId="0" fontId="45" fillId="5" borderId="0" xfId="0" applyFont="1" applyFill="1" applyAlignment="1" applyProtection="1">
      <alignment horizontal="right" vertical="center"/>
      <protection hidden="1"/>
    </xf>
    <xf numFmtId="0" fontId="45" fillId="3" borderId="0" xfId="0" applyFont="1" applyFill="1" applyAlignment="1" applyProtection="1">
      <alignment horizontal="right" vertical="center"/>
      <protection hidden="1"/>
    </xf>
    <xf numFmtId="0" fontId="5" fillId="0" borderId="21" xfId="0" applyFont="1" applyBorder="1" applyAlignment="1" applyProtection="1">
      <alignment vertical="center"/>
      <protection hidden="1"/>
    </xf>
    <xf numFmtId="0" fontId="47" fillId="0" borderId="21" xfId="0" applyFont="1" applyBorder="1" applyAlignment="1" applyProtection="1">
      <alignment vertical="center"/>
      <protection hidden="1"/>
    </xf>
    <xf numFmtId="169" fontId="1" fillId="0" borderId="6" xfId="0" applyNumberFormat="1" applyFont="1" applyBorder="1" applyAlignment="1" applyProtection="1">
      <alignment vertical="center"/>
      <protection hidden="1"/>
    </xf>
    <xf numFmtId="169" fontId="9" fillId="10" borderId="0" xfId="0" applyNumberFormat="1" applyFont="1" applyFill="1" applyAlignment="1" applyProtection="1">
      <alignment vertical="center"/>
      <protection hidden="1"/>
    </xf>
    <xf numFmtId="0" fontId="53" fillId="0" borderId="0" xfId="0" applyFont="1" applyAlignment="1" applyProtection="1">
      <alignment horizontal="left" vertical="center" indent="1"/>
      <protection hidden="1"/>
    </xf>
    <xf numFmtId="0" fontId="32" fillId="0" borderId="0" xfId="0" applyFont="1" applyProtection="1">
      <protection hidden="1"/>
    </xf>
    <xf numFmtId="0" fontId="35" fillId="13" borderId="0" xfId="0" applyFont="1" applyFill="1" applyAlignment="1" applyProtection="1">
      <alignment vertical="center"/>
      <protection hidden="1"/>
    </xf>
    <xf numFmtId="0" fontId="40" fillId="13" borderId="0" xfId="0" applyFont="1" applyFill="1" applyAlignment="1" applyProtection="1">
      <alignment vertical="center"/>
      <protection hidden="1"/>
    </xf>
    <xf numFmtId="0" fontId="41" fillId="0" borderId="0" xfId="0" applyFont="1" applyProtection="1">
      <protection hidden="1"/>
    </xf>
    <xf numFmtId="0" fontId="0" fillId="10" borderId="0" xfId="0" applyFill="1" applyAlignment="1" applyProtection="1">
      <alignment vertical="center"/>
      <protection hidden="1"/>
    </xf>
    <xf numFmtId="169" fontId="2" fillId="10" borderId="6" xfId="0" applyNumberFormat="1" applyFont="1" applyFill="1" applyBorder="1" applyAlignment="1" applyProtection="1">
      <alignment vertical="center"/>
      <protection hidden="1"/>
    </xf>
    <xf numFmtId="0" fontId="40" fillId="3" borderId="0" xfId="0" applyFont="1" applyFill="1" applyAlignment="1" applyProtection="1">
      <alignment vertical="center"/>
      <protection hidden="1"/>
    </xf>
    <xf numFmtId="0" fontId="41" fillId="0" borderId="0" xfId="0" applyFont="1" applyAlignment="1" applyProtection="1">
      <alignment vertical="center"/>
      <protection hidden="1"/>
    </xf>
    <xf numFmtId="169" fontId="2" fillId="4" borderId="6" xfId="0" applyNumberFormat="1" applyFont="1" applyFill="1" applyBorder="1" applyAlignment="1" applyProtection="1">
      <alignment vertical="center"/>
      <protection hidden="1"/>
    </xf>
    <xf numFmtId="0" fontId="38" fillId="0" borderId="0" xfId="0" applyFont="1" applyProtection="1">
      <protection hidden="1"/>
    </xf>
    <xf numFmtId="0" fontId="40" fillId="5" borderId="0" xfId="0" applyFont="1" applyFill="1" applyAlignment="1" applyProtection="1">
      <alignment vertical="center"/>
      <protection hidden="1"/>
    </xf>
    <xf numFmtId="169" fontId="2" fillId="6" borderId="6" xfId="0" applyNumberFormat="1" applyFont="1" applyFill="1" applyBorder="1" applyAlignment="1" applyProtection="1">
      <alignment vertical="center"/>
      <protection hidden="1"/>
    </xf>
    <xf numFmtId="0" fontId="42"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53" fillId="0" borderId="0" xfId="0" applyFont="1" applyAlignment="1" applyProtection="1">
      <alignment horizontal="left" vertical="center"/>
      <protection hidden="1"/>
    </xf>
    <xf numFmtId="169" fontId="45" fillId="3" borderId="0" xfId="0" applyNumberFormat="1" applyFont="1" applyFill="1" applyAlignment="1" applyProtection="1">
      <alignment vertical="center"/>
      <protection hidden="1"/>
    </xf>
    <xf numFmtId="169" fontId="45" fillId="5" borderId="0" xfId="0" applyNumberFormat="1" applyFont="1" applyFill="1" applyAlignment="1" applyProtection="1">
      <alignment vertical="center"/>
      <protection hidden="1"/>
    </xf>
    <xf numFmtId="167" fontId="7" fillId="10" borderId="0" xfId="0" applyNumberFormat="1" applyFont="1" applyFill="1" applyAlignment="1" applyProtection="1">
      <alignment vertical="center"/>
      <protection hidden="1"/>
    </xf>
    <xf numFmtId="0" fontId="7" fillId="0" borderId="0" xfId="0" applyFont="1" applyAlignment="1" applyProtection="1">
      <alignment vertical="center"/>
      <protection hidden="1"/>
    </xf>
    <xf numFmtId="0" fontId="36" fillId="0" borderId="0" xfId="0" applyFont="1" applyAlignment="1" applyProtection="1">
      <alignment horizontal="right"/>
      <protection hidden="1"/>
    </xf>
    <xf numFmtId="0" fontId="9" fillId="0" borderId="10" xfId="0" applyFont="1" applyBorder="1" applyAlignment="1" applyProtection="1">
      <alignment vertical="center" wrapText="1"/>
      <protection hidden="1"/>
    </xf>
    <xf numFmtId="0" fontId="9" fillId="0" borderId="12" xfId="0" applyFont="1" applyBorder="1" applyAlignment="1" applyProtection="1">
      <alignment vertical="center" wrapText="1"/>
      <protection hidden="1"/>
    </xf>
    <xf numFmtId="0" fontId="1" fillId="0" borderId="54" xfId="0" applyFont="1" applyBorder="1" applyAlignment="1" applyProtection="1">
      <alignment vertical="center"/>
      <protection hidden="1"/>
    </xf>
    <xf numFmtId="0" fontId="55" fillId="6" borderId="0" xfId="0" applyFont="1" applyFill="1" applyAlignment="1" applyProtection="1">
      <alignment vertical="center"/>
      <protection hidden="1"/>
    </xf>
    <xf numFmtId="0" fontId="2" fillId="0" borderId="30" xfId="0" applyFont="1" applyBorder="1" applyAlignment="1" applyProtection="1">
      <alignment vertical="center"/>
      <protection hidden="1"/>
    </xf>
    <xf numFmtId="0" fontId="13" fillId="0" borderId="29" xfId="0" applyFont="1" applyBorder="1" applyAlignment="1" applyProtection="1">
      <alignment horizontal="left" vertical="center" indent="1"/>
      <protection hidden="1"/>
    </xf>
    <xf numFmtId="0" fontId="9" fillId="0" borderId="30" xfId="0" applyFont="1" applyBorder="1" applyAlignment="1" applyProtection="1">
      <alignment vertical="center"/>
      <protection hidden="1"/>
    </xf>
    <xf numFmtId="4" fontId="9" fillId="2" borderId="6" xfId="0" applyNumberFormat="1" applyFont="1" applyFill="1" applyBorder="1" applyAlignment="1" applyProtection="1">
      <alignment horizontal="center" vertical="center"/>
      <protection locked="0"/>
    </xf>
    <xf numFmtId="0" fontId="47" fillId="0" borderId="0" xfId="0" applyFont="1" applyAlignment="1" applyProtection="1">
      <alignment vertical="center"/>
      <protection hidden="1"/>
    </xf>
    <xf numFmtId="0" fontId="5" fillId="0" borderId="55" xfId="0" applyFont="1" applyBorder="1" applyAlignment="1" applyProtection="1">
      <alignment vertical="center"/>
      <protection hidden="1"/>
    </xf>
    <xf numFmtId="0" fontId="1" fillId="0" borderId="55" xfId="0" applyFont="1" applyBorder="1" applyAlignment="1" applyProtection="1">
      <alignment vertical="center"/>
      <protection hidden="1"/>
    </xf>
    <xf numFmtId="0" fontId="57" fillId="0" borderId="0" xfId="0" applyFont="1" applyAlignment="1" applyProtection="1">
      <alignment horizontal="left" vertical="center" indent="1"/>
      <protection hidden="1"/>
    </xf>
    <xf numFmtId="169" fontId="30" fillId="6" borderId="6" xfId="0" applyNumberFormat="1" applyFont="1" applyFill="1" applyBorder="1" applyProtection="1">
      <protection hidden="1"/>
    </xf>
    <xf numFmtId="169" fontId="34" fillId="3" borderId="6" xfId="0" applyNumberFormat="1" applyFont="1" applyFill="1" applyBorder="1" applyAlignment="1" applyProtection="1">
      <alignment vertical="center"/>
      <protection hidden="1"/>
    </xf>
    <xf numFmtId="169" fontId="34" fillId="5" borderId="6" xfId="0" applyNumberFormat="1" applyFont="1" applyFill="1" applyBorder="1" applyAlignment="1" applyProtection="1">
      <alignment vertical="center"/>
      <protection hidden="1"/>
    </xf>
    <xf numFmtId="169" fontId="21" fillId="6" borderId="27" xfId="0" applyNumberFormat="1" applyFont="1" applyFill="1" applyBorder="1" applyAlignment="1" applyProtection="1">
      <alignment vertical="center"/>
      <protection hidden="1"/>
    </xf>
    <xf numFmtId="169" fontId="18" fillId="0" borderId="13" xfId="0" applyNumberFormat="1" applyFont="1" applyBorder="1" applyProtection="1">
      <protection hidden="1"/>
    </xf>
    <xf numFmtId="172" fontId="18" fillId="0" borderId="6" xfId="0" applyNumberFormat="1" applyFont="1" applyBorder="1" applyProtection="1">
      <protection hidden="1"/>
    </xf>
    <xf numFmtId="0" fontId="4" fillId="0" borderId="0" xfId="0" applyFont="1" applyAlignment="1" applyProtection="1">
      <alignment horizontal="left" vertical="center"/>
      <protection hidden="1"/>
    </xf>
    <xf numFmtId="0" fontId="5" fillId="0" borderId="0" xfId="0" applyFont="1" applyAlignment="1" applyProtection="1">
      <alignment horizontal="left"/>
      <protection hidden="1"/>
    </xf>
    <xf numFmtId="0" fontId="6" fillId="0" borderId="2" xfId="0" applyFont="1" applyBorder="1" applyAlignment="1" applyProtection="1">
      <alignment horizontal="left" indent="2"/>
      <protection hidden="1"/>
    </xf>
    <xf numFmtId="0" fontId="6" fillId="0" borderId="0" xfId="0" applyFont="1" applyAlignment="1" applyProtection="1">
      <alignment horizontal="left" indent="2"/>
      <protection hidden="1"/>
    </xf>
    <xf numFmtId="0" fontId="3" fillId="0" borderId="0" xfId="0" applyFont="1" applyAlignment="1" applyProtection="1">
      <alignment horizontal="left" vertical="top"/>
      <protection hidden="1"/>
    </xf>
    <xf numFmtId="0" fontId="7" fillId="0" borderId="0" xfId="0" applyFont="1" applyAlignment="1" applyProtection="1">
      <alignment horizontal="left" vertical="center"/>
      <protection hidden="1"/>
    </xf>
    <xf numFmtId="0" fontId="2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1" fillId="0" borderId="0" xfId="0" applyFont="1" applyAlignment="1" applyProtection="1">
      <alignment horizontal="left" vertical="center" wrapText="1"/>
      <protection hidden="1"/>
    </xf>
    <xf numFmtId="0" fontId="9" fillId="0" borderId="11" xfId="0" applyFont="1" applyBorder="1" applyAlignment="1" applyProtection="1">
      <alignment horizontal="center" vertical="center" wrapText="1"/>
      <protection hidden="1"/>
    </xf>
    <xf numFmtId="3" fontId="45" fillId="3" borderId="0" xfId="0" applyNumberFormat="1" applyFont="1" applyFill="1" applyAlignment="1" applyProtection="1">
      <alignment horizontal="center" vertical="center"/>
      <protection hidden="1"/>
    </xf>
    <xf numFmtId="3" fontId="45" fillId="5" borderId="0" xfId="0" applyNumberFormat="1" applyFont="1" applyFill="1" applyAlignment="1" applyProtection="1">
      <alignment horizontal="center" vertical="center"/>
      <protection hidden="1"/>
    </xf>
    <xf numFmtId="3" fontId="7" fillId="10" borderId="0" xfId="0" applyNumberFormat="1" applyFont="1" applyFill="1" applyAlignment="1" applyProtection="1">
      <alignment horizontal="center" vertical="center"/>
      <protection hidden="1"/>
    </xf>
    <xf numFmtId="0" fontId="37" fillId="0" borderId="0" xfId="0" applyFont="1" applyAlignment="1" applyProtection="1">
      <alignment horizontal="left" vertical="center"/>
      <protection hidden="1"/>
    </xf>
    <xf numFmtId="0" fontId="52" fillId="0" borderId="0" xfId="0" applyFont="1" applyAlignment="1" applyProtection="1">
      <alignment horizontal="left" vertical="center"/>
      <protection hidden="1"/>
    </xf>
    <xf numFmtId="0" fontId="48" fillId="3" borderId="0" xfId="0" applyFont="1" applyFill="1" applyAlignment="1" applyProtection="1">
      <alignment horizontal="center" vertical="center"/>
      <protection hidden="1"/>
    </xf>
    <xf numFmtId="0" fontId="13" fillId="0" borderId="21" xfId="0" applyFont="1" applyBorder="1" applyAlignment="1" applyProtection="1">
      <alignment horizontal="left" vertical="center" wrapText="1" indent="1"/>
      <protection hidden="1"/>
    </xf>
    <xf numFmtId="0" fontId="19" fillId="0" borderId="7" xfId="0" applyFont="1" applyBorder="1" applyAlignment="1" applyProtection="1">
      <alignment horizontal="left" wrapText="1" indent="1"/>
      <protection hidden="1"/>
    </xf>
    <xf numFmtId="0" fontId="53" fillId="0" borderId="10" xfId="0" applyFont="1" applyBorder="1" applyAlignment="1" applyProtection="1">
      <alignment horizontal="center" vertical="center"/>
      <protection hidden="1"/>
    </xf>
    <xf numFmtId="0" fontId="53" fillId="0" borderId="11" xfId="0" applyFont="1" applyBorder="1" applyAlignment="1" applyProtection="1">
      <alignment horizontal="center" vertical="center"/>
      <protection hidden="1"/>
    </xf>
    <xf numFmtId="0" fontId="53" fillId="0" borderId="12" xfId="0" applyFont="1" applyBorder="1" applyAlignment="1" applyProtection="1">
      <alignment horizontal="center" vertical="center"/>
      <protection hidden="1"/>
    </xf>
    <xf numFmtId="0" fontId="13" fillId="0" borderId="21" xfId="0" applyFont="1" applyBorder="1" applyAlignment="1" applyProtection="1">
      <alignment horizontal="left" wrapText="1" indent="1"/>
      <protection hidden="1"/>
    </xf>
    <xf numFmtId="0" fontId="8" fillId="3" borderId="0" xfId="0" applyFont="1" applyFill="1" applyAlignment="1" applyProtection="1">
      <alignment horizontal="center" vertical="center"/>
      <protection hidden="1"/>
    </xf>
    <xf numFmtId="0" fontId="15" fillId="0" borderId="28" xfId="0" applyFont="1" applyBorder="1" applyAlignment="1" applyProtection="1">
      <alignment horizontal="center"/>
      <protection hidden="1"/>
    </xf>
    <xf numFmtId="0" fontId="15" fillId="0" borderId="19" xfId="0" applyFont="1" applyBorder="1" applyAlignment="1" applyProtection="1">
      <alignment horizontal="center"/>
      <protection hidden="1"/>
    </xf>
    <xf numFmtId="0" fontId="9" fillId="0" borderId="45" xfId="0" applyFont="1" applyBorder="1" applyAlignment="1" applyProtection="1">
      <alignment horizontal="center" vertical="center"/>
      <protection hidden="1"/>
    </xf>
    <xf numFmtId="0" fontId="9" fillId="0" borderId="44" xfId="0" applyFont="1" applyBorder="1" applyAlignment="1" applyProtection="1">
      <alignment horizontal="center" vertical="center"/>
      <protection hidden="1"/>
    </xf>
    <xf numFmtId="0" fontId="9" fillId="0" borderId="14" xfId="0" applyFont="1" applyBorder="1" applyAlignment="1" applyProtection="1">
      <alignment horizontal="center" vertical="center"/>
      <protection hidden="1"/>
    </xf>
    <xf numFmtId="0" fontId="9" fillId="0" borderId="4" xfId="0" applyFont="1" applyBorder="1" applyAlignment="1" applyProtection="1">
      <alignment horizontal="center" vertical="center"/>
      <protection hidden="1"/>
    </xf>
    <xf numFmtId="0" fontId="10" fillId="3" borderId="34" xfId="0" applyFont="1" applyFill="1" applyBorder="1" applyAlignment="1" applyProtection="1">
      <alignment horizontal="center"/>
      <protection hidden="1"/>
    </xf>
    <xf numFmtId="0" fontId="10" fillId="3" borderId="8" xfId="0" applyFont="1" applyFill="1" applyBorder="1" applyAlignment="1" applyProtection="1">
      <alignment horizontal="center"/>
      <protection hidden="1"/>
    </xf>
    <xf numFmtId="0" fontId="10" fillId="3" borderId="35" xfId="0" applyFont="1" applyFill="1" applyBorder="1" applyAlignment="1" applyProtection="1">
      <alignment horizontal="center"/>
      <protection hidden="1"/>
    </xf>
    <xf numFmtId="0" fontId="10" fillId="5" borderId="47" xfId="0" applyFont="1" applyFill="1" applyBorder="1" applyAlignment="1" applyProtection="1">
      <alignment horizontal="center"/>
      <protection hidden="1"/>
    </xf>
    <xf numFmtId="0" fontId="10" fillId="5" borderId="0" xfId="0" applyFont="1" applyFill="1" applyAlignment="1" applyProtection="1">
      <alignment horizontal="center"/>
      <protection hidden="1"/>
    </xf>
    <xf numFmtId="0" fontId="10" fillId="5" borderId="4" xfId="0" applyFont="1" applyFill="1" applyBorder="1" applyAlignment="1" applyProtection="1">
      <alignment horizontal="center"/>
      <protection hidden="1"/>
    </xf>
    <xf numFmtId="0" fontId="13" fillId="0" borderId="21" xfId="0" applyFont="1" applyBorder="1" applyAlignment="1" applyProtection="1">
      <alignment horizontal="center" wrapText="1"/>
      <protection hidden="1"/>
    </xf>
    <xf numFmtId="0" fontId="13" fillId="0" borderId="7" xfId="0" applyFont="1" applyBorder="1" applyAlignment="1" applyProtection="1">
      <alignment horizontal="center" wrapText="1"/>
      <protection hidden="1"/>
    </xf>
    <xf numFmtId="0" fontId="8" fillId="5" borderId="42" xfId="0" applyFont="1" applyFill="1" applyBorder="1" applyAlignment="1" applyProtection="1">
      <alignment horizontal="center" vertical="center"/>
      <protection hidden="1"/>
    </xf>
    <xf numFmtId="0" fontId="8" fillId="5" borderId="43" xfId="0" applyFont="1" applyFill="1" applyBorder="1" applyAlignment="1" applyProtection="1">
      <alignment horizontal="center" vertical="center"/>
      <protection hidden="1"/>
    </xf>
    <xf numFmtId="0" fontId="8" fillId="5" borderId="44" xfId="0" applyFont="1" applyFill="1" applyBorder="1" applyAlignment="1" applyProtection="1">
      <alignment horizontal="center" vertical="center"/>
      <protection hidden="1"/>
    </xf>
    <xf numFmtId="0" fontId="8" fillId="3" borderId="31" xfId="0" applyFont="1" applyFill="1" applyBorder="1" applyAlignment="1" applyProtection="1">
      <alignment horizontal="center" vertical="center"/>
      <protection hidden="1"/>
    </xf>
    <xf numFmtId="0" fontId="8" fillId="3" borderId="32" xfId="0" applyFont="1" applyFill="1" applyBorder="1" applyAlignment="1" applyProtection="1">
      <alignment horizontal="center" vertical="center"/>
      <protection hidden="1"/>
    </xf>
    <xf numFmtId="0" fontId="8" fillId="3" borderId="33" xfId="0" applyFont="1" applyFill="1" applyBorder="1" applyAlignment="1" applyProtection="1">
      <alignment horizontal="center" vertical="center"/>
      <protection hidden="1"/>
    </xf>
    <xf numFmtId="0" fontId="48" fillId="0" borderId="0" xfId="0" applyFont="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5" fillId="0" borderId="16" xfId="0" applyFont="1" applyBorder="1" applyAlignment="1" applyProtection="1">
      <alignment horizontal="center" vertical="center"/>
      <protection hidden="1"/>
    </xf>
    <xf numFmtId="0" fontId="8" fillId="3" borderId="0" xfId="0" applyFont="1" applyFill="1" applyAlignment="1" applyProtection="1">
      <alignment horizontal="left" vertical="center"/>
      <protection hidden="1"/>
    </xf>
    <xf numFmtId="0" fontId="8" fillId="3" borderId="8" xfId="0" applyFont="1" applyFill="1" applyBorder="1" applyAlignment="1" applyProtection="1">
      <alignment horizontal="left" vertical="center"/>
      <protection hidden="1"/>
    </xf>
    <xf numFmtId="0" fontId="11" fillId="0" borderId="0" xfId="0" applyFont="1" applyAlignment="1" applyProtection="1">
      <alignment horizontal="center"/>
      <protection hidden="1"/>
    </xf>
    <xf numFmtId="0" fontId="8" fillId="5" borderId="8" xfId="0" applyFont="1" applyFill="1" applyBorder="1" applyAlignment="1" applyProtection="1">
      <alignment horizontal="left" vertical="center"/>
      <protection hidden="1"/>
    </xf>
    <xf numFmtId="0" fontId="8" fillId="5" borderId="0" xfId="0" applyFont="1" applyFill="1" applyAlignment="1" applyProtection="1">
      <alignment horizontal="left" vertical="center" wrapText="1"/>
      <protection hidden="1"/>
    </xf>
    <xf numFmtId="0" fontId="1" fillId="0" borderId="0" xfId="0" applyFont="1" applyAlignment="1" applyProtection="1">
      <alignment horizontal="center"/>
      <protection hidden="1"/>
    </xf>
    <xf numFmtId="0" fontId="50" fillId="5" borderId="45" xfId="0" applyFont="1" applyFill="1" applyBorder="1" applyAlignment="1" applyProtection="1">
      <alignment horizontal="center" vertical="center" wrapText="1"/>
      <protection hidden="1"/>
    </xf>
    <xf numFmtId="0" fontId="50" fillId="5" borderId="43" xfId="0" applyFont="1" applyFill="1" applyBorder="1" applyAlignment="1" applyProtection="1">
      <alignment horizontal="center" vertical="center" wrapText="1"/>
      <protection hidden="1"/>
    </xf>
    <xf numFmtId="0" fontId="50" fillId="5" borderId="46" xfId="0" applyFont="1" applyFill="1" applyBorder="1" applyAlignment="1" applyProtection="1">
      <alignment horizontal="center" vertical="center" wrapText="1"/>
      <protection hidden="1"/>
    </xf>
    <xf numFmtId="0" fontId="50" fillId="5" borderId="14" xfId="0" applyFont="1" applyFill="1" applyBorder="1" applyAlignment="1" applyProtection="1">
      <alignment horizontal="center" vertical="center" wrapText="1"/>
      <protection hidden="1"/>
    </xf>
    <xf numFmtId="0" fontId="50" fillId="5" borderId="0" xfId="0" applyFont="1" applyFill="1" applyAlignment="1" applyProtection="1">
      <alignment horizontal="center" vertical="center" wrapText="1"/>
      <protection hidden="1"/>
    </xf>
    <xf numFmtId="0" fontId="50" fillId="5" borderId="48" xfId="0" applyFont="1" applyFill="1" applyBorder="1" applyAlignment="1" applyProtection="1">
      <alignment horizontal="center" vertical="center" wrapText="1"/>
      <protection hidden="1"/>
    </xf>
    <xf numFmtId="0" fontId="50" fillId="5" borderId="14" xfId="0" applyFont="1" applyFill="1" applyBorder="1" applyAlignment="1" applyProtection="1">
      <alignment horizontal="center"/>
      <protection hidden="1"/>
    </xf>
    <xf numFmtId="0" fontId="50" fillId="5" borderId="0" xfId="0" applyFont="1" applyFill="1" applyAlignment="1" applyProtection="1">
      <alignment horizontal="center"/>
      <protection hidden="1"/>
    </xf>
    <xf numFmtId="0" fontId="50" fillId="5" borderId="48" xfId="0" applyFont="1" applyFill="1" applyBorder="1" applyAlignment="1" applyProtection="1">
      <alignment horizontal="center"/>
      <protection hidden="1"/>
    </xf>
    <xf numFmtId="0" fontId="54" fillId="0" borderId="0" xfId="0" applyFont="1" applyAlignment="1" applyProtection="1">
      <alignment horizontal="center" vertical="center" wrapText="1"/>
      <protection hidden="1"/>
    </xf>
    <xf numFmtId="0" fontId="53" fillId="0" borderId="0" xfId="0" applyFont="1" applyAlignment="1" applyProtection="1">
      <alignment horizontal="left" vertical="center"/>
      <protection hidden="1"/>
    </xf>
    <xf numFmtId="0" fontId="7" fillId="0" borderId="0" xfId="0" applyFont="1" applyAlignment="1" applyProtection="1">
      <alignment horizontal="left"/>
      <protection hidden="1"/>
    </xf>
    <xf numFmtId="0" fontId="36" fillId="0" borderId="0" xfId="0" applyFont="1" applyAlignment="1" applyProtection="1">
      <alignment horizontal="left"/>
      <protection hidden="1"/>
    </xf>
    <xf numFmtId="0" fontId="45" fillId="0" borderId="0" xfId="0" applyFont="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22"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4" xfId="0" applyFont="1" applyBorder="1" applyAlignment="1" applyProtection="1">
      <alignment horizontal="center" vertical="center" wrapText="1"/>
      <protection hidden="1"/>
    </xf>
    <xf numFmtId="0" fontId="6" fillId="0" borderId="25"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wrapText="1"/>
      <protection hidden="1"/>
    </xf>
    <xf numFmtId="0" fontId="6" fillId="0" borderId="26" xfId="0" applyFont="1" applyBorder="1" applyAlignment="1" applyProtection="1">
      <alignment horizontal="center" vertical="center" wrapText="1"/>
      <protection hidden="1"/>
    </xf>
    <xf numFmtId="9" fontId="56" fillId="0" borderId="0" xfId="0" applyNumberFormat="1" applyFont="1" applyAlignment="1" applyProtection="1">
      <alignment horizontal="center" vertical="center" wrapText="1"/>
      <protection hidden="1"/>
    </xf>
    <xf numFmtId="0" fontId="56" fillId="0" borderId="0" xfId="0" applyFont="1" applyAlignment="1" applyProtection="1">
      <alignment horizontal="center" vertical="center" wrapText="1"/>
      <protection hidden="1"/>
    </xf>
  </cellXfs>
  <cellStyles count="1">
    <cellStyle name="Normalny" xfId="0" builtinId="0"/>
  </cellStyles>
  <dxfs count="11">
    <dxf>
      <font>
        <b/>
        <i val="0"/>
        <color theme="0"/>
      </font>
      <fill>
        <patternFill>
          <bgColor rgb="FFFF0000"/>
        </patternFill>
      </fill>
    </dxf>
    <dxf>
      <font>
        <color rgb="FF00B050"/>
      </font>
    </dxf>
    <dxf>
      <font>
        <color rgb="FF00B050"/>
      </font>
    </dxf>
    <dxf>
      <font>
        <color rgb="FFFF0000"/>
      </font>
      <fill>
        <patternFill>
          <bgColor theme="5" tint="0.79998168889431442"/>
        </patternFill>
      </fill>
    </dxf>
    <dxf>
      <font>
        <color theme="0"/>
      </font>
      <fill>
        <patternFill>
          <bgColor rgb="FFFF0000"/>
        </patternFill>
      </fill>
    </dxf>
    <dxf>
      <border>
        <bottom style="thin">
          <color rgb="FFFF5D23"/>
        </bottom>
        <vertical/>
        <horizontal/>
      </border>
    </dxf>
    <dxf>
      <border>
        <bottom style="thin">
          <color rgb="FFFF5D23"/>
        </bottom>
        <vertical/>
        <horizontal/>
      </border>
    </dxf>
    <dxf>
      <border>
        <bottom style="thin">
          <color rgb="FFFF5D23"/>
        </bottom>
        <vertical/>
        <horizontal/>
      </border>
    </dxf>
    <dxf>
      <font>
        <b/>
        <i val="0"/>
      </font>
      <border>
        <left style="thin">
          <color rgb="FFFF5D23"/>
        </left>
        <right style="thin">
          <color rgb="FFFF5D23"/>
        </right>
        <top/>
        <bottom/>
        <vertical/>
        <horizontal/>
      </border>
    </dxf>
    <dxf>
      <border>
        <top style="thin">
          <color rgb="FFFF5D23"/>
        </top>
        <vertical/>
        <horizontal/>
      </border>
    </dxf>
    <dxf>
      <font>
        <b/>
        <i val="0"/>
        <color theme="0"/>
      </font>
      <fill>
        <patternFill>
          <bgColor rgb="FFFF0000"/>
        </patternFill>
      </fill>
    </dxf>
  </dxfs>
  <tableStyles count="0" defaultTableStyle="TableStyleMedium2" defaultPivotStyle="PivotStyleLight16"/>
  <colors>
    <mruColors>
      <color rgb="FFFFFFCC"/>
      <color rgb="FFC6EFCE"/>
      <color rgb="FF00B050"/>
      <color rgb="FFFF5D23"/>
      <color rgb="FFF2F2F2"/>
      <color rgb="FFB8D3EF"/>
      <color rgb="FF00B0F0"/>
      <color rgb="FFD9D9D9"/>
      <color rgb="FF27AC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3"/>
          <c:order val="0"/>
          <c:tx>
            <c:strRef>
              <c:f>'2_Tarrifs'!$F$12</c:f>
              <c:strCache>
                <c:ptCount val="1"/>
                <c:pt idx="0">
                  <c:v>Scenariusz Bazowy GAZ-SYSTEM (100% load factor)</c:v>
                </c:pt>
              </c:strCache>
            </c:strRef>
          </c:tx>
          <c:spPr>
            <a:solidFill>
              <a:srgbClr val="FF5D23"/>
            </a:solidFill>
            <a:ln>
              <a:noFill/>
            </a:ln>
            <a:effectLst/>
          </c:spPr>
          <c:invertIfNegative val="0"/>
          <c:dLbls>
            <c:numFmt formatCode="#\ ##0_);\(#\ ##0\);\-_);@_)"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B_CALCULATOR!$W$35:$AK$35</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A5FC-4DFA-9F19-DB5330B01BF9}"/>
            </c:ext>
          </c:extLst>
        </c:ser>
        <c:ser>
          <c:idx val="1"/>
          <c:order val="1"/>
          <c:tx>
            <c:strRef>
              <c:f>'2_Tarrifs'!$F$18</c:f>
              <c:strCache>
                <c:ptCount val="1"/>
                <c:pt idx="0">
                  <c:v>Scenariusz UŻYTKOWNIKA (100% load factor)</c:v>
                </c:pt>
              </c:strCache>
            </c:strRef>
          </c:tx>
          <c:spPr>
            <a:solidFill>
              <a:srgbClr val="00B050"/>
            </a:solidFill>
            <a:ln>
              <a:noFill/>
            </a:ln>
            <a:effectLst/>
          </c:spPr>
          <c:invertIfNegative val="0"/>
          <c:dLbls>
            <c:numFmt formatCode="#\ ##0_);\(#\ ##0\);\-_);@_)"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B_CALCULATOR!$W$39:$AK$39</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A5FC-4DFA-9F19-DB5330B01BF9}"/>
            </c:ext>
          </c:extLst>
        </c:ser>
        <c:dLbls>
          <c:showLegendKey val="0"/>
          <c:showVal val="0"/>
          <c:showCatName val="0"/>
          <c:showSerName val="0"/>
          <c:showPercent val="0"/>
          <c:showBubbleSize val="0"/>
        </c:dLbls>
        <c:gapWidth val="50"/>
        <c:axId val="462598720"/>
        <c:axId val="462590560"/>
      </c:bar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1"/>
          <c:tx>
            <c:strRef>
              <c:f>A_PANEL!$A$73</c:f>
              <c:strCache>
                <c:ptCount val="1"/>
                <c:pt idx="0">
                  <c:v>Wsk. rezerwacji slotów</c:v>
                </c:pt>
              </c:strCache>
            </c:strRef>
          </c:tx>
          <c:spPr>
            <a:solidFill>
              <a:srgbClr val="D9D9D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1" u="none" strike="noStrike" kern="1200" baseline="0">
                    <a:solidFill>
                      <a:schemeClr val="tx1">
                        <a:lumMod val="75000"/>
                        <a:lumOff val="25000"/>
                      </a:schemeClr>
                    </a:solidFill>
                    <a:latin typeface="Century Gothic" panose="020B0502020202020204" pitchFamily="34" charset="0"/>
                    <a:ea typeface="+mn-ea"/>
                    <a:cs typeface="+mn-cs"/>
                  </a:defRPr>
                </a:pPr>
                <a:endParaRPr lang="pl-P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A1_ASSUMPTIONS!$W$35:$AK$35</c:f>
              <c:numCache>
                <c:formatCode>0%</c:formatCode>
                <c:ptCount val="15"/>
                <c:pt idx="0">
                  <c:v>0.99999999999999989</c:v>
                </c:pt>
                <c:pt idx="1">
                  <c:v>0.99999999999999989</c:v>
                </c:pt>
                <c:pt idx="2">
                  <c:v>0.99999999999999989</c:v>
                </c:pt>
                <c:pt idx="3">
                  <c:v>0.99999999999999989</c:v>
                </c:pt>
                <c:pt idx="4">
                  <c:v>0.99999999999999989</c:v>
                </c:pt>
                <c:pt idx="5">
                  <c:v>0.99999999999999989</c:v>
                </c:pt>
                <c:pt idx="6">
                  <c:v>0.99999999999999989</c:v>
                </c:pt>
                <c:pt idx="7">
                  <c:v>0.99999999999999989</c:v>
                </c:pt>
                <c:pt idx="8">
                  <c:v>0.99999999999999989</c:v>
                </c:pt>
                <c:pt idx="9">
                  <c:v>0.99999999999999989</c:v>
                </c:pt>
                <c:pt idx="10">
                  <c:v>0.99999999999999989</c:v>
                </c:pt>
                <c:pt idx="11">
                  <c:v>0.99999999999999989</c:v>
                </c:pt>
                <c:pt idx="12">
                  <c:v>0.99999999999999989</c:v>
                </c:pt>
                <c:pt idx="13">
                  <c:v>0.99999999999999989</c:v>
                </c:pt>
                <c:pt idx="14">
                  <c:v>0.99999999999999989</c:v>
                </c:pt>
              </c:numCache>
            </c:numRef>
          </c:val>
          <c:extLst>
            <c:ext xmlns:c16="http://schemas.microsoft.com/office/drawing/2014/chart" uri="{C3380CC4-5D6E-409C-BE32-E72D297353CC}">
              <c16:uniqueId val="{00000000-9FD5-43BB-A8AD-AC36E4E1EC63}"/>
            </c:ext>
          </c:extLst>
        </c:ser>
        <c:dLbls>
          <c:showLegendKey val="0"/>
          <c:showVal val="0"/>
          <c:showCatName val="0"/>
          <c:showSerName val="0"/>
          <c:showPercent val="0"/>
          <c:showBubbleSize val="0"/>
        </c:dLbls>
        <c:gapWidth val="20"/>
        <c:axId val="359174880"/>
        <c:axId val="359173920"/>
      </c:barChart>
      <c:lineChart>
        <c:grouping val="standard"/>
        <c:varyColors val="0"/>
        <c:ser>
          <c:idx val="1"/>
          <c:order val="0"/>
          <c:tx>
            <c:strRef>
              <c:f>'2_Tarrifs'!$F$18</c:f>
              <c:strCache>
                <c:ptCount val="1"/>
                <c:pt idx="0">
                  <c:v>Scenariusz UŻYTKOWNIKA (100% load factor)</c:v>
                </c:pt>
              </c:strCache>
            </c:strRef>
          </c:tx>
          <c:spPr>
            <a:ln w="28575" cap="rnd">
              <a:solidFill>
                <a:srgbClr val="00B050"/>
              </a:solidFill>
              <a:prstDash val="sysDash"/>
              <a:round/>
            </a:ln>
            <a:effectLst/>
          </c:spPr>
          <c:marker>
            <c:symbol val="none"/>
          </c:marker>
          <c:dLbls>
            <c:numFmt formatCode="#,##0.00"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'2_Tarrifs'!$W$48:$AK$48</c:f>
              <c:numCache>
                <c:formatCode>#\ ##0.00_);\(#\ ##0.00\);\-_);@_)</c:formatCode>
                <c:ptCount val="15"/>
                <c:pt idx="0">
                  <c:v>8.9222966135151953</c:v>
                </c:pt>
                <c:pt idx="1">
                  <c:v>8.9154623728761813</c:v>
                </c:pt>
                <c:pt idx="2">
                  <c:v>8.9179857954945145</c:v>
                </c:pt>
                <c:pt idx="3">
                  <c:v>8.9049630207078359</c:v>
                </c:pt>
                <c:pt idx="4">
                  <c:v>8.934346376239672</c:v>
                </c:pt>
                <c:pt idx="5">
                  <c:v>8.9662742892247156</c:v>
                </c:pt>
                <c:pt idx="6">
                  <c:v>8.9831373270429165</c:v>
                </c:pt>
                <c:pt idx="7">
                  <c:v>9.0232520241826677</c:v>
                </c:pt>
                <c:pt idx="8">
                  <c:v>9.0743825836189025</c:v>
                </c:pt>
                <c:pt idx="9">
                  <c:v>9.130013373803882</c:v>
                </c:pt>
                <c:pt idx="10">
                  <c:v>9.1756862184733237</c:v>
                </c:pt>
                <c:pt idx="11">
                  <c:v>9.2046960824791775</c:v>
                </c:pt>
                <c:pt idx="12">
                  <c:v>9.2427625202804684</c:v>
                </c:pt>
                <c:pt idx="13">
                  <c:v>9.1153574874050118</c:v>
                </c:pt>
                <c:pt idx="14">
                  <c:v>9.1809412781941813</c:v>
                </c:pt>
              </c:numCache>
            </c:numRef>
          </c:val>
          <c:smooth val="0"/>
          <c:extLst>
            <c:ext xmlns:c16="http://schemas.microsoft.com/office/drawing/2014/chart" uri="{C3380CC4-5D6E-409C-BE32-E72D297353CC}">
              <c16:uniqueId val="{00000001-FF92-4F21-8573-4ADD50323832}"/>
            </c:ext>
          </c:extLst>
        </c:ser>
        <c:ser>
          <c:idx val="3"/>
          <c:order val="2"/>
          <c:tx>
            <c:strRef>
              <c:f>'2_Tarrifs'!$F$12</c:f>
              <c:strCache>
                <c:ptCount val="1"/>
                <c:pt idx="0">
                  <c:v>Scenariusz Bazowy GAZ-SYSTEM (100% load factor)</c:v>
                </c:pt>
              </c:strCache>
            </c:strRef>
          </c:tx>
          <c:spPr>
            <a:ln w="28575" cap="rnd">
              <a:solidFill>
                <a:srgbClr val="FF5D23"/>
              </a:solidFill>
              <a:prstDash val="sysDash"/>
              <a:round/>
            </a:ln>
            <a:effectLst/>
          </c:spPr>
          <c:marker>
            <c:symbol val="none"/>
          </c:marker>
          <c:dLbls>
            <c:numFmt formatCode="#,##0.00"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'2_Tarrifs'!$W$47:$AK$47</c:f>
              <c:numCache>
                <c:formatCode>#\ ##0.00_);\(#\ ##0.00\);\-_);@_)</c:formatCode>
                <c:ptCount val="15"/>
                <c:pt idx="0">
                  <c:v>8.9222966135151935</c:v>
                </c:pt>
                <c:pt idx="1">
                  <c:v>8.9154623728761813</c:v>
                </c:pt>
                <c:pt idx="2">
                  <c:v>8.9179857954945128</c:v>
                </c:pt>
                <c:pt idx="3">
                  <c:v>8.9049630207078341</c:v>
                </c:pt>
                <c:pt idx="4">
                  <c:v>8.9343463762396702</c:v>
                </c:pt>
                <c:pt idx="5">
                  <c:v>8.9662742892247156</c:v>
                </c:pt>
                <c:pt idx="6">
                  <c:v>8.9831373270429147</c:v>
                </c:pt>
                <c:pt idx="7">
                  <c:v>9.0232520241826677</c:v>
                </c:pt>
                <c:pt idx="8">
                  <c:v>9.0743825836189007</c:v>
                </c:pt>
                <c:pt idx="9">
                  <c:v>9.1300133738038802</c:v>
                </c:pt>
                <c:pt idx="10">
                  <c:v>9.1756862184733237</c:v>
                </c:pt>
                <c:pt idx="11">
                  <c:v>9.2046960824791757</c:v>
                </c:pt>
                <c:pt idx="12">
                  <c:v>9.2427625202804666</c:v>
                </c:pt>
                <c:pt idx="13">
                  <c:v>9.1153574874050101</c:v>
                </c:pt>
                <c:pt idx="14">
                  <c:v>9.1809412781941813</c:v>
                </c:pt>
              </c:numCache>
            </c:numRef>
          </c:val>
          <c:smooth val="0"/>
          <c:extLst>
            <c:ext xmlns:c16="http://schemas.microsoft.com/office/drawing/2014/chart" uri="{C3380CC4-5D6E-409C-BE32-E72D297353CC}">
              <c16:uniqueId val="{00000000-39A5-436E-8B35-0FCBBFFA7BF1}"/>
            </c:ext>
          </c:extLst>
        </c:ser>
        <c:dLbls>
          <c:showLegendKey val="0"/>
          <c:showVal val="0"/>
          <c:showCatName val="0"/>
          <c:showSerName val="0"/>
          <c:showPercent val="0"/>
          <c:showBubbleSize val="0"/>
        </c:dLbls>
        <c:marker val="1"/>
        <c:smooth val="0"/>
        <c:axId val="462598720"/>
        <c:axId val="462590560"/>
      </c:line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0.25"/>
      </c:valAx>
      <c:valAx>
        <c:axId val="359173920"/>
        <c:scaling>
          <c:orientation val="minMax"/>
          <c:max val="1"/>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359174880"/>
        <c:crosses val="max"/>
        <c:crossBetween val="between"/>
        <c:majorUnit val="0.1"/>
      </c:valAx>
      <c:catAx>
        <c:axId val="359174880"/>
        <c:scaling>
          <c:orientation val="minMax"/>
        </c:scaling>
        <c:delete val="1"/>
        <c:axPos val="b"/>
        <c:majorTickMark val="out"/>
        <c:minorTickMark val="none"/>
        <c:tickLblPos val="nextTo"/>
        <c:crossAx val="359173920"/>
        <c:crosses val="autoZero"/>
        <c:auto val="1"/>
        <c:lblAlgn val="ctr"/>
        <c:lblOffset val="100"/>
        <c:noMultiLvlLbl val="0"/>
      </c:catAx>
      <c:spPr>
        <a:noFill/>
        <a:ln>
          <a:noFill/>
        </a:ln>
        <a:effectLst/>
      </c:spPr>
    </c:plotArea>
    <c:legend>
      <c:legendPos val="t"/>
      <c:legendEntry>
        <c:idx val="1"/>
        <c:txPr>
          <a:bodyPr rot="0" spcFirstLastPara="1" vertOverflow="ellipsis" vert="horz" wrap="square" anchor="ctr" anchorCtr="1"/>
          <a:lstStyle/>
          <a:p>
            <a:pPr>
              <a:defRPr sz="1100" b="1" i="0" u="none" strike="noStrike" kern="1200" baseline="0">
                <a:solidFill>
                  <a:srgbClr val="00B050"/>
                </a:solidFill>
                <a:latin typeface="Century Gothic" panose="020B0502020202020204" pitchFamily="34" charset="0"/>
                <a:ea typeface="+mn-ea"/>
                <a:cs typeface="+mn-cs"/>
              </a:defRPr>
            </a:pPr>
            <a:endParaRPr lang="pl-PL"/>
          </a:p>
        </c:txPr>
      </c:legendEntry>
      <c:legendEntry>
        <c:idx val="2"/>
        <c:txPr>
          <a:bodyPr rot="0" spcFirstLastPara="1" vertOverflow="ellipsis" vert="horz" wrap="square" anchor="ctr" anchorCtr="1"/>
          <a:lstStyle/>
          <a:p>
            <a:pPr>
              <a:defRPr sz="1100" b="1" i="0" u="none" strike="noStrike" kern="1200" baseline="0">
                <a:solidFill>
                  <a:srgbClr val="FF5D23"/>
                </a:solidFill>
                <a:latin typeface="Century Gothic" panose="020B0502020202020204" pitchFamily="34" charset="0"/>
                <a:ea typeface="+mn-ea"/>
                <a:cs typeface="+mn-cs"/>
              </a:defRPr>
            </a:pPr>
            <a:endParaRPr lang="pl-PL"/>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pl-PL"/>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2"/>
          <c:order val="0"/>
          <c:tx>
            <c:strRef>
              <c:f>'1_OS expected results'!$F$27</c:f>
              <c:strCache>
                <c:ptCount val="1"/>
                <c:pt idx="0">
                  <c:v>Całkowita liczba ZAMÓWIONYCH slotów</c:v>
                </c:pt>
              </c:strCache>
            </c:strRef>
          </c:tx>
          <c:spPr>
            <a:solidFill>
              <a:srgbClr val="D9D9D9"/>
            </a:solidFill>
            <a:ln>
              <a:noFill/>
            </a:ln>
            <a:effectLst/>
          </c:spPr>
          <c:invertIfNegative val="0"/>
          <c:dLbls>
            <c:numFmt formatCode="#,##0" sourceLinked="0"/>
            <c:spPr>
              <a:solidFill>
                <a:schemeClr val="bg1">
                  <a:lumMod val="8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B_CALCULATOR!$W$5:$AK$5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'1_OS expected results'!$W$27:$AK$27</c:f>
              <c:numCache>
                <c:formatCode>#\ ##0_);\(#\ ##0\);\-_);@_)</c:formatCode>
                <c:ptCount val="15"/>
                <c:pt idx="0">
                  <c:v>39</c:v>
                </c:pt>
                <c:pt idx="1">
                  <c:v>39</c:v>
                </c:pt>
                <c:pt idx="2">
                  <c:v>39</c:v>
                </c:pt>
                <c:pt idx="3">
                  <c:v>39</c:v>
                </c:pt>
                <c:pt idx="4">
                  <c:v>39</c:v>
                </c:pt>
                <c:pt idx="5">
                  <c:v>39</c:v>
                </c:pt>
                <c:pt idx="6">
                  <c:v>39</c:v>
                </c:pt>
                <c:pt idx="7">
                  <c:v>39</c:v>
                </c:pt>
                <c:pt idx="8">
                  <c:v>39</c:v>
                </c:pt>
                <c:pt idx="9">
                  <c:v>39</c:v>
                </c:pt>
                <c:pt idx="10">
                  <c:v>39</c:v>
                </c:pt>
                <c:pt idx="11">
                  <c:v>39</c:v>
                </c:pt>
                <c:pt idx="12">
                  <c:v>39</c:v>
                </c:pt>
                <c:pt idx="13">
                  <c:v>39</c:v>
                </c:pt>
                <c:pt idx="14">
                  <c:v>39</c:v>
                </c:pt>
              </c:numCache>
            </c:numRef>
          </c:val>
          <c:extLst>
            <c:ext xmlns:c16="http://schemas.microsoft.com/office/drawing/2014/chart" uri="{C3380CC4-5D6E-409C-BE32-E72D297353CC}">
              <c16:uniqueId val="{00000000-3320-4459-8D86-D93887D229D6}"/>
            </c:ext>
          </c:extLst>
        </c:ser>
        <c:ser>
          <c:idx val="0"/>
          <c:order val="1"/>
          <c:tx>
            <c:strRef>
              <c:f>'1_OS expected results'!$A$35</c:f>
              <c:strCache>
                <c:ptCount val="1"/>
                <c:pt idx="0">
                  <c:v>Liczba wolnych slotów po alokacji</c:v>
                </c:pt>
              </c:strCache>
            </c:strRef>
          </c:tx>
          <c:spPr>
            <a:pattFill prst="ltUpDiag">
              <a:fgClr>
                <a:srgbClr val="FF5D23"/>
              </a:fgClr>
              <a:bgClr>
                <a:schemeClr val="bg1"/>
              </a:bgClr>
            </a:patt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5D23"/>
                    </a:solidFill>
                    <a:latin typeface="Century Gothic" panose="020B0502020202020204" pitchFamily="34" charset="0"/>
                    <a:ea typeface="+mn-ea"/>
                    <a:cs typeface="+mn-cs"/>
                  </a:defRPr>
                </a:pPr>
                <a:endParaRPr lang="pl-P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B_CALCULATOR!$W$5:$AK$5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B_CALCULATOR!$W$71:$AK$71</c:f>
              <c:numCache>
                <c:formatCode>#\ ##0_);\(#\ ##0\);\-_);@_)</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extLst>
            <c:ext xmlns:c16="http://schemas.microsoft.com/office/drawing/2014/chart" uri="{C3380CC4-5D6E-409C-BE32-E72D297353CC}">
              <c16:uniqueId val="{00000004-3320-4459-8D86-D93887D229D6}"/>
            </c:ext>
          </c:extLst>
        </c:ser>
        <c:dLbls>
          <c:showLegendKey val="0"/>
          <c:showVal val="0"/>
          <c:showCatName val="0"/>
          <c:showSerName val="0"/>
          <c:showPercent val="0"/>
          <c:showBubbleSize val="0"/>
        </c:dLbls>
        <c:gapWidth val="20"/>
        <c:overlap val="100"/>
        <c:axId val="462598720"/>
        <c:axId val="462590560"/>
      </c:barChart>
      <c:barChart>
        <c:barDir val="col"/>
        <c:grouping val="clustered"/>
        <c:varyColors val="0"/>
        <c:ser>
          <c:idx val="1"/>
          <c:order val="2"/>
          <c:tx>
            <c:strRef>
              <c:f>A_PANEL!$A$32</c:f>
              <c:strCache>
                <c:ptCount val="1"/>
                <c:pt idx="0">
                  <c:v>Liczba slotów ZAMÓWIONYCH przez UŻYTKOWNIKA</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A_PANEL!$K$32:$Y$32</c:f>
              <c:numCache>
                <c:formatCode>#\ ##0_);\(#\ ##0\);\-_);@_)</c:formatCode>
                <c:ptCount val="15"/>
              </c:numCache>
            </c:numRef>
          </c:val>
          <c:extLst>
            <c:ext xmlns:c16="http://schemas.microsoft.com/office/drawing/2014/chart" uri="{C3380CC4-5D6E-409C-BE32-E72D297353CC}">
              <c16:uniqueId val="{00000000-3133-4113-B3F2-A08CE82C93EE}"/>
            </c:ext>
          </c:extLst>
        </c:ser>
        <c:dLbls>
          <c:showLegendKey val="0"/>
          <c:showVal val="0"/>
          <c:showCatName val="0"/>
          <c:showSerName val="0"/>
          <c:showPercent val="0"/>
          <c:showBubbleSize val="0"/>
        </c:dLbls>
        <c:gapWidth val="20"/>
        <c:overlap val="100"/>
        <c:axId val="212187503"/>
        <c:axId val="212185583"/>
      </c:bar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max val="3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ajorUnit val="13"/>
      </c:valAx>
      <c:valAx>
        <c:axId val="212185583"/>
        <c:scaling>
          <c:orientation val="minMax"/>
          <c:max val="39"/>
          <c:min val="0"/>
        </c:scaling>
        <c:delete val="1"/>
        <c:axPos val="r"/>
        <c:numFmt formatCode="#\ ##0_);\(#\ ##0\);\-_);@_)" sourceLinked="1"/>
        <c:majorTickMark val="out"/>
        <c:minorTickMark val="none"/>
        <c:tickLblPos val="nextTo"/>
        <c:crossAx val="212187503"/>
        <c:crosses val="max"/>
        <c:crossBetween val="between"/>
      </c:valAx>
      <c:catAx>
        <c:axId val="212187503"/>
        <c:scaling>
          <c:orientation val="minMax"/>
        </c:scaling>
        <c:delete val="1"/>
        <c:axPos val="b"/>
        <c:majorTickMark val="out"/>
        <c:minorTickMark val="none"/>
        <c:tickLblPos val="nextTo"/>
        <c:crossAx val="212185583"/>
        <c:crosses val="autoZero"/>
        <c:auto val="1"/>
        <c:lblAlgn val="ctr"/>
        <c:lblOffset val="100"/>
        <c:noMultiLvlLbl val="0"/>
      </c:catAx>
      <c:spPr>
        <a:noFill/>
        <a:ln>
          <a:noFill/>
        </a:ln>
        <a:effectLst/>
      </c:spPr>
    </c:plotArea>
    <c:legend>
      <c:legendPos val="t"/>
      <c:legendEntry>
        <c:idx val="0"/>
        <c:txPr>
          <a:bodyPr rot="0" spcFirstLastPara="1" vertOverflow="ellipsis" vert="horz" wrap="square" anchor="ctr" anchorCtr="1"/>
          <a:lstStyle/>
          <a:p>
            <a:pPr>
              <a:defRPr sz="1000" b="0" i="0" u="none" strike="noStrike" kern="1200" baseline="0">
                <a:solidFill>
                  <a:sysClr val="windowText" lastClr="000000"/>
                </a:solidFill>
                <a:latin typeface="Century Gothic" panose="020B0502020202020204" pitchFamily="34" charset="0"/>
                <a:ea typeface="+mn-ea"/>
                <a:cs typeface="+mn-cs"/>
              </a:defRPr>
            </a:pPr>
            <a:endParaRPr lang="pl-PL"/>
          </a:p>
        </c:txPr>
      </c:legendEntry>
      <c:legendEntry>
        <c:idx val="1"/>
        <c:txPr>
          <a:bodyPr rot="0" spcFirstLastPara="1" vertOverflow="ellipsis" vert="horz" wrap="square" anchor="ctr" anchorCtr="1"/>
          <a:lstStyle/>
          <a:p>
            <a:pPr>
              <a:defRPr sz="1000" b="0" i="0" u="none" strike="noStrike" kern="1200" baseline="0">
                <a:solidFill>
                  <a:sysClr val="windowText" lastClr="000000"/>
                </a:solidFill>
                <a:latin typeface="Century Gothic" panose="020B0502020202020204" pitchFamily="34" charset="0"/>
                <a:ea typeface="+mn-ea"/>
                <a:cs typeface="+mn-cs"/>
              </a:defRPr>
            </a:pPr>
            <a:endParaRPr lang="pl-PL"/>
          </a:p>
        </c:txPr>
      </c:legendEntry>
      <c:legendEntry>
        <c:idx val="2"/>
        <c:txPr>
          <a:bodyPr rot="0" spcFirstLastPara="1" vertOverflow="ellipsis" vert="horz" wrap="square" anchor="ctr" anchorCtr="1"/>
          <a:lstStyle/>
          <a:p>
            <a:pPr>
              <a:defRPr sz="1000" b="1" i="0" u="none" strike="noStrike" kern="1200" baseline="0">
                <a:solidFill>
                  <a:sysClr val="windowText" lastClr="000000"/>
                </a:solidFill>
                <a:latin typeface="Century Gothic" panose="020B0502020202020204" pitchFamily="34" charset="0"/>
                <a:ea typeface="+mn-ea"/>
                <a:cs typeface="+mn-cs"/>
              </a:defRPr>
            </a:pPr>
            <a:endParaRPr lang="pl-PL"/>
          </a:p>
        </c:txPr>
      </c:legendEntry>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Century Gothic" panose="020B0502020202020204" pitchFamily="34" charset="0"/>
              <a:ea typeface="+mn-ea"/>
              <a:cs typeface="+mn-cs"/>
            </a:defRPr>
          </a:pPr>
          <a:endParaRPr lang="pl-PL"/>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1"/>
          <c:tx>
            <c:strRef>
              <c:f>A_PANEL!$A$73</c:f>
              <c:strCache>
                <c:ptCount val="1"/>
                <c:pt idx="0">
                  <c:v>Wsk. rezerwacji slotów</c:v>
                </c:pt>
              </c:strCache>
            </c:strRef>
          </c:tx>
          <c:spPr>
            <a:solidFill>
              <a:srgbClr val="D9D9D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1" u="none" strike="noStrike" kern="1200" baseline="0">
                    <a:solidFill>
                      <a:schemeClr val="tx1">
                        <a:lumMod val="75000"/>
                        <a:lumOff val="25000"/>
                      </a:schemeClr>
                    </a:solidFill>
                    <a:latin typeface="Century Gothic" panose="020B0502020202020204" pitchFamily="34" charset="0"/>
                    <a:ea typeface="+mn-ea"/>
                    <a:cs typeface="+mn-cs"/>
                  </a:defRPr>
                </a:pPr>
                <a:endParaRPr lang="pl-P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A1_ASSUMPTIONS!$W$35:$AK$35</c:f>
              <c:numCache>
                <c:formatCode>0%</c:formatCode>
                <c:ptCount val="15"/>
                <c:pt idx="0">
                  <c:v>0.99999999999999989</c:v>
                </c:pt>
                <c:pt idx="1">
                  <c:v>0.99999999999999989</c:v>
                </c:pt>
                <c:pt idx="2">
                  <c:v>0.99999999999999989</c:v>
                </c:pt>
                <c:pt idx="3">
                  <c:v>0.99999999999999989</c:v>
                </c:pt>
                <c:pt idx="4">
                  <c:v>0.99999999999999989</c:v>
                </c:pt>
                <c:pt idx="5">
                  <c:v>0.99999999999999989</c:v>
                </c:pt>
                <c:pt idx="6">
                  <c:v>0.99999999999999989</c:v>
                </c:pt>
                <c:pt idx="7">
                  <c:v>0.99999999999999989</c:v>
                </c:pt>
                <c:pt idx="8">
                  <c:v>0.99999999999999989</c:v>
                </c:pt>
                <c:pt idx="9">
                  <c:v>0.99999999999999989</c:v>
                </c:pt>
                <c:pt idx="10">
                  <c:v>0.99999999999999989</c:v>
                </c:pt>
                <c:pt idx="11">
                  <c:v>0.99999999999999989</c:v>
                </c:pt>
                <c:pt idx="12">
                  <c:v>0.99999999999999989</c:v>
                </c:pt>
                <c:pt idx="13">
                  <c:v>0.99999999999999989</c:v>
                </c:pt>
                <c:pt idx="14">
                  <c:v>0.99999999999999989</c:v>
                </c:pt>
              </c:numCache>
            </c:numRef>
          </c:val>
          <c:extLst>
            <c:ext xmlns:c16="http://schemas.microsoft.com/office/drawing/2014/chart" uri="{C3380CC4-5D6E-409C-BE32-E72D297353CC}">
              <c16:uniqueId val="{00000000-587A-4B03-8ED3-003536C45DEC}"/>
            </c:ext>
          </c:extLst>
        </c:ser>
        <c:dLbls>
          <c:showLegendKey val="0"/>
          <c:showVal val="0"/>
          <c:showCatName val="0"/>
          <c:showSerName val="0"/>
          <c:showPercent val="0"/>
          <c:showBubbleSize val="0"/>
        </c:dLbls>
        <c:gapWidth val="20"/>
        <c:axId val="359174880"/>
        <c:axId val="359173920"/>
      </c:barChart>
      <c:lineChart>
        <c:grouping val="standard"/>
        <c:varyColors val="0"/>
        <c:ser>
          <c:idx val="1"/>
          <c:order val="0"/>
          <c:tx>
            <c:strRef>
              <c:f>'2_Tarrifs'!$F$18</c:f>
              <c:strCache>
                <c:ptCount val="1"/>
                <c:pt idx="0">
                  <c:v>Scenariusz UŻYTKOWNIKA (100% load factor)</c:v>
                </c:pt>
              </c:strCache>
            </c:strRef>
          </c:tx>
          <c:spPr>
            <a:ln w="28575" cap="rnd">
              <a:solidFill>
                <a:srgbClr val="00B050"/>
              </a:solidFill>
              <a:prstDash val="sysDash"/>
              <a:round/>
            </a:ln>
            <a:effectLst/>
          </c:spPr>
          <c:marker>
            <c:symbol val="none"/>
          </c:marker>
          <c:dLbls>
            <c:numFmt formatCode="#,##0.00"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'2_Tarrifs'!$W$48:$AK$48</c:f>
              <c:numCache>
                <c:formatCode>#\ ##0.00_);\(#\ ##0.00\);\-_);@_)</c:formatCode>
                <c:ptCount val="15"/>
                <c:pt idx="0">
                  <c:v>8.9222966135151953</c:v>
                </c:pt>
                <c:pt idx="1">
                  <c:v>8.9154623728761813</c:v>
                </c:pt>
                <c:pt idx="2">
                  <c:v>8.9179857954945145</c:v>
                </c:pt>
                <c:pt idx="3">
                  <c:v>8.9049630207078359</c:v>
                </c:pt>
                <c:pt idx="4">
                  <c:v>8.934346376239672</c:v>
                </c:pt>
                <c:pt idx="5">
                  <c:v>8.9662742892247156</c:v>
                </c:pt>
                <c:pt idx="6">
                  <c:v>8.9831373270429165</c:v>
                </c:pt>
                <c:pt idx="7">
                  <c:v>9.0232520241826677</c:v>
                </c:pt>
                <c:pt idx="8">
                  <c:v>9.0743825836189025</c:v>
                </c:pt>
                <c:pt idx="9">
                  <c:v>9.130013373803882</c:v>
                </c:pt>
                <c:pt idx="10">
                  <c:v>9.1756862184733237</c:v>
                </c:pt>
                <c:pt idx="11">
                  <c:v>9.2046960824791775</c:v>
                </c:pt>
                <c:pt idx="12">
                  <c:v>9.2427625202804684</c:v>
                </c:pt>
                <c:pt idx="13">
                  <c:v>9.1153574874050118</c:v>
                </c:pt>
                <c:pt idx="14">
                  <c:v>9.1809412781941813</c:v>
                </c:pt>
              </c:numCache>
            </c:numRef>
          </c:val>
          <c:smooth val="0"/>
          <c:extLst>
            <c:ext xmlns:c16="http://schemas.microsoft.com/office/drawing/2014/chart" uri="{C3380CC4-5D6E-409C-BE32-E72D297353CC}">
              <c16:uniqueId val="{00000001-587A-4B03-8ED3-003536C45DEC}"/>
            </c:ext>
          </c:extLst>
        </c:ser>
        <c:ser>
          <c:idx val="3"/>
          <c:order val="2"/>
          <c:tx>
            <c:strRef>
              <c:f>'2_Tarrifs'!$F$12</c:f>
              <c:strCache>
                <c:ptCount val="1"/>
                <c:pt idx="0">
                  <c:v>Scenariusz Bazowy GAZ-SYSTEM (100% load factor)</c:v>
                </c:pt>
              </c:strCache>
            </c:strRef>
          </c:tx>
          <c:spPr>
            <a:ln w="28575" cap="rnd">
              <a:solidFill>
                <a:srgbClr val="FF5D23"/>
              </a:solidFill>
              <a:prstDash val="sysDash"/>
              <a:round/>
            </a:ln>
            <a:effectLst/>
          </c:spPr>
          <c:marker>
            <c:symbol val="none"/>
          </c:marker>
          <c:dLbls>
            <c:numFmt formatCode="#,##0.00"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'2_Tarrifs'!$W$47:$AK$47</c:f>
              <c:numCache>
                <c:formatCode>#\ ##0.00_);\(#\ ##0.00\);\-_);@_)</c:formatCode>
                <c:ptCount val="15"/>
                <c:pt idx="0">
                  <c:v>8.9222966135151935</c:v>
                </c:pt>
                <c:pt idx="1">
                  <c:v>8.9154623728761813</c:v>
                </c:pt>
                <c:pt idx="2">
                  <c:v>8.9179857954945128</c:v>
                </c:pt>
                <c:pt idx="3">
                  <c:v>8.9049630207078341</c:v>
                </c:pt>
                <c:pt idx="4">
                  <c:v>8.9343463762396702</c:v>
                </c:pt>
                <c:pt idx="5">
                  <c:v>8.9662742892247156</c:v>
                </c:pt>
                <c:pt idx="6">
                  <c:v>8.9831373270429147</c:v>
                </c:pt>
                <c:pt idx="7">
                  <c:v>9.0232520241826677</c:v>
                </c:pt>
                <c:pt idx="8">
                  <c:v>9.0743825836189007</c:v>
                </c:pt>
                <c:pt idx="9">
                  <c:v>9.1300133738038802</c:v>
                </c:pt>
                <c:pt idx="10">
                  <c:v>9.1756862184733237</c:v>
                </c:pt>
                <c:pt idx="11">
                  <c:v>9.2046960824791757</c:v>
                </c:pt>
                <c:pt idx="12">
                  <c:v>9.2427625202804666</c:v>
                </c:pt>
                <c:pt idx="13">
                  <c:v>9.1153574874050101</c:v>
                </c:pt>
                <c:pt idx="14">
                  <c:v>9.1809412781941813</c:v>
                </c:pt>
              </c:numCache>
            </c:numRef>
          </c:val>
          <c:smooth val="0"/>
          <c:extLst>
            <c:ext xmlns:c16="http://schemas.microsoft.com/office/drawing/2014/chart" uri="{C3380CC4-5D6E-409C-BE32-E72D297353CC}">
              <c16:uniqueId val="{00000002-587A-4B03-8ED3-003536C45DEC}"/>
            </c:ext>
          </c:extLst>
        </c:ser>
        <c:dLbls>
          <c:showLegendKey val="0"/>
          <c:showVal val="0"/>
          <c:showCatName val="0"/>
          <c:showSerName val="0"/>
          <c:showPercent val="0"/>
          <c:showBubbleSize val="0"/>
        </c:dLbls>
        <c:marker val="1"/>
        <c:smooth val="0"/>
        <c:axId val="462598720"/>
        <c:axId val="462590560"/>
      </c:line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0.25"/>
      </c:valAx>
      <c:valAx>
        <c:axId val="359173920"/>
        <c:scaling>
          <c:orientation val="minMax"/>
          <c:max val="1"/>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359174880"/>
        <c:crosses val="max"/>
        <c:crossBetween val="between"/>
        <c:majorUnit val="0.1"/>
      </c:valAx>
      <c:catAx>
        <c:axId val="359174880"/>
        <c:scaling>
          <c:orientation val="minMax"/>
        </c:scaling>
        <c:delete val="1"/>
        <c:axPos val="b"/>
        <c:majorTickMark val="out"/>
        <c:minorTickMark val="none"/>
        <c:tickLblPos val="nextTo"/>
        <c:crossAx val="359173920"/>
        <c:crosses val="autoZero"/>
        <c:auto val="1"/>
        <c:lblAlgn val="ctr"/>
        <c:lblOffset val="100"/>
        <c:noMultiLvlLbl val="0"/>
      </c:catAx>
      <c:spPr>
        <a:noFill/>
        <a:ln>
          <a:noFill/>
        </a:ln>
        <a:effectLst/>
      </c:spPr>
    </c:plotArea>
    <c:legend>
      <c:legendPos val="t"/>
      <c:legendEntry>
        <c:idx val="1"/>
        <c:txPr>
          <a:bodyPr rot="0" spcFirstLastPara="1" vertOverflow="ellipsis" vert="horz" wrap="square" anchor="ctr" anchorCtr="1"/>
          <a:lstStyle/>
          <a:p>
            <a:pPr>
              <a:defRPr sz="1100" b="1" i="0" u="none" strike="noStrike" kern="1200" baseline="0">
                <a:solidFill>
                  <a:srgbClr val="00B050"/>
                </a:solidFill>
                <a:latin typeface="Century Gothic" panose="020B0502020202020204" pitchFamily="34" charset="0"/>
                <a:ea typeface="+mn-ea"/>
                <a:cs typeface="+mn-cs"/>
              </a:defRPr>
            </a:pPr>
            <a:endParaRPr lang="pl-PL"/>
          </a:p>
        </c:txPr>
      </c:legendEntry>
      <c:legendEntry>
        <c:idx val="2"/>
        <c:txPr>
          <a:bodyPr rot="0" spcFirstLastPara="1" vertOverflow="ellipsis" vert="horz" wrap="square" anchor="ctr" anchorCtr="1"/>
          <a:lstStyle/>
          <a:p>
            <a:pPr>
              <a:defRPr sz="1100" b="1" i="0" u="none" strike="noStrike" kern="1200" baseline="0">
                <a:solidFill>
                  <a:srgbClr val="FF5D23"/>
                </a:solidFill>
                <a:latin typeface="Century Gothic" panose="020B0502020202020204" pitchFamily="34" charset="0"/>
                <a:ea typeface="+mn-ea"/>
                <a:cs typeface="+mn-cs"/>
              </a:defRPr>
            </a:pPr>
            <a:endParaRPr lang="pl-PL"/>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pl-PL"/>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3"/>
          <c:order val="0"/>
          <c:tx>
            <c:strRef>
              <c:f>'2_Tarrifs'!$F$12</c:f>
              <c:strCache>
                <c:ptCount val="1"/>
                <c:pt idx="0">
                  <c:v>Scenariusz Bazowy GAZ-SYSTEM (100% load factor)</c:v>
                </c:pt>
              </c:strCache>
            </c:strRef>
          </c:tx>
          <c:spPr>
            <a:solidFill>
              <a:srgbClr val="FF5D23"/>
            </a:solidFill>
            <a:ln>
              <a:noFill/>
            </a:ln>
            <a:effectLst/>
          </c:spPr>
          <c:invertIfNegative val="0"/>
          <c:dLbls>
            <c:numFmt formatCode="#\ ##0_);\(#\ ##0\);\-_);@_)"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B_CALCULATOR!$W$35:$AK$35</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392F-4093-BEB8-52F6D065CBF3}"/>
            </c:ext>
          </c:extLst>
        </c:ser>
        <c:ser>
          <c:idx val="1"/>
          <c:order val="1"/>
          <c:tx>
            <c:strRef>
              <c:f>'2_Tarrifs'!$F$18</c:f>
              <c:strCache>
                <c:ptCount val="1"/>
                <c:pt idx="0">
                  <c:v>Scenariusz UŻYTKOWNIKA (100% load factor)</c:v>
                </c:pt>
              </c:strCache>
            </c:strRef>
          </c:tx>
          <c:spPr>
            <a:solidFill>
              <a:srgbClr val="00B050"/>
            </a:solidFill>
            <a:ln>
              <a:noFill/>
            </a:ln>
            <a:effectLst/>
          </c:spPr>
          <c:invertIfNegative val="0"/>
          <c:dLbls>
            <c:numFmt formatCode="#\ ##0_);\(#\ ##0\);\-_);@_)"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B_CALCULATOR!$W$39:$AK$39</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392F-4093-BEB8-52F6D065CBF3}"/>
            </c:ext>
          </c:extLst>
        </c:ser>
        <c:dLbls>
          <c:showLegendKey val="0"/>
          <c:showVal val="0"/>
          <c:showCatName val="0"/>
          <c:showSerName val="0"/>
          <c:showPercent val="0"/>
          <c:showBubbleSize val="0"/>
        </c:dLbls>
        <c:gapWidth val="50"/>
        <c:axId val="462598720"/>
        <c:axId val="462590560"/>
      </c:bar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FF5D23"/>
              </a:solidFill>
              <a:ln>
                <a:noFill/>
              </a:ln>
              <a:effectLst/>
            </c:spPr>
            <c:extLst>
              <c:ext xmlns:c16="http://schemas.microsoft.com/office/drawing/2014/chart" uri="{C3380CC4-5D6E-409C-BE32-E72D297353CC}">
                <c16:uniqueId val="{00000001-DB31-426A-A0CE-EE47FEC03A11}"/>
              </c:ext>
            </c:extLst>
          </c:dPt>
          <c:dPt>
            <c:idx val="1"/>
            <c:invertIfNegative val="0"/>
            <c:bubble3D val="0"/>
            <c:spPr>
              <a:solidFill>
                <a:srgbClr val="00B050"/>
              </a:solidFill>
              <a:ln>
                <a:noFill/>
              </a:ln>
              <a:effectLst/>
            </c:spPr>
            <c:extLst>
              <c:ext xmlns:c16="http://schemas.microsoft.com/office/drawing/2014/chart" uri="{C3380CC4-5D6E-409C-BE32-E72D297353CC}">
                <c16:uniqueId val="{00000002-DB31-426A-A0CE-EE47FEC03A11}"/>
              </c:ext>
            </c:extLst>
          </c:dPt>
          <c:dLbls>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Century Gothic" panose="020B0502020202020204" pitchFamily="34" charset="0"/>
                        <a:ea typeface="+mn-ea"/>
                        <a:cs typeface="+mn-cs"/>
                      </a:defRPr>
                    </a:pPr>
                    <a:fld id="{C424F522-B033-4BE6-BE26-FE9599CC332D}" type="VALUE">
                      <a:rPr lang="en-US" sz="1200">
                        <a:solidFill>
                          <a:schemeClr val="bg1"/>
                        </a:solidFill>
                      </a:rPr>
                      <a:pPr>
                        <a:defRPr sz="1200" b="1">
                          <a:solidFill>
                            <a:schemeClr val="bg1"/>
                          </a:solidFill>
                        </a:defRPr>
                      </a:pPr>
                      <a:t>[WARTOŚĆ]</a:t>
                    </a:fld>
                    <a:endParaRPr lang="pl-PL"/>
                  </a:p>
                </c:rich>
              </c:tx>
              <c:numFmt formatCode="#,##0"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B31-426A-A0CE-EE47FEC03A11}"/>
                </c:ext>
              </c:extLst>
            </c:dLbl>
            <c:dLbl>
              <c:idx val="1"/>
              <c:numFmt formatCode="#,##0"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B31-426A-A0CE-EE47FEC03A11}"/>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entury Gothic" panose="020B0502020202020204" pitchFamily="34" charset="0"/>
                    <a:ea typeface="+mn-ea"/>
                    <a:cs typeface="+mn-cs"/>
                  </a:defRPr>
                </a:pPr>
                <a:endParaRPr lang="pl-P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(A_PANEL!$A$119,A_PANEL!$A$120)</c:f>
            </c:multiLvlStrRef>
          </c:cat>
          <c:val>
            <c:numRef>
              <c:f>(B_CALCULATOR!$N$57,B_CALCULATOR!$N$82)</c:f>
              <c:numCache>
                <c:formatCode>#\ ##0_);\(#\ ##0\);\-_);@_)</c:formatCode>
                <c:ptCount val="2"/>
                <c:pt idx="0">
                  <c:v>0</c:v>
                </c:pt>
                <c:pt idx="1">
                  <c:v>0</c:v>
                </c:pt>
              </c:numCache>
            </c:numRef>
          </c:val>
          <c:extLst>
            <c:ext xmlns:c16="http://schemas.microsoft.com/office/drawing/2014/chart" uri="{C3380CC4-5D6E-409C-BE32-E72D297353CC}">
              <c16:uniqueId val="{00000000-DB31-426A-A0CE-EE47FEC03A11}"/>
            </c:ext>
          </c:extLst>
        </c:ser>
        <c:dLbls>
          <c:showLegendKey val="0"/>
          <c:showVal val="0"/>
          <c:showCatName val="0"/>
          <c:showSerName val="0"/>
          <c:showPercent val="0"/>
          <c:showBubbleSize val="0"/>
        </c:dLbls>
        <c:gapWidth val="219"/>
        <c:overlap val="-27"/>
        <c:axId val="2093005008"/>
        <c:axId val="2093006448"/>
      </c:barChart>
      <c:catAx>
        <c:axId val="2093005008"/>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Century Gothic" panose="020B0502020202020204" pitchFamily="34" charset="0"/>
                <a:ea typeface="+mn-ea"/>
                <a:cs typeface="+mn-cs"/>
              </a:defRPr>
            </a:pPr>
            <a:endParaRPr lang="pl-PL"/>
          </a:p>
        </c:txPr>
        <c:crossAx val="2093006448"/>
        <c:crosses val="autoZero"/>
        <c:auto val="1"/>
        <c:lblAlgn val="ctr"/>
        <c:lblOffset val="100"/>
        <c:noMultiLvlLbl val="0"/>
      </c:catAx>
      <c:valAx>
        <c:axId val="209300644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 ##0_);\(#\ ##0\);\-_);@_)" sourceLinked="1"/>
        <c:majorTickMark val="none"/>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2093005008"/>
        <c:crosses val="autoZero"/>
        <c:crossBetween val="between"/>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9525" cap="flat" cmpd="sng" algn="ctr">
      <a:noFill/>
      <a:round/>
    </a:ln>
    <a:effectLst/>
  </c:spPr>
  <c:txPr>
    <a:bodyPr/>
    <a:lstStyle/>
    <a:p>
      <a:pPr>
        <a:defRPr>
          <a:solidFill>
            <a:sysClr val="windowText" lastClr="000000"/>
          </a:solidFill>
          <a:latin typeface="Century Gothic" panose="020B0502020202020204" pitchFamily="34" charset="0"/>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png"/><Relationship Id="rId1" Type="http://schemas.openxmlformats.org/officeDocument/2006/relationships/chart" Target="../charts/chart1.xml"/><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2559050</xdr:colOff>
      <xdr:row>0</xdr:row>
      <xdr:rowOff>0</xdr:rowOff>
    </xdr:from>
    <xdr:to>
      <xdr:col>23</xdr:col>
      <xdr:colOff>0</xdr:colOff>
      <xdr:row>1048576</xdr:row>
      <xdr:rowOff>63500</xdr:rowOff>
    </xdr:to>
    <xdr:pic>
      <xdr:nvPicPr>
        <xdr:cNvPr id="3" name="Graphic 6">
          <a:extLst>
            <a:ext uri="{FF2B5EF4-FFF2-40B4-BE49-F238E27FC236}">
              <a16:creationId xmlns:a16="http://schemas.microsoft.com/office/drawing/2014/main" id="{D276CC73-B208-AEC9-B6DE-78F017CC424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rcRect/>
        <a:stretch>
          <a:fillRect/>
        </a:stretch>
      </xdr:blipFill>
      <xdr:spPr>
        <a:xfrm>
          <a:off x="6892925" y="0"/>
          <a:ext cx="12195175" cy="6858000"/>
        </a:xfrm>
        <a:custGeom>
          <a:avLst/>
          <a:gdLst>
            <a:gd name="connsiteX0" fmla="*/ 1993556 w 12192000"/>
            <a:gd name="connsiteY0" fmla="*/ 1989438 h 6858000"/>
            <a:gd name="connsiteX1" fmla="*/ 1993556 w 12192000"/>
            <a:gd name="connsiteY1" fmla="*/ 4868562 h 6858000"/>
            <a:gd name="connsiteX2" fmla="*/ 10198443 w 12192000"/>
            <a:gd name="connsiteY2" fmla="*/ 4868562 h 6858000"/>
            <a:gd name="connsiteX3" fmla="*/ 10198443 w 12192000"/>
            <a:gd name="connsiteY3" fmla="*/ 1989438 h 6858000"/>
            <a:gd name="connsiteX4" fmla="*/ 0 w 12192000"/>
            <a:gd name="connsiteY4" fmla="*/ 0 h 6858000"/>
            <a:gd name="connsiteX5" fmla="*/ 12192000 w 12192000"/>
            <a:gd name="connsiteY5" fmla="*/ 0 h 6858000"/>
            <a:gd name="connsiteX6" fmla="*/ 12192000 w 12192000"/>
            <a:gd name="connsiteY6" fmla="*/ 6858000 h 6858000"/>
            <a:gd name="connsiteX7" fmla="*/ 0 w 12192000"/>
            <a:gd name="connsiteY7" fmla="*/ 6858000 h 6858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2192000" h="6858000">
              <a:moveTo>
                <a:pt x="1993556" y="1989438"/>
              </a:moveTo>
              <a:lnTo>
                <a:pt x="1993556" y="4868562"/>
              </a:lnTo>
              <a:lnTo>
                <a:pt x="10198443" y="4868562"/>
              </a:lnTo>
              <a:lnTo>
                <a:pt x="10198443" y="1989438"/>
              </a:lnTo>
              <a:close/>
              <a:moveTo>
                <a:pt x="0" y="0"/>
              </a:moveTo>
              <a:lnTo>
                <a:pt x="12192000" y="0"/>
              </a:lnTo>
              <a:lnTo>
                <a:pt x="12192000" y="6858000"/>
              </a:lnTo>
              <a:lnTo>
                <a:pt x="0" y="6858000"/>
              </a:lnTo>
              <a:close/>
            </a:path>
          </a:pathLst>
        </a:custGeom>
      </xdr:spPr>
    </xdr:pic>
    <xdr:clientData/>
  </xdr:twoCellAnchor>
  <xdr:twoCellAnchor editAs="oneCell">
    <xdr:from>
      <xdr:col>14</xdr:col>
      <xdr:colOff>524132</xdr:colOff>
      <xdr:row>15</xdr:row>
      <xdr:rowOff>114299</xdr:rowOff>
    </xdr:from>
    <xdr:to>
      <xdr:col>19</xdr:col>
      <xdr:colOff>131960</xdr:colOff>
      <xdr:row>22</xdr:row>
      <xdr:rowOff>3174</xdr:rowOff>
    </xdr:to>
    <xdr:pic>
      <xdr:nvPicPr>
        <xdr:cNvPr id="4" name="Obraz 20" descr="Obraz zawierający tekst&#10;&#10;Opis wygenerowany automatycznie">
          <a:extLst>
            <a:ext uri="{FF2B5EF4-FFF2-40B4-BE49-F238E27FC236}">
              <a16:creationId xmlns:a16="http://schemas.microsoft.com/office/drawing/2014/main" id="{1EE8EFFF-770B-40C0-9ABB-2A7785A21458}"/>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14154407" y="2276474"/>
          <a:ext cx="2655828" cy="889000"/>
        </a:xfrm>
        <a:prstGeom prst="rect">
          <a:avLst/>
        </a:prstGeom>
      </xdr:spPr>
    </xdr:pic>
    <xdr:clientData/>
  </xdr:twoCellAnchor>
  <xdr:twoCellAnchor>
    <xdr:from>
      <xdr:col>3</xdr:col>
      <xdr:colOff>171450</xdr:colOff>
      <xdr:row>43</xdr:row>
      <xdr:rowOff>28575</xdr:rowOff>
    </xdr:from>
    <xdr:to>
      <xdr:col>15</xdr:col>
      <xdr:colOff>47625</xdr:colOff>
      <xdr:row>46</xdr:row>
      <xdr:rowOff>88898</xdr:rowOff>
    </xdr:to>
    <xdr:sp macro="" textlink="$A$9">
      <xdr:nvSpPr>
        <xdr:cNvPr id="2" name="TextBox 1">
          <a:extLst>
            <a:ext uri="{FF2B5EF4-FFF2-40B4-BE49-F238E27FC236}">
              <a16:creationId xmlns:a16="http://schemas.microsoft.com/office/drawing/2014/main" id="{AFC0A2DC-3BDE-A3AF-3D70-A71E03625CDF}"/>
            </a:ext>
          </a:extLst>
        </xdr:cNvPr>
        <xdr:cNvSpPr txBox="1"/>
      </xdr:nvSpPr>
      <xdr:spPr>
        <a:xfrm>
          <a:off x="7096125" y="6248400"/>
          <a:ext cx="7191375" cy="488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C1C9998-719A-41FF-9384-B4E149CBD035}" type="TxLink">
            <a:rPr lang="en-US" sz="800" b="0" i="1" u="none" strike="noStrike">
              <a:solidFill>
                <a:schemeClr val="bg1"/>
              </a:solidFill>
              <a:latin typeface="Century Gothic"/>
            </a:rPr>
            <a:pPr/>
            <a:t> </a:t>
          </a:fld>
          <a:endParaRPr lang="pl-PL" sz="1100" b="0" i="1">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63500</xdr:colOff>
      <xdr:row>0</xdr:row>
      <xdr:rowOff>142876</xdr:rowOff>
    </xdr:from>
    <xdr:to>
      <xdr:col>6</xdr:col>
      <xdr:colOff>418019</xdr:colOff>
      <xdr:row>4</xdr:row>
      <xdr:rowOff>6351</xdr:rowOff>
    </xdr:to>
    <xdr:pic>
      <xdr:nvPicPr>
        <xdr:cNvPr id="2" name="Obraz 20" descr="Obraz zawierający tekst&#10;&#10;Opis wygenerowany automatycznie">
          <a:extLst>
            <a:ext uri="{FF2B5EF4-FFF2-40B4-BE49-F238E27FC236}">
              <a16:creationId xmlns:a16="http://schemas.microsoft.com/office/drawing/2014/main" id="{6FDC6F53-704F-4628-8EF7-67875D234FE7}"/>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5143500" y="139701"/>
          <a:ext cx="1360994" cy="457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64060</xdr:colOff>
      <xdr:row>93</xdr:row>
      <xdr:rowOff>54429</xdr:rowOff>
    </xdr:from>
    <xdr:to>
      <xdr:col>25</xdr:col>
      <xdr:colOff>134470</xdr:colOff>
      <xdr:row>112</xdr:row>
      <xdr:rowOff>84791</xdr:rowOff>
    </xdr:to>
    <xdr:graphicFrame macro="">
      <xdr:nvGraphicFramePr>
        <xdr:cNvPr id="3" name="Chart 2">
          <a:extLst>
            <a:ext uri="{FF2B5EF4-FFF2-40B4-BE49-F238E27FC236}">
              <a16:creationId xmlns:a16="http://schemas.microsoft.com/office/drawing/2014/main" id="{1FB71C9F-98AA-44D8-8ECD-58C2A9E9F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63500</xdr:colOff>
      <xdr:row>0</xdr:row>
      <xdr:rowOff>108241</xdr:rowOff>
    </xdr:from>
    <xdr:to>
      <xdr:col>6</xdr:col>
      <xdr:colOff>418019</xdr:colOff>
      <xdr:row>3</xdr:row>
      <xdr:rowOff>7281</xdr:rowOff>
    </xdr:to>
    <xdr:pic>
      <xdr:nvPicPr>
        <xdr:cNvPr id="2" name="Obraz 20" descr="Obraz zawierający tekst&#10;&#10;Opis wygenerowany automatycznie">
          <a:extLst>
            <a:ext uri="{FF2B5EF4-FFF2-40B4-BE49-F238E27FC236}">
              <a16:creationId xmlns:a16="http://schemas.microsoft.com/office/drawing/2014/main" id="{974D99A8-8ABC-46C7-9B96-0218E6BEF0E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5155045" y="108241"/>
          <a:ext cx="1358974" cy="438501"/>
        </a:xfrm>
        <a:prstGeom prst="rect">
          <a:avLst/>
        </a:prstGeom>
      </xdr:spPr>
    </xdr:pic>
    <xdr:clientData/>
  </xdr:twoCellAnchor>
  <xdr:twoCellAnchor>
    <xdr:from>
      <xdr:col>4</xdr:col>
      <xdr:colOff>44823</xdr:colOff>
      <xdr:row>65</xdr:row>
      <xdr:rowOff>64061</xdr:rowOff>
    </xdr:from>
    <xdr:to>
      <xdr:col>25</xdr:col>
      <xdr:colOff>112058</xdr:colOff>
      <xdr:row>85</xdr:row>
      <xdr:rowOff>112059</xdr:rowOff>
    </xdr:to>
    <xdr:graphicFrame macro="">
      <xdr:nvGraphicFramePr>
        <xdr:cNvPr id="4" name="Chart 3">
          <a:extLst>
            <a:ext uri="{FF2B5EF4-FFF2-40B4-BE49-F238E27FC236}">
              <a16:creationId xmlns:a16="http://schemas.microsoft.com/office/drawing/2014/main" id="{A440E0A1-8A5D-5277-5C52-224B060F03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158751</xdr:colOff>
      <xdr:row>43</xdr:row>
      <xdr:rowOff>0</xdr:rowOff>
    </xdr:from>
    <xdr:to>
      <xdr:col>24</xdr:col>
      <xdr:colOff>582706</xdr:colOff>
      <xdr:row>61</xdr:row>
      <xdr:rowOff>9525</xdr:rowOff>
    </xdr:to>
    <xdr:graphicFrame macro="">
      <xdr:nvGraphicFramePr>
        <xdr:cNvPr id="5" name="Chart 4">
          <a:extLst>
            <a:ext uri="{FF2B5EF4-FFF2-40B4-BE49-F238E27FC236}">
              <a16:creationId xmlns:a16="http://schemas.microsoft.com/office/drawing/2014/main" id="{CE94C2E5-CBB7-4E94-8D11-55AD2D92A7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63500</xdr:colOff>
      <xdr:row>0</xdr:row>
      <xdr:rowOff>72736</xdr:rowOff>
    </xdr:from>
    <xdr:to>
      <xdr:col>6</xdr:col>
      <xdr:colOff>551370</xdr:colOff>
      <xdr:row>2</xdr:row>
      <xdr:rowOff>141005</xdr:rowOff>
    </xdr:to>
    <xdr:pic>
      <xdr:nvPicPr>
        <xdr:cNvPr id="2" name="Obraz 20" descr="Obraz zawierający tekst&#10;&#10;Opis wygenerowany automatycznie">
          <a:extLst>
            <a:ext uri="{FF2B5EF4-FFF2-40B4-BE49-F238E27FC236}">
              <a16:creationId xmlns:a16="http://schemas.microsoft.com/office/drawing/2014/main" id="{CE016DEB-28A2-444A-B613-F9554DFCF82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294409" y="72736"/>
          <a:ext cx="1365325" cy="432528"/>
        </a:xfrm>
        <a:prstGeom prst="rect">
          <a:avLst/>
        </a:prstGeom>
      </xdr:spPr>
    </xdr:pic>
    <xdr:clientData/>
  </xdr:twoCellAnchor>
  <xdr:twoCellAnchor>
    <xdr:from>
      <xdr:col>16</xdr:col>
      <xdr:colOff>174625</xdr:colOff>
      <xdr:row>46</xdr:row>
      <xdr:rowOff>111125</xdr:rowOff>
    </xdr:from>
    <xdr:to>
      <xdr:col>36</xdr:col>
      <xdr:colOff>555625</xdr:colOff>
      <xdr:row>66</xdr:row>
      <xdr:rowOff>159123</xdr:rowOff>
    </xdr:to>
    <xdr:graphicFrame macro="">
      <xdr:nvGraphicFramePr>
        <xdr:cNvPr id="3" name="Chart 2">
          <a:extLst>
            <a:ext uri="{FF2B5EF4-FFF2-40B4-BE49-F238E27FC236}">
              <a16:creationId xmlns:a16="http://schemas.microsoft.com/office/drawing/2014/main" id="{1CA7E7F5-CE32-4DB6-A047-B83BC16731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63500</xdr:colOff>
      <xdr:row>0</xdr:row>
      <xdr:rowOff>38101</xdr:rowOff>
    </xdr:from>
    <xdr:to>
      <xdr:col>6</xdr:col>
      <xdr:colOff>551369</xdr:colOff>
      <xdr:row>2</xdr:row>
      <xdr:rowOff>114301</xdr:rowOff>
    </xdr:to>
    <xdr:pic>
      <xdr:nvPicPr>
        <xdr:cNvPr id="2" name="Obraz 20" descr="Obraz zawierający tekst&#10;&#10;Opis wygenerowany automatycznie">
          <a:extLst>
            <a:ext uri="{FF2B5EF4-FFF2-40B4-BE49-F238E27FC236}">
              <a16:creationId xmlns:a16="http://schemas.microsoft.com/office/drawing/2014/main" id="{F707C150-B2B1-4FC6-AFA5-D341DB22152A}"/>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4610100" y="38101"/>
          <a:ext cx="1360994" cy="428625"/>
        </a:xfrm>
        <a:prstGeom prst="rect">
          <a:avLst/>
        </a:prstGeom>
      </xdr:spPr>
    </xdr:pic>
    <xdr:clientData/>
  </xdr:twoCellAnchor>
  <xdr:twoCellAnchor>
    <xdr:from>
      <xdr:col>16</xdr:col>
      <xdr:colOff>118341</xdr:colOff>
      <xdr:row>100</xdr:row>
      <xdr:rowOff>127000</xdr:rowOff>
    </xdr:from>
    <xdr:to>
      <xdr:col>37</xdr:col>
      <xdr:colOff>44977</xdr:colOff>
      <xdr:row>119</xdr:row>
      <xdr:rowOff>88914</xdr:rowOff>
    </xdr:to>
    <xdr:graphicFrame macro="">
      <xdr:nvGraphicFramePr>
        <xdr:cNvPr id="3" name="Chart 2">
          <a:extLst>
            <a:ext uri="{FF2B5EF4-FFF2-40B4-BE49-F238E27FC236}">
              <a16:creationId xmlns:a16="http://schemas.microsoft.com/office/drawing/2014/main" id="{DCFAB642-2016-485E-9FB3-012F49536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259773</xdr:colOff>
      <xdr:row>97</xdr:row>
      <xdr:rowOff>126999</xdr:rowOff>
    </xdr:from>
    <xdr:to>
      <xdr:col>13</xdr:col>
      <xdr:colOff>138546</xdr:colOff>
      <xdr:row>119</xdr:row>
      <xdr:rowOff>69273</xdr:rowOff>
    </xdr:to>
    <xdr:graphicFrame macro="">
      <xdr:nvGraphicFramePr>
        <xdr:cNvPr id="4" name="Chart 3">
          <a:extLst>
            <a:ext uri="{FF2B5EF4-FFF2-40B4-BE49-F238E27FC236}">
              <a16:creationId xmlns:a16="http://schemas.microsoft.com/office/drawing/2014/main" id="{C54E8E6C-DD29-DE67-513A-1A0446A805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63500</xdr:colOff>
      <xdr:row>0</xdr:row>
      <xdr:rowOff>38101</xdr:rowOff>
    </xdr:from>
    <xdr:to>
      <xdr:col>6</xdr:col>
      <xdr:colOff>551366</xdr:colOff>
      <xdr:row>2</xdr:row>
      <xdr:rowOff>114301</xdr:rowOff>
    </xdr:to>
    <xdr:pic>
      <xdr:nvPicPr>
        <xdr:cNvPr id="2" name="Obraz 20" descr="Obraz zawierający tekst&#10;&#10;Opis wygenerowany automatycznie">
          <a:extLst>
            <a:ext uri="{FF2B5EF4-FFF2-40B4-BE49-F238E27FC236}">
              <a16:creationId xmlns:a16="http://schemas.microsoft.com/office/drawing/2014/main" id="{74343E37-CB2D-4660-BF73-4324FDBCB715}"/>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7391400" y="38101"/>
          <a:ext cx="1360992" cy="4286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63500</xdr:colOff>
      <xdr:row>0</xdr:row>
      <xdr:rowOff>38101</xdr:rowOff>
    </xdr:from>
    <xdr:to>
      <xdr:col>6</xdr:col>
      <xdr:colOff>551370</xdr:colOff>
      <xdr:row>2</xdr:row>
      <xdr:rowOff>114301</xdr:rowOff>
    </xdr:to>
    <xdr:pic>
      <xdr:nvPicPr>
        <xdr:cNvPr id="2" name="Obraz 20" descr="Obraz zawierający tekst&#10;&#10;Opis wygenerowany automatycznie">
          <a:extLst>
            <a:ext uri="{FF2B5EF4-FFF2-40B4-BE49-F238E27FC236}">
              <a16:creationId xmlns:a16="http://schemas.microsoft.com/office/drawing/2014/main" id="{69F972DE-3AE9-4DFF-9949-B1BB71372B63}"/>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4610100" y="38101"/>
          <a:ext cx="1360994" cy="428625"/>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9111E-2953-4FC3-834E-13F832E55F7D}">
  <sheetPr codeName="Sheet1">
    <tabColor theme="5" tint="0.79998168889431442"/>
  </sheetPr>
  <dimension ref="A1:W48"/>
  <sheetViews>
    <sheetView showGridLines="0" tabSelected="1" topLeftCell="D1" zoomScale="70" zoomScaleNormal="70" workbookViewId="0">
      <selection activeCell="J31" sqref="J31"/>
    </sheetView>
  </sheetViews>
  <sheetFormatPr defaultColWidth="0" defaultRowHeight="13.5" zeroHeight="1" x14ac:dyDescent="0.3"/>
  <cols>
    <col min="1" max="1" width="27.85546875" style="5" hidden="1" customWidth="1"/>
    <col min="2" max="2" width="34.28515625" style="1" hidden="1" customWidth="1"/>
    <col min="3" max="3" width="37.140625" style="1" hidden="1" customWidth="1"/>
    <col min="4" max="23" width="8.7109375" style="1" customWidth="1"/>
    <col min="24" max="16384" width="8.7109375" style="1" hidden="1"/>
  </cols>
  <sheetData>
    <row r="1" spans="1:23" ht="14.25" thickBot="1" x14ac:dyDescent="0.35">
      <c r="A1" s="4" t="str">
        <f>$J$31</f>
        <v>PL</v>
      </c>
      <c r="B1" s="6" t="s">
        <v>0</v>
      </c>
      <c r="C1" s="6" t="s">
        <v>1</v>
      </c>
      <c r="D1" s="7"/>
      <c r="E1" s="7"/>
      <c r="F1" s="7"/>
      <c r="G1" s="7"/>
      <c r="H1" s="7"/>
      <c r="I1" s="7"/>
      <c r="J1" s="7"/>
      <c r="K1" s="7"/>
      <c r="L1" s="7"/>
      <c r="M1" s="7"/>
      <c r="N1" s="7"/>
      <c r="O1" s="7"/>
      <c r="P1" s="7"/>
      <c r="Q1" s="7"/>
      <c r="R1" s="7"/>
      <c r="S1" s="7"/>
      <c r="T1" s="7"/>
      <c r="U1" s="7"/>
      <c r="V1" s="7"/>
      <c r="W1" s="7"/>
    </row>
    <row r="2" spans="1:23" ht="14.25" thickTop="1" x14ac:dyDescent="0.3">
      <c r="A2" s="5" t="str">
        <f t="shared" ref="A2:A8" si="0">IF($A$1=$C$1,$C2,$B2)</f>
        <v>Wersja językowa:</v>
      </c>
      <c r="B2" s="2" t="s">
        <v>3</v>
      </c>
      <c r="C2" s="2" t="s">
        <v>2</v>
      </c>
      <c r="D2" s="7"/>
      <c r="E2" s="7"/>
      <c r="F2" s="7"/>
      <c r="G2" s="7"/>
      <c r="H2" s="7"/>
      <c r="I2" s="7"/>
      <c r="J2" s="7"/>
      <c r="K2" s="7"/>
      <c r="L2" s="7"/>
      <c r="M2" s="7"/>
      <c r="N2" s="7"/>
      <c r="O2" s="7"/>
      <c r="P2" s="7"/>
      <c r="Q2" s="7"/>
      <c r="R2" s="7"/>
      <c r="S2" s="7"/>
      <c r="T2" s="7"/>
      <c r="U2" s="7"/>
      <c r="V2" s="7"/>
      <c r="W2" s="7"/>
    </row>
    <row r="3" spans="1:23" x14ac:dyDescent="0.3">
      <c r="A3" s="5" t="str">
        <f t="shared" si="0"/>
        <v>polski</v>
      </c>
      <c r="B3" s="2" t="s">
        <v>5</v>
      </c>
      <c r="C3" s="2" t="s">
        <v>4</v>
      </c>
      <c r="D3" s="7"/>
      <c r="E3" s="7"/>
      <c r="F3" s="7"/>
      <c r="G3" s="7"/>
      <c r="H3" s="7"/>
      <c r="I3" s="7"/>
      <c r="J3" s="7"/>
      <c r="K3" s="7"/>
      <c r="L3" s="7"/>
      <c r="M3" s="7"/>
      <c r="N3" s="7"/>
      <c r="O3" s="7"/>
      <c r="P3" s="7"/>
      <c r="Q3" s="7"/>
      <c r="R3" s="7"/>
      <c r="S3" s="7"/>
      <c r="T3" s="7"/>
      <c r="U3" s="7"/>
      <c r="V3" s="7"/>
      <c r="W3" s="7"/>
    </row>
    <row r="4" spans="1:23" x14ac:dyDescent="0.3">
      <c r="A4" s="5" t="str">
        <f t="shared" si="0"/>
        <v>angielski</v>
      </c>
      <c r="B4" s="2" t="s">
        <v>7</v>
      </c>
      <c r="C4" s="2" t="s">
        <v>6</v>
      </c>
      <c r="D4" s="7"/>
      <c r="E4" s="7"/>
      <c r="F4" s="7"/>
      <c r="G4" s="7"/>
      <c r="H4" s="7"/>
      <c r="I4" s="7"/>
      <c r="J4" s="7"/>
      <c r="K4" s="7"/>
      <c r="L4" s="7"/>
      <c r="M4" s="7"/>
      <c r="N4" s="7"/>
      <c r="O4" s="7"/>
      <c r="P4" s="7"/>
      <c r="Q4" s="7"/>
      <c r="R4" s="7"/>
      <c r="S4" s="7"/>
      <c r="T4" s="7"/>
      <c r="U4" s="7"/>
      <c r="V4" s="7"/>
      <c r="W4" s="7"/>
    </row>
    <row r="5" spans="1:23" x14ac:dyDescent="0.3">
      <c r="A5" s="5" t="str">
        <f t="shared" si="0"/>
        <v>Kalkulator Taryfowy</v>
      </c>
      <c r="B5" s="2" t="s">
        <v>310</v>
      </c>
      <c r="C5" s="2" t="s">
        <v>12</v>
      </c>
      <c r="D5" s="7"/>
      <c r="E5" s="7"/>
      <c r="F5" s="7"/>
      <c r="G5" s="7"/>
      <c r="H5" s="7"/>
      <c r="I5" s="7"/>
      <c r="J5" s="7"/>
      <c r="K5" s="7"/>
      <c r="L5" s="7"/>
      <c r="M5" s="7"/>
      <c r="N5" s="7"/>
      <c r="O5" s="7"/>
      <c r="P5" s="7"/>
      <c r="Q5" s="7"/>
      <c r="R5" s="7"/>
      <c r="S5" s="7"/>
      <c r="T5" s="7"/>
      <c r="U5" s="7"/>
      <c r="V5" s="7"/>
      <c r="W5" s="7"/>
    </row>
    <row r="6" spans="1:23" x14ac:dyDescent="0.3">
      <c r="A6" s="5" t="str">
        <f t="shared" si="0"/>
        <v>Indykatywne stawki opłat za usługi regazyfikacji</v>
      </c>
      <c r="B6" s="2" t="s">
        <v>9</v>
      </c>
      <c r="C6" s="2" t="s">
        <v>283</v>
      </c>
      <c r="D6" s="7"/>
      <c r="E6" s="7"/>
      <c r="F6" s="7"/>
      <c r="G6" s="7"/>
      <c r="H6" s="7"/>
      <c r="I6" s="7"/>
      <c r="J6" s="7"/>
      <c r="K6" s="7"/>
      <c r="L6" s="7"/>
      <c r="M6" s="7"/>
      <c r="N6" s="7"/>
      <c r="O6" s="7"/>
      <c r="P6" s="7"/>
      <c r="Q6" s="7"/>
      <c r="R6" s="7"/>
      <c r="S6" s="7"/>
      <c r="T6" s="7"/>
      <c r="U6" s="7"/>
      <c r="V6" s="7"/>
      <c r="W6" s="7"/>
    </row>
    <row r="7" spans="1:23" x14ac:dyDescent="0.3">
      <c r="A7" s="5" t="str">
        <f t="shared" si="0"/>
        <v>Marzec 2026 r.</v>
      </c>
      <c r="B7" s="3" t="s">
        <v>294</v>
      </c>
      <c r="C7" s="2" t="s">
        <v>295</v>
      </c>
      <c r="D7" s="7"/>
      <c r="E7" s="7"/>
      <c r="F7" s="7"/>
      <c r="G7" s="7"/>
      <c r="H7" s="7"/>
      <c r="I7" s="7"/>
      <c r="J7" s="7"/>
      <c r="K7" s="7"/>
      <c r="L7" s="7"/>
      <c r="M7" s="7"/>
      <c r="N7" s="7"/>
      <c r="O7" s="7"/>
      <c r="P7" s="7"/>
      <c r="Q7" s="7"/>
      <c r="R7" s="7"/>
      <c r="S7" s="7"/>
      <c r="T7" s="7"/>
      <c r="U7" s="7"/>
      <c r="V7" s="7"/>
      <c r="W7" s="7"/>
    </row>
    <row r="8" spans="1:23" x14ac:dyDescent="0.3">
      <c r="A8" s="5" t="str">
        <f t="shared" si="0"/>
        <v>&lt;- wybierz z listy</v>
      </c>
      <c r="B8" s="2" t="s">
        <v>10</v>
      </c>
      <c r="C8" s="2" t="s">
        <v>11</v>
      </c>
      <c r="D8" s="7"/>
      <c r="E8" s="7"/>
      <c r="F8" s="7"/>
      <c r="G8" s="7"/>
      <c r="H8" s="7"/>
      <c r="I8" s="7"/>
      <c r="J8" s="7"/>
      <c r="K8" s="7"/>
      <c r="L8" s="7"/>
      <c r="M8" s="7"/>
      <c r="N8" s="7"/>
      <c r="O8" s="7"/>
      <c r="P8" s="7"/>
      <c r="Q8" s="7"/>
      <c r="R8" s="7"/>
      <c r="S8" s="7"/>
      <c r="T8" s="7"/>
      <c r="U8" s="7"/>
      <c r="V8" s="7"/>
      <c r="W8" s="7"/>
    </row>
    <row r="9" spans="1:23" x14ac:dyDescent="0.3">
      <c r="A9" s="5" t="str">
        <f>IF($A$1=$C$1,$C9,"")</f>
        <v/>
      </c>
      <c r="B9" s="2"/>
      <c r="C9" s="2" t="s">
        <v>171</v>
      </c>
      <c r="D9" s="7"/>
      <c r="E9" s="7"/>
      <c r="F9" s="7"/>
      <c r="G9" s="7"/>
      <c r="H9" s="7"/>
      <c r="I9" s="7"/>
      <c r="J9" s="7"/>
      <c r="K9" s="7"/>
      <c r="L9" s="7"/>
      <c r="M9" s="7"/>
      <c r="N9" s="7"/>
      <c r="O9" s="7"/>
      <c r="P9" s="7"/>
      <c r="Q9" s="7"/>
      <c r="R9" s="7"/>
      <c r="S9" s="7"/>
      <c r="T9" s="7"/>
      <c r="U9" s="7"/>
      <c r="V9" s="7"/>
      <c r="W9" s="7"/>
    </row>
    <row r="10" spans="1:23" x14ac:dyDescent="0.3">
      <c r="B10" s="2"/>
      <c r="C10" s="2"/>
      <c r="D10" s="7"/>
      <c r="E10" s="7"/>
      <c r="F10" s="7"/>
      <c r="G10" s="7"/>
      <c r="H10" s="7"/>
      <c r="I10" s="7"/>
      <c r="J10" s="7"/>
      <c r="K10" s="7"/>
      <c r="L10" s="7"/>
      <c r="M10" s="7"/>
      <c r="N10" s="7"/>
      <c r="O10" s="7"/>
      <c r="P10" s="7"/>
      <c r="Q10" s="7"/>
      <c r="R10" s="7"/>
      <c r="S10" s="7"/>
      <c r="T10" s="7"/>
      <c r="U10" s="7"/>
      <c r="V10" s="7"/>
      <c r="W10" s="7"/>
    </row>
    <row r="11" spans="1:23" x14ac:dyDescent="0.3">
      <c r="B11" s="2"/>
      <c r="C11" s="2"/>
      <c r="D11" s="7"/>
      <c r="E11" s="7"/>
      <c r="F11" s="7"/>
      <c r="G11" s="7"/>
      <c r="H11" s="7"/>
      <c r="I11" s="7"/>
      <c r="J11" s="7"/>
      <c r="K11" s="7"/>
      <c r="L11" s="7"/>
      <c r="M11" s="7"/>
      <c r="N11" s="7"/>
      <c r="O11" s="7"/>
      <c r="P11" s="7"/>
      <c r="Q11" s="7"/>
      <c r="R11" s="7"/>
      <c r="S11" s="7"/>
      <c r="T11" s="7"/>
      <c r="U11" s="7"/>
      <c r="V11" s="7"/>
      <c r="W11" s="7"/>
    </row>
    <row r="12" spans="1:23" x14ac:dyDescent="0.3">
      <c r="B12" s="2"/>
      <c r="C12" s="2"/>
      <c r="D12" s="7"/>
      <c r="E12" s="7"/>
      <c r="F12" s="7"/>
      <c r="G12" s="7"/>
      <c r="H12" s="7"/>
      <c r="I12" s="7"/>
      <c r="J12" s="7"/>
      <c r="K12" s="7"/>
      <c r="L12" s="7"/>
      <c r="M12" s="7"/>
      <c r="N12" s="7"/>
      <c r="O12" s="7"/>
      <c r="P12" s="7"/>
      <c r="Q12" s="7"/>
      <c r="R12" s="7"/>
      <c r="S12" s="7"/>
      <c r="T12" s="7"/>
      <c r="U12" s="7"/>
      <c r="V12" s="7"/>
      <c r="W12" s="7"/>
    </row>
    <row r="13" spans="1:23" x14ac:dyDescent="0.3">
      <c r="B13" s="2"/>
      <c r="C13" s="2"/>
      <c r="D13" s="7"/>
      <c r="E13" s="7"/>
      <c r="F13" s="7"/>
      <c r="G13" s="7"/>
      <c r="H13" s="7"/>
      <c r="I13" s="7"/>
      <c r="J13" s="7"/>
      <c r="K13" s="7"/>
      <c r="L13" s="7"/>
      <c r="M13" s="7"/>
      <c r="N13" s="7"/>
      <c r="O13" s="7"/>
      <c r="P13" s="7"/>
      <c r="Q13" s="7"/>
      <c r="R13" s="7"/>
      <c r="S13" s="7"/>
      <c r="T13" s="7"/>
      <c r="U13" s="7"/>
      <c r="V13" s="7"/>
      <c r="W13" s="7"/>
    </row>
    <row r="14" spans="1:23" x14ac:dyDescent="0.3">
      <c r="B14" s="2"/>
      <c r="C14" s="2"/>
      <c r="D14" s="7"/>
      <c r="E14" s="7"/>
      <c r="F14" s="7"/>
      <c r="G14" s="7"/>
      <c r="H14" s="7"/>
      <c r="I14" s="7"/>
      <c r="J14" s="7"/>
      <c r="K14" s="7"/>
      <c r="L14" s="7"/>
      <c r="M14" s="7"/>
      <c r="N14" s="7"/>
      <c r="O14" s="7"/>
      <c r="P14" s="7"/>
      <c r="Q14" s="7"/>
      <c r="R14" s="7"/>
      <c r="S14" s="7"/>
      <c r="T14" s="7"/>
      <c r="U14" s="7"/>
      <c r="V14" s="7"/>
      <c r="W14" s="7"/>
    </row>
    <row r="15" spans="1:23" x14ac:dyDescent="0.3">
      <c r="B15" s="2"/>
      <c r="C15" s="2"/>
      <c r="D15" s="7"/>
      <c r="E15" s="7"/>
      <c r="F15" s="7"/>
      <c r="G15" s="7"/>
      <c r="H15" s="7"/>
      <c r="I15" s="7"/>
      <c r="J15" s="7"/>
      <c r="K15" s="7"/>
      <c r="L15" s="7"/>
      <c r="M15" s="7"/>
      <c r="N15" s="7"/>
      <c r="O15" s="7"/>
      <c r="P15" s="7"/>
      <c r="Q15" s="7"/>
      <c r="R15" s="7"/>
      <c r="S15" s="7"/>
      <c r="T15" s="7"/>
      <c r="U15" s="7"/>
      <c r="V15" s="7"/>
      <c r="W15" s="7"/>
    </row>
    <row r="16" spans="1:23" x14ac:dyDescent="0.3">
      <c r="B16" s="2"/>
      <c r="C16" s="2"/>
      <c r="D16" s="7"/>
      <c r="E16" s="7"/>
      <c r="F16" s="7"/>
      <c r="G16" s="7"/>
      <c r="H16" s="277" t="s">
        <v>8</v>
      </c>
      <c r="I16" s="277"/>
      <c r="J16" s="277"/>
      <c r="K16" s="277"/>
      <c r="L16" s="277"/>
      <c r="M16" s="277"/>
      <c r="N16" s="277"/>
      <c r="O16" s="277"/>
      <c r="P16" s="277"/>
      <c r="Q16" s="277"/>
      <c r="R16" s="277"/>
      <c r="S16" s="277"/>
      <c r="T16" s="7"/>
      <c r="U16" s="7"/>
      <c r="V16" s="7"/>
      <c r="W16" s="7"/>
    </row>
    <row r="17" spans="2:23" x14ac:dyDescent="0.3">
      <c r="B17" s="2"/>
      <c r="C17" s="2"/>
      <c r="D17" s="7"/>
      <c r="E17" s="7"/>
      <c r="F17" s="7"/>
      <c r="G17" s="7"/>
      <c r="H17" s="277"/>
      <c r="I17" s="277"/>
      <c r="J17" s="277"/>
      <c r="K17" s="277"/>
      <c r="L17" s="277"/>
      <c r="M17" s="277"/>
      <c r="N17" s="277"/>
      <c r="O17" s="277"/>
      <c r="P17" s="277"/>
      <c r="Q17" s="277"/>
      <c r="R17" s="277"/>
      <c r="S17" s="277"/>
      <c r="T17" s="7"/>
      <c r="U17" s="7"/>
      <c r="V17" s="7"/>
      <c r="W17" s="7"/>
    </row>
    <row r="18" spans="2:23" x14ac:dyDescent="0.3">
      <c r="B18" s="2"/>
      <c r="C18" s="2"/>
      <c r="D18" s="7"/>
      <c r="E18" s="7"/>
      <c r="F18" s="7"/>
      <c r="G18" s="7"/>
      <c r="H18" s="277"/>
      <c r="I18" s="277"/>
      <c r="J18" s="277"/>
      <c r="K18" s="277"/>
      <c r="L18" s="277"/>
      <c r="M18" s="277"/>
      <c r="N18" s="277"/>
      <c r="O18" s="277"/>
      <c r="P18" s="277"/>
      <c r="Q18" s="277"/>
      <c r="R18" s="277"/>
      <c r="S18" s="277"/>
      <c r="T18" s="7"/>
      <c r="U18" s="7"/>
      <c r="V18" s="7"/>
      <c r="W18" s="7"/>
    </row>
    <row r="19" spans="2:23" x14ac:dyDescent="0.3">
      <c r="B19" s="2"/>
      <c r="C19" s="2"/>
      <c r="D19" s="7"/>
      <c r="E19" s="7"/>
      <c r="F19" s="7"/>
      <c r="G19" s="7"/>
      <c r="H19" s="277"/>
      <c r="I19" s="277"/>
      <c r="J19" s="277"/>
      <c r="K19" s="277"/>
      <c r="L19" s="277"/>
      <c r="M19" s="277"/>
      <c r="N19" s="277"/>
      <c r="O19" s="277"/>
      <c r="P19" s="277"/>
      <c r="Q19" s="277"/>
      <c r="R19" s="277"/>
      <c r="S19" s="277"/>
      <c r="T19" s="7"/>
      <c r="U19" s="7"/>
      <c r="V19" s="7"/>
      <c r="W19" s="7"/>
    </row>
    <row r="20" spans="2:23" x14ac:dyDescent="0.3">
      <c r="B20" s="2"/>
      <c r="C20" s="2"/>
      <c r="D20" s="7"/>
      <c r="E20" s="7"/>
      <c r="F20" s="7"/>
      <c r="G20" s="7"/>
      <c r="H20" s="7"/>
      <c r="I20" s="7"/>
      <c r="J20" s="7"/>
      <c r="K20" s="7"/>
      <c r="L20" s="7"/>
      <c r="M20" s="7"/>
      <c r="N20" s="7"/>
      <c r="O20" s="7"/>
      <c r="P20" s="7"/>
      <c r="Q20" s="7"/>
      <c r="R20" s="7"/>
      <c r="S20" s="7"/>
      <c r="T20" s="7"/>
      <c r="U20" s="7"/>
      <c r="V20" s="7"/>
      <c r="W20" s="7"/>
    </row>
    <row r="21" spans="2:23" x14ac:dyDescent="0.3">
      <c r="B21" s="2"/>
      <c r="C21" s="2"/>
      <c r="D21" s="7"/>
      <c r="E21" s="7"/>
      <c r="F21" s="7"/>
      <c r="G21" s="7"/>
      <c r="H21" s="277" t="str">
        <f>A5</f>
        <v>Kalkulator Taryfowy</v>
      </c>
      <c r="I21" s="277"/>
      <c r="J21" s="277"/>
      <c r="K21" s="277"/>
      <c r="L21" s="277"/>
      <c r="M21" s="277"/>
      <c r="N21" s="277"/>
      <c r="O21" s="277"/>
      <c r="P21" s="277"/>
      <c r="Q21" s="277"/>
      <c r="R21" s="277"/>
      <c r="S21" s="277"/>
      <c r="T21" s="7"/>
      <c r="U21" s="7"/>
      <c r="V21" s="7"/>
      <c r="W21" s="7"/>
    </row>
    <row r="22" spans="2:23" x14ac:dyDescent="0.3">
      <c r="B22" s="2"/>
      <c r="C22" s="2"/>
      <c r="D22" s="7"/>
      <c r="E22" s="7"/>
      <c r="F22" s="7"/>
      <c r="G22" s="7"/>
      <c r="H22" s="277"/>
      <c r="I22" s="277"/>
      <c r="J22" s="277"/>
      <c r="K22" s="277"/>
      <c r="L22" s="277"/>
      <c r="M22" s="277"/>
      <c r="N22" s="277"/>
      <c r="O22" s="277"/>
      <c r="P22" s="277"/>
      <c r="Q22" s="277"/>
      <c r="R22" s="277"/>
      <c r="S22" s="277"/>
      <c r="T22" s="7"/>
      <c r="U22" s="7"/>
      <c r="V22" s="7"/>
      <c r="W22" s="7"/>
    </row>
    <row r="23" spans="2:23" x14ac:dyDescent="0.3">
      <c r="B23" s="2"/>
      <c r="C23" s="2"/>
      <c r="D23" s="7"/>
      <c r="E23" s="7"/>
      <c r="F23" s="7"/>
      <c r="G23" s="7"/>
      <c r="H23" s="277"/>
      <c r="I23" s="277"/>
      <c r="J23" s="277"/>
      <c r="K23" s="277"/>
      <c r="L23" s="277"/>
      <c r="M23" s="277"/>
      <c r="N23" s="277"/>
      <c r="O23" s="277"/>
      <c r="P23" s="277"/>
      <c r="Q23" s="277"/>
      <c r="R23" s="277"/>
      <c r="S23" s="277"/>
      <c r="T23" s="7"/>
      <c r="U23" s="7"/>
      <c r="V23" s="7"/>
      <c r="W23" s="7"/>
    </row>
    <row r="24" spans="2:23" x14ac:dyDescent="0.3">
      <c r="B24" s="2"/>
      <c r="C24" s="2"/>
      <c r="D24" s="7"/>
      <c r="E24" s="7"/>
      <c r="F24" s="7"/>
      <c r="G24" s="7"/>
      <c r="H24" s="277"/>
      <c r="I24" s="277"/>
      <c r="J24" s="277"/>
      <c r="K24" s="277"/>
      <c r="L24" s="277"/>
      <c r="M24" s="277"/>
      <c r="N24" s="277"/>
      <c r="O24" s="277"/>
      <c r="P24" s="277"/>
      <c r="Q24" s="277"/>
      <c r="R24" s="277"/>
      <c r="S24" s="277"/>
      <c r="T24" s="7"/>
      <c r="U24" s="7"/>
      <c r="V24" s="7"/>
      <c r="W24" s="7"/>
    </row>
    <row r="25" spans="2:23" x14ac:dyDescent="0.3">
      <c r="B25" s="2"/>
      <c r="C25" s="2"/>
      <c r="D25" s="7"/>
      <c r="E25" s="7"/>
      <c r="F25" s="7"/>
      <c r="G25" s="7"/>
      <c r="H25" s="7"/>
      <c r="I25" s="7"/>
      <c r="J25" s="7"/>
      <c r="K25" s="7"/>
      <c r="L25" s="7"/>
      <c r="M25" s="7"/>
      <c r="N25" s="7"/>
      <c r="O25" s="7"/>
      <c r="P25" s="7"/>
      <c r="Q25" s="7"/>
      <c r="R25" s="7"/>
      <c r="S25" s="7"/>
      <c r="T25" s="7"/>
      <c r="U25" s="7"/>
      <c r="V25" s="7"/>
      <c r="W25" s="7"/>
    </row>
    <row r="26" spans="2:23" x14ac:dyDescent="0.3">
      <c r="B26" s="2"/>
      <c r="C26" s="2"/>
      <c r="D26" s="7"/>
      <c r="E26" s="7"/>
      <c r="F26" s="7"/>
      <c r="G26" s="7"/>
      <c r="H26" s="281" t="str">
        <f>A6</f>
        <v>Indykatywne stawki opłat za usługi regazyfikacji</v>
      </c>
      <c r="I26" s="281"/>
      <c r="J26" s="281"/>
      <c r="K26" s="281"/>
      <c r="L26" s="281"/>
      <c r="M26" s="281"/>
      <c r="N26" s="281"/>
      <c r="O26" s="281"/>
      <c r="P26" s="281"/>
      <c r="Q26" s="281"/>
      <c r="R26" s="281"/>
      <c r="S26" s="281"/>
      <c r="T26" s="7"/>
      <c r="U26" s="7"/>
      <c r="V26" s="7"/>
      <c r="W26" s="7"/>
    </row>
    <row r="27" spans="2:23" x14ac:dyDescent="0.3">
      <c r="B27" s="2"/>
      <c r="C27" s="2"/>
      <c r="D27" s="7"/>
      <c r="E27" s="7"/>
      <c r="F27" s="7"/>
      <c r="G27" s="7"/>
      <c r="H27" s="281"/>
      <c r="I27" s="281"/>
      <c r="J27" s="281"/>
      <c r="K27" s="281"/>
      <c r="L27" s="281"/>
      <c r="M27" s="281"/>
      <c r="N27" s="281"/>
      <c r="O27" s="281"/>
      <c r="P27" s="281"/>
      <c r="Q27" s="281"/>
      <c r="R27" s="281"/>
      <c r="S27" s="281"/>
      <c r="T27" s="7"/>
      <c r="U27" s="7"/>
      <c r="V27" s="7"/>
      <c r="W27" s="7"/>
    </row>
    <row r="28" spans="2:23" x14ac:dyDescent="0.3">
      <c r="B28" s="2"/>
      <c r="C28" s="2"/>
      <c r="D28" s="7"/>
      <c r="E28" s="7"/>
      <c r="F28" s="7"/>
      <c r="G28" s="7"/>
      <c r="H28" s="281"/>
      <c r="I28" s="281"/>
      <c r="J28" s="281"/>
      <c r="K28" s="281"/>
      <c r="L28" s="281"/>
      <c r="M28" s="281"/>
      <c r="N28" s="281"/>
      <c r="O28" s="281"/>
      <c r="P28" s="281"/>
      <c r="Q28" s="281"/>
      <c r="R28" s="281"/>
      <c r="S28" s="281"/>
      <c r="T28" s="7"/>
      <c r="U28" s="7"/>
      <c r="V28" s="7"/>
      <c r="W28" s="7"/>
    </row>
    <row r="29" spans="2:23" x14ac:dyDescent="0.3">
      <c r="B29" s="2"/>
      <c r="C29" s="2"/>
      <c r="D29" s="7"/>
      <c r="E29" s="7"/>
      <c r="F29" s="7"/>
      <c r="G29" s="7"/>
      <c r="H29" s="281"/>
      <c r="I29" s="281"/>
      <c r="J29" s="281"/>
      <c r="K29" s="281"/>
      <c r="L29" s="281"/>
      <c r="M29" s="281"/>
      <c r="N29" s="281"/>
      <c r="O29" s="281"/>
      <c r="P29" s="281"/>
      <c r="Q29" s="281"/>
      <c r="R29" s="281"/>
      <c r="S29" s="281"/>
      <c r="T29" s="7"/>
      <c r="U29" s="7"/>
      <c r="V29" s="7"/>
      <c r="W29" s="7"/>
    </row>
    <row r="30" spans="2:23" ht="14.25" thickBot="1" x14ac:dyDescent="0.35">
      <c r="B30" s="2"/>
      <c r="C30" s="2"/>
      <c r="D30" s="7"/>
      <c r="E30" s="7"/>
      <c r="F30" s="7"/>
      <c r="G30" s="7"/>
      <c r="H30" s="7"/>
      <c r="I30" s="7"/>
      <c r="J30" s="7"/>
      <c r="K30" s="7"/>
      <c r="L30" s="7"/>
      <c r="M30" s="7"/>
      <c r="N30" s="7"/>
      <c r="O30" s="7"/>
      <c r="P30" s="7"/>
      <c r="Q30" s="7"/>
      <c r="R30" s="7"/>
      <c r="S30" s="7"/>
      <c r="T30" s="7"/>
      <c r="U30" s="7"/>
      <c r="V30" s="7"/>
      <c r="W30" s="7"/>
    </row>
    <row r="31" spans="2:23" ht="15" thickBot="1" x14ac:dyDescent="0.35">
      <c r="B31" s="2"/>
      <c r="C31" s="2"/>
      <c r="D31" s="7"/>
      <c r="E31" s="7"/>
      <c r="F31" s="7"/>
      <c r="G31" s="7"/>
      <c r="H31" s="8" t="str">
        <f>$A$2</f>
        <v>Wersja językowa:</v>
      </c>
      <c r="I31" s="7"/>
      <c r="J31" s="9" t="s">
        <v>0</v>
      </c>
      <c r="K31" s="279" t="str">
        <f>A8</f>
        <v>&lt;- wybierz z listy</v>
      </c>
      <c r="L31" s="280"/>
      <c r="M31" s="280"/>
      <c r="N31" s="7"/>
      <c r="O31" s="7"/>
      <c r="P31" s="7"/>
      <c r="Q31" s="7"/>
      <c r="R31" s="7"/>
      <c r="S31" s="7"/>
      <c r="T31" s="7"/>
      <c r="U31" s="7"/>
      <c r="V31" s="7"/>
      <c r="W31" s="7"/>
    </row>
    <row r="32" spans="2:23" x14ac:dyDescent="0.3">
      <c r="B32" s="2"/>
      <c r="C32" s="2"/>
      <c r="D32" s="7"/>
      <c r="E32" s="7"/>
      <c r="F32" s="7"/>
      <c r="G32" s="7"/>
      <c r="H32" s="7"/>
      <c r="I32" s="7"/>
      <c r="J32" s="7"/>
      <c r="K32" s="7"/>
      <c r="L32" s="7"/>
      <c r="M32" s="7"/>
      <c r="N32" s="7"/>
      <c r="O32" s="7"/>
      <c r="P32" s="7"/>
      <c r="Q32" s="7"/>
      <c r="R32" s="7"/>
      <c r="S32" s="7"/>
      <c r="T32" s="7"/>
      <c r="U32" s="7"/>
      <c r="V32" s="7"/>
      <c r="W32" s="7"/>
    </row>
    <row r="33" spans="2:23" ht="14.25" x14ac:dyDescent="0.3">
      <c r="B33" s="2"/>
      <c r="C33" s="2"/>
      <c r="D33" s="7"/>
      <c r="E33" s="7"/>
      <c r="F33" s="7"/>
      <c r="G33" s="7"/>
      <c r="H33" s="278" t="str">
        <f>A7</f>
        <v>Marzec 2026 r.</v>
      </c>
      <c r="I33" s="278"/>
      <c r="J33" s="278"/>
      <c r="K33" s="278"/>
      <c r="L33" s="278"/>
      <c r="M33" s="278"/>
      <c r="N33" s="278"/>
      <c r="O33" s="278"/>
      <c r="P33" s="278"/>
      <c r="Q33" s="278"/>
      <c r="R33" s="278"/>
      <c r="S33" s="278"/>
      <c r="T33" s="7"/>
      <c r="U33" s="7"/>
      <c r="V33" s="7"/>
      <c r="W33" s="7"/>
    </row>
    <row r="34" spans="2:23" x14ac:dyDescent="0.3">
      <c r="B34" s="2"/>
      <c r="C34" s="2"/>
      <c r="D34" s="7"/>
      <c r="E34" s="7"/>
      <c r="F34" s="7"/>
      <c r="G34" s="7"/>
      <c r="H34" s="7"/>
      <c r="I34" s="7"/>
      <c r="J34" s="7"/>
      <c r="K34" s="7"/>
      <c r="L34" s="7"/>
      <c r="M34" s="7"/>
      <c r="N34" s="7"/>
      <c r="O34" s="7"/>
      <c r="P34" s="7"/>
      <c r="Q34" s="7"/>
      <c r="R34" s="7"/>
      <c r="S34" s="7"/>
      <c r="T34" s="7"/>
      <c r="U34" s="7"/>
      <c r="V34" s="7"/>
      <c r="W34" s="7"/>
    </row>
    <row r="35" spans="2:23" x14ac:dyDescent="0.3">
      <c r="B35" s="2"/>
      <c r="C35" s="2"/>
      <c r="D35" s="7"/>
      <c r="E35" s="7"/>
      <c r="F35" s="7"/>
      <c r="G35" s="7"/>
      <c r="H35" s="7"/>
      <c r="I35" s="7"/>
      <c r="J35" s="7"/>
      <c r="K35" s="7"/>
      <c r="L35" s="7"/>
      <c r="M35" s="7"/>
      <c r="N35" s="7"/>
      <c r="O35" s="7"/>
      <c r="P35" s="7"/>
      <c r="Q35" s="7"/>
      <c r="R35" s="7"/>
      <c r="S35" s="7"/>
      <c r="T35" s="7"/>
      <c r="U35" s="7"/>
      <c r="V35" s="7"/>
      <c r="W35" s="7"/>
    </row>
    <row r="36" spans="2:23" x14ac:dyDescent="0.3">
      <c r="B36" s="2"/>
      <c r="C36" s="2"/>
      <c r="D36" s="7"/>
      <c r="E36" s="7"/>
      <c r="F36" s="7"/>
      <c r="G36" s="7"/>
      <c r="H36" s="7"/>
      <c r="I36" s="7"/>
      <c r="J36" s="7"/>
      <c r="K36" s="7"/>
      <c r="L36" s="7"/>
      <c r="M36" s="7"/>
      <c r="N36" s="7"/>
      <c r="O36" s="7"/>
      <c r="P36" s="7"/>
      <c r="Q36" s="7"/>
      <c r="R36" s="7"/>
      <c r="S36" s="7"/>
      <c r="T36" s="7"/>
      <c r="U36" s="7"/>
      <c r="V36" s="7"/>
      <c r="W36" s="7"/>
    </row>
    <row r="37" spans="2:23" x14ac:dyDescent="0.3">
      <c r="B37" s="2"/>
      <c r="C37" s="2"/>
      <c r="D37" s="7"/>
      <c r="E37" s="7"/>
      <c r="F37" s="7"/>
      <c r="G37" s="7"/>
      <c r="H37" s="7"/>
      <c r="I37" s="7"/>
      <c r="J37" s="7"/>
      <c r="K37" s="7"/>
      <c r="L37" s="7"/>
      <c r="M37" s="7"/>
      <c r="N37" s="7"/>
      <c r="O37" s="7"/>
      <c r="P37" s="7"/>
      <c r="Q37" s="7"/>
      <c r="R37" s="7"/>
      <c r="S37" s="7"/>
      <c r="T37" s="7"/>
      <c r="U37" s="7"/>
      <c r="V37" s="7"/>
      <c r="W37" s="7"/>
    </row>
    <row r="38" spans="2:23" x14ac:dyDescent="0.3">
      <c r="B38" s="2"/>
      <c r="C38" s="2"/>
      <c r="D38" s="7"/>
      <c r="E38" s="7"/>
      <c r="F38" s="7"/>
      <c r="G38" s="7"/>
      <c r="H38" s="7"/>
      <c r="I38" s="7"/>
      <c r="J38" s="7"/>
      <c r="K38" s="7"/>
      <c r="L38" s="7"/>
      <c r="M38" s="7"/>
      <c r="N38" s="7"/>
      <c r="O38" s="7"/>
      <c r="P38" s="7"/>
      <c r="Q38" s="7"/>
      <c r="R38" s="7"/>
      <c r="S38" s="7"/>
      <c r="T38" s="7"/>
      <c r="U38" s="7"/>
      <c r="V38" s="7"/>
      <c r="W38" s="7"/>
    </row>
    <row r="39" spans="2:23" x14ac:dyDescent="0.3">
      <c r="B39" s="2"/>
      <c r="C39" s="2"/>
      <c r="D39" s="7"/>
      <c r="E39" s="7"/>
      <c r="F39" s="7"/>
      <c r="G39" s="7"/>
      <c r="H39" s="7"/>
      <c r="I39" s="7"/>
      <c r="J39" s="7"/>
      <c r="K39" s="7"/>
      <c r="L39" s="7"/>
      <c r="M39" s="7"/>
      <c r="N39" s="7"/>
      <c r="O39" s="7"/>
      <c r="P39" s="7"/>
      <c r="Q39" s="7"/>
      <c r="R39" s="7"/>
      <c r="S39" s="7"/>
      <c r="T39" s="7"/>
      <c r="U39" s="7"/>
      <c r="V39" s="7"/>
      <c r="W39" s="7"/>
    </row>
    <row r="40" spans="2:23" x14ac:dyDescent="0.3">
      <c r="B40" s="2"/>
      <c r="C40" s="2"/>
      <c r="D40" s="7"/>
      <c r="E40" s="7"/>
      <c r="F40" s="7"/>
      <c r="G40" s="7"/>
      <c r="H40" s="7"/>
      <c r="I40" s="7"/>
      <c r="J40" s="7"/>
      <c r="K40" s="7"/>
      <c r="L40" s="7"/>
      <c r="M40" s="7"/>
      <c r="N40" s="7"/>
      <c r="O40" s="7"/>
      <c r="P40" s="7"/>
      <c r="Q40" s="7"/>
      <c r="R40" s="7"/>
      <c r="S40" s="7"/>
      <c r="T40" s="7"/>
      <c r="U40" s="7"/>
      <c r="V40" s="7"/>
      <c r="W40" s="7"/>
    </row>
    <row r="41" spans="2:23" x14ac:dyDescent="0.3">
      <c r="B41" s="2"/>
      <c r="C41" s="2"/>
      <c r="D41" s="7"/>
      <c r="E41" s="7"/>
      <c r="F41" s="7"/>
      <c r="G41" s="7"/>
      <c r="H41" s="7"/>
      <c r="I41" s="7"/>
      <c r="J41" s="7"/>
      <c r="K41" s="7"/>
      <c r="L41" s="7"/>
      <c r="M41" s="7"/>
      <c r="N41" s="7"/>
      <c r="O41" s="7"/>
      <c r="P41" s="7"/>
      <c r="Q41" s="7"/>
      <c r="R41" s="7"/>
      <c r="S41" s="7"/>
      <c r="T41" s="7"/>
      <c r="U41" s="7"/>
      <c r="V41" s="7"/>
      <c r="W41" s="7"/>
    </row>
    <row r="42" spans="2:23" x14ac:dyDescent="0.3">
      <c r="B42" s="2"/>
      <c r="C42" s="2"/>
      <c r="D42" s="7"/>
      <c r="E42" s="7"/>
      <c r="F42" s="7"/>
      <c r="G42" s="7"/>
      <c r="H42" s="7"/>
      <c r="I42" s="7"/>
      <c r="J42" s="7"/>
      <c r="K42" s="7"/>
      <c r="L42" s="7"/>
      <c r="M42" s="7"/>
      <c r="N42" s="7"/>
      <c r="O42" s="7"/>
      <c r="P42" s="7"/>
      <c r="Q42" s="7"/>
      <c r="R42" s="7"/>
      <c r="S42" s="7"/>
      <c r="T42" s="7"/>
      <c r="U42" s="7"/>
      <c r="V42" s="7"/>
      <c r="W42" s="7"/>
    </row>
    <row r="43" spans="2:23" x14ac:dyDescent="0.3">
      <c r="B43" s="2"/>
      <c r="C43" s="2"/>
      <c r="D43" s="7"/>
      <c r="E43" s="7"/>
      <c r="F43" s="7"/>
      <c r="G43" s="7"/>
      <c r="H43" s="7"/>
      <c r="I43" s="7"/>
      <c r="J43" s="7"/>
      <c r="K43" s="7"/>
      <c r="L43" s="7"/>
      <c r="M43" s="7"/>
      <c r="N43" s="7"/>
      <c r="O43" s="7"/>
      <c r="P43" s="7"/>
      <c r="Q43" s="7"/>
      <c r="R43" s="7"/>
      <c r="S43" s="7"/>
      <c r="T43" s="7"/>
      <c r="U43" s="7"/>
      <c r="V43" s="7"/>
      <c r="W43" s="7"/>
    </row>
    <row r="44" spans="2:23" x14ac:dyDescent="0.3">
      <c r="B44" s="2"/>
      <c r="C44" s="2"/>
      <c r="D44" s="7"/>
      <c r="E44" s="7"/>
      <c r="F44" s="7"/>
      <c r="G44" s="7"/>
      <c r="H44" s="7"/>
      <c r="I44" s="7"/>
      <c r="J44" s="7"/>
      <c r="K44" s="7"/>
      <c r="L44" s="7"/>
      <c r="M44" s="7"/>
      <c r="N44" s="7"/>
      <c r="O44" s="7"/>
      <c r="P44" s="7"/>
      <c r="Q44" s="7"/>
      <c r="R44" s="7"/>
      <c r="S44" s="7"/>
      <c r="T44" s="7"/>
      <c r="U44" s="7"/>
      <c r="V44" s="7"/>
      <c r="W44" s="7"/>
    </row>
    <row r="45" spans="2:23" x14ac:dyDescent="0.3">
      <c r="B45" s="2"/>
      <c r="C45" s="2"/>
      <c r="D45" s="7"/>
      <c r="E45" s="7"/>
      <c r="F45" s="7"/>
      <c r="G45" s="7"/>
      <c r="H45" s="7"/>
      <c r="I45" s="7"/>
      <c r="J45" s="7"/>
      <c r="K45" s="7"/>
      <c r="L45" s="7"/>
      <c r="M45" s="7"/>
      <c r="N45" s="7"/>
      <c r="O45" s="7"/>
      <c r="P45" s="7"/>
      <c r="Q45" s="7"/>
      <c r="R45" s="7"/>
      <c r="S45" s="7"/>
      <c r="T45" s="7"/>
      <c r="U45" s="7"/>
      <c r="V45" s="7"/>
      <c r="W45" s="7"/>
    </row>
    <row r="46" spans="2:23" x14ac:dyDescent="0.3">
      <c r="B46" s="2"/>
      <c r="C46" s="2"/>
      <c r="D46" s="7"/>
      <c r="E46" s="7"/>
      <c r="F46" s="7"/>
      <c r="G46" s="7"/>
      <c r="H46" s="7"/>
      <c r="I46" s="7"/>
      <c r="J46" s="7"/>
      <c r="K46" s="7"/>
      <c r="L46" s="7"/>
      <c r="M46" s="7"/>
      <c r="N46" s="7"/>
      <c r="O46" s="7"/>
      <c r="P46" s="7"/>
      <c r="Q46" s="7"/>
      <c r="R46" s="7"/>
      <c r="S46" s="7"/>
      <c r="T46" s="7"/>
      <c r="U46" s="7"/>
      <c r="V46" s="7"/>
      <c r="W46" s="7"/>
    </row>
    <row r="47" spans="2:23" x14ac:dyDescent="0.3">
      <c r="B47" s="2"/>
      <c r="C47" s="2"/>
      <c r="D47" s="7"/>
      <c r="E47" s="7"/>
      <c r="F47" s="7"/>
      <c r="G47" s="7"/>
      <c r="H47" s="7"/>
      <c r="I47" s="7"/>
      <c r="J47" s="7"/>
      <c r="K47" s="7"/>
      <c r="L47" s="7"/>
      <c r="M47" s="7"/>
      <c r="N47" s="7"/>
      <c r="O47" s="7"/>
      <c r="P47" s="7"/>
      <c r="Q47" s="7"/>
      <c r="R47" s="7"/>
      <c r="S47" s="7"/>
      <c r="T47" s="7"/>
      <c r="U47" s="7"/>
      <c r="V47" s="7"/>
      <c r="W47" s="7"/>
    </row>
    <row r="48" spans="2:23" ht="14.45" hidden="1" customHeight="1" x14ac:dyDescent="0.3">
      <c r="B48" s="2"/>
      <c r="C48" s="2"/>
    </row>
  </sheetData>
  <sheetProtection algorithmName="SHA-512" hashValue="kJUvzv8ng8JVfUcKPVWbcsMm6zV0lrmLCHcCBkqWDD8ofCGJorQAnE3E+DJ+dHlTdYWF/YqaGLCU7M97V5U0+A==" saltValue="/4b1sTdRC40pfUNwxy6ObQ==" spinCount="100000" sheet="1" objects="1" scenarios="1" selectLockedCells="1"/>
  <mergeCells count="5">
    <mergeCell ref="H16:S19"/>
    <mergeCell ref="H33:S33"/>
    <mergeCell ref="H21:S24"/>
    <mergeCell ref="K31:M31"/>
    <mergeCell ref="H26:S29"/>
  </mergeCells>
  <dataValidations count="1">
    <dataValidation type="list" allowBlank="1" showInputMessage="1" showErrorMessage="1" sqref="J31" xr:uid="{4A3BB3AA-8AFB-4FE1-B743-347CE0D4AB52}">
      <formula1>lang</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B12A9-412D-48C0-A912-BEBC5FDF654F}">
  <sheetPr codeName="Sheet2">
    <tabColor theme="5" tint="0.79998168889431442"/>
  </sheetPr>
  <dimension ref="A1:V47"/>
  <sheetViews>
    <sheetView showGridLines="0" topLeftCell="D1" zoomScale="70" zoomScaleNormal="70" workbookViewId="0">
      <selection activeCell="C4" sqref="A1:C1048576"/>
    </sheetView>
  </sheetViews>
  <sheetFormatPr defaultColWidth="0" defaultRowHeight="13.5" zeroHeight="1" x14ac:dyDescent="0.3"/>
  <cols>
    <col min="1" max="1" width="8.7109375" style="49" hidden="1" customWidth="1"/>
    <col min="2" max="2" width="16.85546875" style="49" hidden="1" customWidth="1"/>
    <col min="3" max="3" width="43.85546875" style="49" hidden="1" customWidth="1"/>
    <col min="4" max="4" width="3.28515625" style="49" customWidth="1"/>
    <col min="5" max="5" width="3.85546875" style="49" customWidth="1"/>
    <col min="6" max="20" width="10.5703125" style="49" customWidth="1"/>
    <col min="21" max="21" width="5.5703125" style="49" customWidth="1"/>
    <col min="22" max="22" width="3.85546875" style="49" customWidth="1"/>
    <col min="23" max="16384" width="8.7109375" style="1" hidden="1"/>
  </cols>
  <sheetData>
    <row r="1" spans="1:22" ht="14.25" thickBot="1" x14ac:dyDescent="0.35">
      <c r="A1" s="55" t="str">
        <f>Title!$J$31</f>
        <v>PL</v>
      </c>
      <c r="B1" s="55" t="str">
        <f>Title!B$1</f>
        <v>PL</v>
      </c>
      <c r="C1" s="55" t="str">
        <f>Title!C$1</f>
        <v>EN</v>
      </c>
      <c r="D1" s="7"/>
      <c r="E1" s="7"/>
      <c r="F1" s="7"/>
      <c r="G1" s="7"/>
      <c r="H1" s="7"/>
      <c r="I1" s="7"/>
      <c r="J1" s="7"/>
      <c r="K1" s="7"/>
      <c r="L1" s="7"/>
      <c r="M1" s="7"/>
      <c r="N1" s="7"/>
      <c r="O1" s="7"/>
      <c r="P1" s="7"/>
      <c r="Q1" s="7"/>
      <c r="R1" s="7"/>
      <c r="S1" s="7"/>
      <c r="T1" s="7"/>
      <c r="U1" s="7"/>
      <c r="V1" s="7"/>
    </row>
    <row r="2" spans="1:22" ht="15.6" customHeight="1" thickTop="1" x14ac:dyDescent="0.3">
      <c r="A2" s="7" t="str">
        <f>IF($A$1=$C$1,$C2,$B2)</f>
        <v>Wprowadzenie i kluczowe zastrzeżenia</v>
      </c>
      <c r="B2" s="50" t="s">
        <v>184</v>
      </c>
      <c r="C2" s="51" t="s">
        <v>172</v>
      </c>
      <c r="D2" s="7"/>
      <c r="E2" s="7"/>
      <c r="F2" s="7"/>
      <c r="G2" s="7"/>
      <c r="H2" s="282" t="str">
        <f>A2</f>
        <v>Wprowadzenie i kluczowe zastrzeżenia</v>
      </c>
      <c r="I2" s="282"/>
      <c r="J2" s="282"/>
      <c r="K2" s="282"/>
      <c r="L2" s="282"/>
      <c r="M2" s="56"/>
      <c r="N2" s="57" t="str">
        <f>A4</f>
        <v>Parametry do modyfikacji przez Użytkownika</v>
      </c>
      <c r="O2" s="7"/>
      <c r="P2" s="7"/>
      <c r="Q2" s="7"/>
      <c r="R2" s="7"/>
      <c r="S2" s="7"/>
      <c r="T2" s="7"/>
      <c r="U2" s="7"/>
      <c r="V2" s="7"/>
    </row>
    <row r="3" spans="1:22" ht="3" customHeight="1" x14ac:dyDescent="0.3">
      <c r="A3" s="7"/>
      <c r="B3" s="50"/>
      <c r="C3" s="51"/>
      <c r="D3" s="7"/>
      <c r="E3" s="7"/>
      <c r="F3" s="7"/>
      <c r="G3" s="7"/>
      <c r="H3" s="282"/>
      <c r="I3" s="282"/>
      <c r="J3" s="282"/>
      <c r="K3" s="282"/>
      <c r="L3" s="282"/>
      <c r="M3" s="57"/>
      <c r="N3" s="57"/>
      <c r="O3" s="7"/>
      <c r="P3" s="7"/>
      <c r="Q3" s="7"/>
      <c r="R3" s="7"/>
      <c r="S3" s="7"/>
      <c r="T3" s="7"/>
      <c r="U3" s="7"/>
      <c r="V3" s="7"/>
    </row>
    <row r="4" spans="1:22" ht="15.95" customHeight="1" x14ac:dyDescent="0.3">
      <c r="A4" s="7" t="str">
        <f t="shared" ref="A4:A6" si="0">IF($A$1=$C$1,$C4,$B4)</f>
        <v>Parametry do modyfikacji przez Użytkownika</v>
      </c>
      <c r="B4" s="50" t="s">
        <v>15</v>
      </c>
      <c r="C4" s="51" t="s">
        <v>17</v>
      </c>
      <c r="D4" s="7"/>
      <c r="E4" s="7"/>
      <c r="F4" s="7"/>
      <c r="G4" s="7"/>
      <c r="H4" s="282"/>
      <c r="I4" s="282"/>
      <c r="J4" s="282"/>
      <c r="K4" s="282"/>
      <c r="L4" s="282"/>
      <c r="M4" s="58"/>
      <c r="N4" s="57" t="str">
        <f>A5</f>
        <v>Formuły - komórki zablokowane do edycji</v>
      </c>
      <c r="O4" s="7"/>
      <c r="P4" s="7"/>
      <c r="Q4" s="7"/>
      <c r="R4" s="7"/>
      <c r="S4" s="7"/>
      <c r="T4" s="7"/>
      <c r="U4" s="7"/>
      <c r="V4" s="7"/>
    </row>
    <row r="5" spans="1:22" x14ac:dyDescent="0.3">
      <c r="A5" s="7" t="str">
        <f t="shared" si="0"/>
        <v>Formuły - komórki zablokowane do edycji</v>
      </c>
      <c r="B5" s="50" t="s">
        <v>139</v>
      </c>
      <c r="C5" s="51" t="s">
        <v>277</v>
      </c>
      <c r="D5" s="7"/>
      <c r="E5" s="7"/>
      <c r="F5" s="7"/>
      <c r="G5" s="7"/>
      <c r="H5" s="7"/>
      <c r="I5" s="7"/>
      <c r="J5" s="7"/>
      <c r="K5" s="7"/>
      <c r="L5" s="7"/>
      <c r="M5" s="7"/>
      <c r="N5" s="7"/>
      <c r="O5" s="7"/>
      <c r="P5" s="7"/>
      <c r="Q5" s="7"/>
      <c r="R5" s="7"/>
      <c r="S5" s="7"/>
      <c r="T5" s="7"/>
      <c r="U5" s="7"/>
      <c r="V5" s="7"/>
    </row>
    <row r="6" spans="1:22" x14ac:dyDescent="0.3">
      <c r="A6" s="7" t="str">
        <f t="shared" si="0"/>
        <v>mld m3</v>
      </c>
      <c r="B6" s="50" t="s">
        <v>18</v>
      </c>
      <c r="C6" s="51" t="s">
        <v>19</v>
      </c>
      <c r="D6" s="7"/>
      <c r="E6" s="7"/>
      <c r="F6" s="7"/>
      <c r="G6" s="7"/>
      <c r="H6" s="7"/>
      <c r="I6" s="7"/>
      <c r="J6" s="7"/>
      <c r="K6" s="7"/>
      <c r="L6" s="7"/>
      <c r="M6" s="7"/>
      <c r="N6" s="7"/>
      <c r="O6" s="7"/>
      <c r="P6" s="7"/>
      <c r="Q6" s="7"/>
      <c r="R6" s="7"/>
      <c r="S6" s="7"/>
      <c r="T6" s="7"/>
      <c r="U6" s="7"/>
      <c r="V6" s="7"/>
    </row>
    <row r="7" spans="1:22" x14ac:dyDescent="0.3">
      <c r="A7" s="7" t="str">
        <f t="shared" ref="A7:A21" si="1">IF($A$1=$C$1,$C7,$B7)</f>
        <v xml:space="preserve">Dokument zawiera informację nt. indykatywnych stawek opłat za usługi regazyfikacji w latach 2030-44. </v>
      </c>
      <c r="B7" s="50" t="s">
        <v>297</v>
      </c>
      <c r="C7" s="50" t="s">
        <v>296</v>
      </c>
      <c r="D7" s="7"/>
      <c r="E7" s="284" t="str">
        <f>A7</f>
        <v xml:space="preserve">Dokument zawiera informację nt. indykatywnych stawek opłat za usługi regazyfikacji w latach 2030-44. </v>
      </c>
      <c r="F7" s="284"/>
      <c r="G7" s="284"/>
      <c r="H7" s="284"/>
      <c r="I7" s="284"/>
      <c r="J7" s="284"/>
      <c r="K7" s="284"/>
      <c r="L7" s="284"/>
      <c r="M7" s="284"/>
      <c r="N7" s="284"/>
      <c r="O7" s="284"/>
      <c r="P7" s="284"/>
      <c r="Q7" s="284"/>
      <c r="R7" s="284"/>
      <c r="S7" s="284"/>
      <c r="T7" s="284"/>
      <c r="U7" s="284"/>
      <c r="V7" s="7"/>
    </row>
    <row r="8" spans="1:22" x14ac:dyDescent="0.3">
      <c r="A8" s="7">
        <f t="shared" si="1"/>
        <v>0</v>
      </c>
      <c r="B8" s="50"/>
      <c r="C8" s="51"/>
      <c r="D8" s="7"/>
      <c r="E8" s="7"/>
      <c r="F8" s="7"/>
      <c r="G8" s="7"/>
      <c r="H8" s="7"/>
      <c r="I8" s="7"/>
      <c r="J8" s="7"/>
      <c r="K8" s="7"/>
      <c r="L8" s="7"/>
      <c r="M8" s="7"/>
      <c r="N8" s="7"/>
      <c r="O8" s="7"/>
      <c r="P8" s="7"/>
      <c r="Q8" s="7"/>
      <c r="R8" s="7"/>
      <c r="S8" s="7"/>
      <c r="T8" s="7"/>
      <c r="U8" s="7"/>
      <c r="V8" s="7"/>
    </row>
    <row r="9" spans="1:22" s="48" customFormat="1" ht="29.1" customHeight="1" x14ac:dyDescent="0.3">
      <c r="A9" s="7" t="str">
        <f t="shared" si="1"/>
        <v xml:space="preserve">System taryfowy w Polsce opiera się obecnie na przepisach ustawy Prawo energetyczne (“PE”)(1) oraz Rozporządzenia Ministra Energii w sprawie szczegółowych zasad kształtowania i kalkulacji taryf oraz rozliczeń w obrocie paliwami gazowymi (“RT”) (2). </v>
      </c>
      <c r="B9" s="52" t="s">
        <v>185</v>
      </c>
      <c r="C9" s="53" t="s">
        <v>173</v>
      </c>
      <c r="D9" s="59"/>
      <c r="E9" s="60" t="s">
        <v>178</v>
      </c>
      <c r="F9" s="285" t="str">
        <f t="shared" ref="F9:F17" si="2">A9</f>
        <v xml:space="preserve">System taryfowy w Polsce opiera się obecnie na przepisach ustawy Prawo energetyczne (“PE”)(1) oraz Rozporządzenia Ministra Energii w sprawie szczegółowych zasad kształtowania i kalkulacji taryf oraz rozliczeń w obrocie paliwami gazowymi (“RT”) (2). </v>
      </c>
      <c r="G9" s="285"/>
      <c r="H9" s="285"/>
      <c r="I9" s="285"/>
      <c r="J9" s="285"/>
      <c r="K9" s="285"/>
      <c r="L9" s="285"/>
      <c r="M9" s="285"/>
      <c r="N9" s="285"/>
      <c r="O9" s="285"/>
      <c r="P9" s="285"/>
      <c r="Q9" s="285"/>
      <c r="R9" s="285"/>
      <c r="S9" s="285"/>
      <c r="T9" s="285"/>
      <c r="U9" s="59"/>
      <c r="V9" s="59"/>
    </row>
    <row r="10" spans="1:22" ht="30.6" customHeight="1" x14ac:dyDescent="0.3">
      <c r="A10" s="7" t="str">
        <f t="shared" si="1"/>
        <v>W niniejszym dokumencie OGP GAZ-SYSTEM S.A. (dalej “GS”, “Spółka”, “Operator”) przedstawia informację nt. indykatywnych stawek opłat za usługi regazyfikacji w latach 2030-44. Zaprezentowane zostały stawki uśrednione (tj. bez podziału na stawkę opłaty stałej i zmiennej, na które wskazuje RT).</v>
      </c>
      <c r="B10" s="50" t="s">
        <v>279</v>
      </c>
      <c r="C10" s="53" t="s">
        <v>280</v>
      </c>
      <c r="D10" s="7"/>
      <c r="E10" s="60" t="s">
        <v>178</v>
      </c>
      <c r="F10" s="285" t="str">
        <f t="shared" si="2"/>
        <v>W niniejszym dokumencie OGP GAZ-SYSTEM S.A. (dalej “GS”, “Spółka”, “Operator”) przedstawia informację nt. indykatywnych stawek opłat za usługi regazyfikacji w latach 2030-44. Zaprezentowane zostały stawki uśrednione (tj. bez podziału na stawkę opłaty stałej i zmiennej, na które wskazuje RT).</v>
      </c>
      <c r="G10" s="285"/>
      <c r="H10" s="285"/>
      <c r="I10" s="285"/>
      <c r="J10" s="285"/>
      <c r="K10" s="285"/>
      <c r="L10" s="285"/>
      <c r="M10" s="285"/>
      <c r="N10" s="285"/>
      <c r="O10" s="285"/>
      <c r="P10" s="285"/>
      <c r="Q10" s="285"/>
      <c r="R10" s="285"/>
      <c r="S10" s="285"/>
      <c r="T10" s="285"/>
      <c r="U10" s="7"/>
      <c r="V10" s="7"/>
    </row>
    <row r="11" spans="1:22" ht="32.1" customHeight="1" x14ac:dyDescent="0.3">
      <c r="A11" s="7" t="str">
        <f t="shared" si="1"/>
        <v xml:space="preserve">Zamiarem Spółki jest dążenie do stworzenia optymalnych warunków do rozwoju i efektywnego wykorzystania infrastruktury do importu LNG, dbając o pełną transparentność działań, równych i niedyskryminacyjnych zasad dostępu oraz atrakcyjnych i konkurencyjnych taryf. </v>
      </c>
      <c r="B11" s="50" t="s">
        <v>353</v>
      </c>
      <c r="C11" s="51" t="s">
        <v>174</v>
      </c>
      <c r="D11" s="7"/>
      <c r="E11" s="60" t="s">
        <v>178</v>
      </c>
      <c r="F11" s="285" t="str">
        <f t="shared" si="2"/>
        <v xml:space="preserve">Zamiarem Spółki jest dążenie do stworzenia optymalnych warunków do rozwoju i efektywnego wykorzystania infrastruktury do importu LNG, dbając o pełną transparentność działań, równych i niedyskryminacyjnych zasad dostępu oraz atrakcyjnych i konkurencyjnych taryf. </v>
      </c>
      <c r="G11" s="285"/>
      <c r="H11" s="285"/>
      <c r="I11" s="285"/>
      <c r="J11" s="285"/>
      <c r="K11" s="285"/>
      <c r="L11" s="285"/>
      <c r="M11" s="285"/>
      <c r="N11" s="285"/>
      <c r="O11" s="285"/>
      <c r="P11" s="285"/>
      <c r="Q11" s="285"/>
      <c r="R11" s="285"/>
      <c r="S11" s="285"/>
      <c r="T11" s="285"/>
      <c r="U11" s="61"/>
      <c r="V11" s="7"/>
    </row>
    <row r="12" spans="1:22" ht="36.950000000000003" customHeight="1" x14ac:dyDescent="0.3">
      <c r="A12" s="7" t="str">
        <f t="shared" si="1"/>
        <v>Stawki opłat zostały obliczone z najwyższą starannością, na podstawie stanu wiedzy, którą dysponuje Spółka w marcu 2026 r., ale mogą i prawdopodobnie będą różnić się od rzeczywistych stawek skalkulowanych po zrealizowaniu inwestycji. Wraz z kalkulacją orientacyjnych stawek opłat, GS przedstawia informację na temat założeń służących do ich wyliczenia oraz czynników mających wpływ na ich ewentualną zmianę.</v>
      </c>
      <c r="B12" s="50" t="s">
        <v>299</v>
      </c>
      <c r="C12" s="51" t="s">
        <v>298</v>
      </c>
      <c r="D12" s="7"/>
      <c r="E12" s="60" t="s">
        <v>178</v>
      </c>
      <c r="F12" s="285" t="str">
        <f t="shared" si="2"/>
        <v>Stawki opłat zostały obliczone z najwyższą starannością, na podstawie stanu wiedzy, którą dysponuje Spółka w marcu 2026 r., ale mogą i prawdopodobnie będą różnić się od rzeczywistych stawek skalkulowanych po zrealizowaniu inwestycji. Wraz z kalkulacją orientacyjnych stawek opłat, GS przedstawia informację na temat założeń służących do ich wyliczenia oraz czynników mających wpływ na ich ewentualną zmianę.</v>
      </c>
      <c r="G12" s="285"/>
      <c r="H12" s="285"/>
      <c r="I12" s="285"/>
      <c r="J12" s="285"/>
      <c r="K12" s="285"/>
      <c r="L12" s="285"/>
      <c r="M12" s="285"/>
      <c r="N12" s="285"/>
      <c r="O12" s="285"/>
      <c r="P12" s="285"/>
      <c r="Q12" s="285"/>
      <c r="R12" s="285"/>
      <c r="S12" s="285"/>
      <c r="T12" s="285"/>
      <c r="U12" s="61"/>
      <c r="V12" s="7"/>
    </row>
    <row r="13" spans="1:22" ht="23.1" customHeight="1" x14ac:dyDescent="0.3">
      <c r="A13" s="7" t="str">
        <f t="shared" si="1"/>
        <v xml:space="preserve">Prezentowane szacunki opłat należy traktować orientacyjnie i niewiążąco, służąc jedynie do celów informacyjnych, ponieważ nie zostały zatwierdzone przez Prezesa Urzędu Regulacji Energetyki (URE). </v>
      </c>
      <c r="B13" s="50" t="s">
        <v>186</v>
      </c>
      <c r="C13" s="51" t="s">
        <v>187</v>
      </c>
      <c r="D13" s="7"/>
      <c r="E13" s="60" t="s">
        <v>178</v>
      </c>
      <c r="F13" s="285" t="str">
        <f t="shared" si="2"/>
        <v xml:space="preserve">Prezentowane szacunki opłat należy traktować orientacyjnie i niewiążąco, służąc jedynie do celów informacyjnych, ponieważ nie zostały zatwierdzone przez Prezesa Urzędu Regulacji Energetyki (URE). </v>
      </c>
      <c r="G13" s="285"/>
      <c r="H13" s="285"/>
      <c r="I13" s="285"/>
      <c r="J13" s="285"/>
      <c r="K13" s="285"/>
      <c r="L13" s="285"/>
      <c r="M13" s="285"/>
      <c r="N13" s="285"/>
      <c r="O13" s="285"/>
      <c r="P13" s="285"/>
      <c r="Q13" s="285"/>
      <c r="R13" s="285"/>
      <c r="S13" s="285"/>
      <c r="T13" s="285"/>
      <c r="U13" s="61"/>
      <c r="V13" s="7"/>
    </row>
    <row r="14" spans="1:22" ht="35.1" customHeight="1" x14ac:dyDescent="0.3">
      <c r="A14" s="7" t="str">
        <f t="shared" si="1"/>
        <v>Należy zauważyć, że stawki opłat (w okresie obowiązywania umów, który zostanie zaproponowany w Open Season 2026) będą ustalane i regulowane przez obowiązujące w danym czasie regulacje oraz metodyki taryfowe. Operator będzie pobierał opłaty za realizację usług regazyfikacji zgodnie z taryfą oraz właściwą Instrukcją Ruchu i Eksploatacji Terminali (IRiET lub IRiEF) w danym czasie, zgodnie z decyzją Prezesa URE.</v>
      </c>
      <c r="B14" s="50" t="s">
        <v>188</v>
      </c>
      <c r="C14" s="51" t="s">
        <v>175</v>
      </c>
      <c r="D14" s="7"/>
      <c r="E14" s="60" t="s">
        <v>178</v>
      </c>
      <c r="F14" s="285" t="str">
        <f t="shared" si="2"/>
        <v>Należy zauważyć, że stawki opłat (w okresie obowiązywania umów, który zostanie zaproponowany w Open Season 2026) będą ustalane i regulowane przez obowiązujące w danym czasie regulacje oraz metodyki taryfowe. Operator będzie pobierał opłaty za realizację usług regazyfikacji zgodnie z taryfą oraz właściwą Instrukcją Ruchu i Eksploatacji Terminali (IRiET lub IRiEF) w danym czasie, zgodnie z decyzją Prezesa URE.</v>
      </c>
      <c r="G14" s="285"/>
      <c r="H14" s="285"/>
      <c r="I14" s="285"/>
      <c r="J14" s="285"/>
      <c r="K14" s="285"/>
      <c r="L14" s="285"/>
      <c r="M14" s="285"/>
      <c r="N14" s="285"/>
      <c r="O14" s="285"/>
      <c r="P14" s="285"/>
      <c r="Q14" s="285"/>
      <c r="R14" s="285"/>
      <c r="S14" s="285"/>
      <c r="T14" s="285"/>
      <c r="U14" s="61"/>
      <c r="V14" s="7"/>
    </row>
    <row r="15" spans="1:22" ht="77.45" customHeight="1" x14ac:dyDescent="0.3">
      <c r="A15" s="7" t="str">
        <f t="shared" si="1"/>
        <v>Dodatkowo zwracamy uwagę, że: 
(1) Obecny model rozliczeń bazuje na założeniu, że LNG zużywane w procesie regazyfikacji stanowi stratę Użytkownika (do 2,5% wyładowanego LNG) i tym samym nie stanowi kosztu uwzględnionego w kalkulacji Taryfy LNG.
(2) Obliczona całkowita opłata za świadczoną usługę jest opłatą netto. Kwotę tą należy powiększyć o podatek od towarów i usług (VAT) w wysokości wynikającej z obowiązujących przepisów prawa podatkowego.
(3) Wysokość wymaganego przez Operatora zabezpieczenia finansowego uwzględnia całkowitą wartość zobowiązań Uczestnika Open Season, w tym podatek VAT.
(4) Struktura kosztów uzasadnionych odzyskiwanych poprzez opłatę stałą i opłatę zmienną z tytułu świadczenia usług regazyfikacji, odzwierciedlająca rzeczywisty stosunek planowanych kosztów stałych do kosztów zmiennych ponoszonych przez Spółkę z tytułu świadczenia usług regazyfikacji, wynoszący dla roku 2025 85:15 i dla roku 2026 86:14, w latach 2030-44 może wynieść średnio 77:23.</v>
      </c>
      <c r="B15" s="51" t="s">
        <v>379</v>
      </c>
      <c r="C15" s="51" t="s">
        <v>380</v>
      </c>
      <c r="D15" s="7"/>
      <c r="E15" s="60" t="s">
        <v>178</v>
      </c>
      <c r="F15" s="285" t="str">
        <f>A15</f>
        <v>Dodatkowo zwracamy uwagę, że: 
(1) Obecny model rozliczeń bazuje na założeniu, że LNG zużywane w procesie regazyfikacji stanowi stratę Użytkownika (do 2,5% wyładowanego LNG) i tym samym nie stanowi kosztu uwzględnionego w kalkulacji Taryfy LNG.
(2) Obliczona całkowita opłata za świadczoną usługę jest opłatą netto. Kwotę tą należy powiększyć o podatek od towarów i usług (VAT) w wysokości wynikającej z obowiązujących przepisów prawa podatkowego.
(3) Wysokość wymaganego przez Operatora zabezpieczenia finansowego uwzględnia całkowitą wartość zobowiązań Uczestnika Open Season, w tym podatek VAT.
(4) Struktura kosztów uzasadnionych odzyskiwanych poprzez opłatę stałą i opłatę zmienną z tytułu świadczenia usług regazyfikacji, odzwierciedlająca rzeczywisty stosunek planowanych kosztów stałych do kosztów zmiennych ponoszonych przez Spółkę z tytułu świadczenia usług regazyfikacji, wynoszący dla roku 2025 85:15 i dla roku 2026 86:14, w latach 2030-44 może wynieść średnio 77:23.</v>
      </c>
      <c r="G15" s="285"/>
      <c r="H15" s="285"/>
      <c r="I15" s="285"/>
      <c r="J15" s="285"/>
      <c r="K15" s="285"/>
      <c r="L15" s="285"/>
      <c r="M15" s="285"/>
      <c r="N15" s="285"/>
      <c r="O15" s="285"/>
      <c r="P15" s="285"/>
      <c r="Q15" s="285"/>
      <c r="R15" s="285"/>
      <c r="S15" s="285"/>
      <c r="T15" s="285"/>
      <c r="U15" s="61"/>
      <c r="V15" s="7"/>
    </row>
    <row r="16" spans="1:22" ht="18.95" customHeight="1" x14ac:dyDescent="0.3">
      <c r="A16" s="7" t="str">
        <f t="shared" si="1"/>
        <v xml:space="preserve">Operator zastrzega sobie prawo do opracowywania i publikowania taryf niezależnie od wartości wskazanych w niniejszym dokumencie. </v>
      </c>
      <c r="B16" s="50" t="s">
        <v>278</v>
      </c>
      <c r="C16" s="51" t="s">
        <v>176</v>
      </c>
      <c r="D16" s="7"/>
      <c r="E16" s="60" t="s">
        <v>178</v>
      </c>
      <c r="F16" s="285" t="str">
        <f t="shared" si="2"/>
        <v xml:space="preserve">Operator zastrzega sobie prawo do opracowywania i publikowania taryf niezależnie od wartości wskazanych w niniejszym dokumencie. </v>
      </c>
      <c r="G16" s="285"/>
      <c r="H16" s="285"/>
      <c r="I16" s="285"/>
      <c r="J16" s="285"/>
      <c r="K16" s="285"/>
      <c r="L16" s="285"/>
      <c r="M16" s="285"/>
      <c r="N16" s="285"/>
      <c r="O16" s="285"/>
      <c r="P16" s="285"/>
      <c r="Q16" s="285"/>
      <c r="R16" s="285"/>
      <c r="S16" s="285"/>
      <c r="T16" s="285"/>
      <c r="U16" s="61"/>
      <c r="V16" s="7"/>
    </row>
    <row r="17" spans="1:22" ht="34.5" customHeight="1" thickBot="1" x14ac:dyDescent="0.35">
      <c r="A17" s="7" t="str">
        <f t="shared" si="1"/>
        <v>Prezentowane stawki opłat mają jedynie charakter informacyjny i nie stanowią oferty w rozumieniu art. 66 i nast. Kodeksu Cywilnego.</v>
      </c>
      <c r="B17" s="50" t="s">
        <v>189</v>
      </c>
      <c r="C17" s="51" t="s">
        <v>177</v>
      </c>
      <c r="D17" s="7"/>
      <c r="E17" s="60" t="s">
        <v>178</v>
      </c>
      <c r="F17" s="285" t="str">
        <f t="shared" si="2"/>
        <v>Prezentowane stawki opłat mają jedynie charakter informacyjny i nie stanowią oferty w rozumieniu art. 66 i nast. Kodeksu Cywilnego.</v>
      </c>
      <c r="G17" s="285"/>
      <c r="H17" s="285"/>
      <c r="I17" s="285"/>
      <c r="J17" s="285"/>
      <c r="K17" s="285"/>
      <c r="L17" s="285"/>
      <c r="M17" s="285"/>
      <c r="N17" s="285"/>
      <c r="O17" s="285"/>
      <c r="P17" s="285"/>
      <c r="Q17" s="285"/>
      <c r="R17" s="285"/>
      <c r="S17" s="285"/>
      <c r="T17" s="285"/>
      <c r="U17" s="61"/>
      <c r="V17" s="7"/>
    </row>
    <row r="18" spans="1:22" ht="36" customHeight="1" thickBot="1" x14ac:dyDescent="0.35">
      <c r="A18" s="7" t="str">
        <f t="shared" si="1"/>
        <v>Informacje przedstawione przez Spółkę powinny być traktowane wyłącznie jako wstępne sygnały dla Uczestników rynku co do możliwych poziomów opłat za świadczenie usług regazyfikacji w różnych scenariuszach wyznaczania taryf.</v>
      </c>
      <c r="B18" s="50" t="s">
        <v>190</v>
      </c>
      <c r="C18" s="51" t="s">
        <v>179</v>
      </c>
      <c r="D18" s="7"/>
      <c r="E18" s="259"/>
      <c r="F18" s="286" t="str">
        <f>A18</f>
        <v>Informacje przedstawione przez Spółkę powinny być traktowane wyłącznie jako wstępne sygnały dla Uczestników rynku co do możliwych poziomów opłat za świadczenie usług regazyfikacji w różnych scenariuszach wyznaczania taryf.</v>
      </c>
      <c r="G18" s="286"/>
      <c r="H18" s="286"/>
      <c r="I18" s="286"/>
      <c r="J18" s="286"/>
      <c r="K18" s="286"/>
      <c r="L18" s="286"/>
      <c r="M18" s="286"/>
      <c r="N18" s="286"/>
      <c r="O18" s="286"/>
      <c r="P18" s="286"/>
      <c r="Q18" s="286"/>
      <c r="R18" s="286"/>
      <c r="S18" s="286"/>
      <c r="T18" s="286"/>
      <c r="U18" s="260"/>
      <c r="V18" s="7"/>
    </row>
    <row r="19" spans="1:22" x14ac:dyDescent="0.3">
      <c r="A19" s="7">
        <f t="shared" si="1"/>
        <v>0</v>
      </c>
      <c r="B19" s="50"/>
      <c r="C19" s="51"/>
      <c r="D19" s="7"/>
      <c r="E19" s="7"/>
      <c r="F19" s="7"/>
      <c r="G19" s="7"/>
      <c r="H19" s="7"/>
      <c r="I19" s="7"/>
      <c r="J19" s="7"/>
      <c r="K19" s="7"/>
      <c r="L19" s="7"/>
      <c r="M19" s="7"/>
      <c r="N19" s="7"/>
      <c r="O19" s="7"/>
      <c r="P19" s="7"/>
      <c r="Q19" s="7"/>
      <c r="R19" s="7"/>
      <c r="S19" s="7"/>
      <c r="T19" s="7"/>
      <c r="U19" s="7"/>
      <c r="V19" s="7"/>
    </row>
    <row r="20" spans="1:22" x14ac:dyDescent="0.3">
      <c r="A20" s="7" t="str">
        <f t="shared" si="1"/>
        <v>Ustawa z dnia 10 kwietnia 1997 r. - Prawo energetyczne (t.j. Dz. U. z 2024 r. poz. 266 z późn. zm.)</v>
      </c>
      <c r="B20" s="50" t="s">
        <v>191</v>
      </c>
      <c r="C20" s="50" t="s">
        <v>180</v>
      </c>
      <c r="D20" s="7"/>
      <c r="E20" s="62" t="s">
        <v>182</v>
      </c>
      <c r="F20" s="283" t="str">
        <f>A20</f>
        <v>Ustawa z dnia 10 kwietnia 1997 r. - Prawo energetyczne (t.j. Dz. U. z 2024 r. poz. 266 z późn. zm.)</v>
      </c>
      <c r="G20" s="283"/>
      <c r="H20" s="283"/>
      <c r="I20" s="283"/>
      <c r="J20" s="283"/>
      <c r="K20" s="283"/>
      <c r="L20" s="283"/>
      <c r="M20" s="283"/>
      <c r="N20" s="283"/>
      <c r="O20" s="283"/>
      <c r="P20" s="283"/>
      <c r="Q20" s="283"/>
      <c r="R20" s="283"/>
      <c r="S20" s="283"/>
      <c r="T20" s="283"/>
      <c r="U20" s="7"/>
      <c r="V20" s="7"/>
    </row>
    <row r="21" spans="1:22" x14ac:dyDescent="0.3">
      <c r="A21" s="7" t="str">
        <f t="shared" si="1"/>
        <v>Rozporządzenie Ministra Energii z dnia 15 marca 2018 r. w sprawie szczegółowych zasad kształtowania i kalkulacji taryf oraz rozliczeń w obrocie paliwami gazowymi (t.j. Dz. U. z 2021 r. poz. 280 z późn. zm.)</v>
      </c>
      <c r="B21" s="50" t="s">
        <v>192</v>
      </c>
      <c r="C21" s="50" t="s">
        <v>181</v>
      </c>
      <c r="D21" s="7"/>
      <c r="E21" s="62" t="s">
        <v>183</v>
      </c>
      <c r="F21" s="283" t="str">
        <f>A21</f>
        <v>Rozporządzenie Ministra Energii z dnia 15 marca 2018 r. w sprawie szczegółowych zasad kształtowania i kalkulacji taryf oraz rozliczeń w obrocie paliwami gazowymi (t.j. Dz. U. z 2021 r. poz. 280 z późn. zm.)</v>
      </c>
      <c r="G21" s="283"/>
      <c r="H21" s="283"/>
      <c r="I21" s="283"/>
      <c r="J21" s="283"/>
      <c r="K21" s="283"/>
      <c r="L21" s="283"/>
      <c r="M21" s="283"/>
      <c r="N21" s="283"/>
      <c r="O21" s="283"/>
      <c r="P21" s="283"/>
      <c r="Q21" s="283"/>
      <c r="R21" s="283"/>
      <c r="S21" s="283"/>
      <c r="T21" s="283"/>
      <c r="U21" s="7"/>
      <c r="V21" s="7"/>
    </row>
    <row r="22" spans="1:22" x14ac:dyDescent="0.3">
      <c r="A22" s="7"/>
      <c r="B22" s="7"/>
      <c r="C22" s="7"/>
      <c r="D22" s="7"/>
      <c r="E22" s="7"/>
      <c r="F22" s="7"/>
      <c r="G22" s="63"/>
      <c r="H22" s="7"/>
      <c r="I22" s="7"/>
      <c r="J22" s="7"/>
      <c r="K22" s="7"/>
      <c r="L22" s="7"/>
      <c r="M22" s="7"/>
      <c r="N22" s="7"/>
      <c r="O22" s="7"/>
      <c r="P22" s="7"/>
      <c r="Q22" s="7"/>
      <c r="R22" s="7"/>
      <c r="S22" s="7"/>
      <c r="T22" s="7"/>
      <c r="U22" s="7"/>
      <c r="V22" s="7"/>
    </row>
    <row r="23" spans="1:22" hidden="1" x14ac:dyDescent="0.3">
      <c r="G23" s="54"/>
    </row>
    <row r="24" spans="1:22" hidden="1" x14ac:dyDescent="0.3">
      <c r="G24" s="54"/>
    </row>
    <row r="25" spans="1:22" hidden="1" x14ac:dyDescent="0.3">
      <c r="G25" s="54"/>
    </row>
    <row r="26" spans="1:22" hidden="1" x14ac:dyDescent="0.3">
      <c r="G26" s="54"/>
    </row>
    <row r="27" spans="1:22" hidden="1" x14ac:dyDescent="0.3">
      <c r="G27" s="54"/>
    </row>
    <row r="28" spans="1:22" hidden="1" x14ac:dyDescent="0.3">
      <c r="G28" s="54"/>
    </row>
    <row r="29" spans="1:22" hidden="1" x14ac:dyDescent="0.3">
      <c r="G29" s="54"/>
    </row>
    <row r="30" spans="1:22" hidden="1" x14ac:dyDescent="0.3">
      <c r="G30" s="54"/>
    </row>
    <row r="31" spans="1:22" hidden="1" x14ac:dyDescent="0.3">
      <c r="G31" s="54"/>
    </row>
    <row r="32" spans="1:22" hidden="1" x14ac:dyDescent="0.3">
      <c r="G32" s="54"/>
    </row>
    <row r="33" spans="7:7" hidden="1" x14ac:dyDescent="0.3">
      <c r="G33" s="54"/>
    </row>
    <row r="34" spans="7:7" hidden="1" x14ac:dyDescent="0.3">
      <c r="G34" s="54"/>
    </row>
    <row r="35" spans="7:7" hidden="1" x14ac:dyDescent="0.3">
      <c r="G35" s="54"/>
    </row>
    <row r="36" spans="7:7" hidden="1" x14ac:dyDescent="0.3">
      <c r="G36" s="54"/>
    </row>
    <row r="37" spans="7:7" hidden="1" x14ac:dyDescent="0.3">
      <c r="G37" s="54"/>
    </row>
    <row r="38" spans="7:7" hidden="1" x14ac:dyDescent="0.3">
      <c r="G38" s="54"/>
    </row>
    <row r="39" spans="7:7" hidden="1" x14ac:dyDescent="0.3">
      <c r="G39" s="54"/>
    </row>
    <row r="40" spans="7:7" hidden="1" x14ac:dyDescent="0.3">
      <c r="G40" s="54"/>
    </row>
    <row r="41" spans="7:7" hidden="1" x14ac:dyDescent="0.3">
      <c r="G41" s="54"/>
    </row>
    <row r="42" spans="7:7" hidden="1" x14ac:dyDescent="0.3">
      <c r="G42" s="54"/>
    </row>
    <row r="43" spans="7:7" hidden="1" x14ac:dyDescent="0.3">
      <c r="G43" s="54"/>
    </row>
    <row r="44" spans="7:7" hidden="1" x14ac:dyDescent="0.3">
      <c r="G44" s="54"/>
    </row>
    <row r="45" spans="7:7" hidden="1" x14ac:dyDescent="0.3">
      <c r="G45" s="54"/>
    </row>
    <row r="46" spans="7:7" hidden="1" x14ac:dyDescent="0.3">
      <c r="G46" s="54"/>
    </row>
    <row r="47" spans="7:7" hidden="1" x14ac:dyDescent="0.3">
      <c r="G47" s="54"/>
    </row>
  </sheetData>
  <sheetProtection algorithmName="SHA-512" hashValue="wuecuwnXqE+1x/8B6BXL/1QtKzh1OAUgRrJV1m9e2Qn93mLEfW7LAPdz1nsaWb9oH9H8nV7btzWpf5nEPaYjCQ==" saltValue="RiApE0O29VyZ9Kaloialjw==" spinCount="100000" sheet="1" objects="1" scenarios="1" selectLockedCells="1" selectUnlockedCells="1"/>
  <mergeCells count="14">
    <mergeCell ref="H2:L4"/>
    <mergeCell ref="F20:T20"/>
    <mergeCell ref="F21:T21"/>
    <mergeCell ref="E7:U7"/>
    <mergeCell ref="F9:T9"/>
    <mergeCell ref="F10:T10"/>
    <mergeCell ref="F11:T11"/>
    <mergeCell ref="F12:T12"/>
    <mergeCell ref="F13:T13"/>
    <mergeCell ref="F14:T14"/>
    <mergeCell ref="F16:T16"/>
    <mergeCell ref="F17:T17"/>
    <mergeCell ref="F15:T15"/>
    <mergeCell ref="F18:T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F1DF6-8AA6-45FA-91C6-7A8F75493DF6}">
  <sheetPr codeName="Sheet3">
    <tabColor rgb="FFFF5D23"/>
  </sheetPr>
  <dimension ref="A1:AM199"/>
  <sheetViews>
    <sheetView showGridLines="0" topLeftCell="D1" zoomScale="70" zoomScaleNormal="70" workbookViewId="0">
      <selection activeCell="O32" sqref="O32"/>
    </sheetView>
  </sheetViews>
  <sheetFormatPr defaultColWidth="0" defaultRowHeight="15.75" zeroHeight="1" x14ac:dyDescent="0.3"/>
  <cols>
    <col min="1" max="1" width="8.7109375" style="7" hidden="1" customWidth="1"/>
    <col min="2" max="2" width="16.85546875" style="7" hidden="1" customWidth="1"/>
    <col min="3" max="3" width="43.85546875" style="7" hidden="1" customWidth="1"/>
    <col min="4" max="4" width="3.28515625" style="7" customWidth="1"/>
    <col min="5" max="5" width="3.85546875" style="7" customWidth="1"/>
    <col min="6" max="18" width="10.5703125" style="7" customWidth="1"/>
    <col min="19" max="19" width="10.5703125" style="78" customWidth="1"/>
    <col min="20" max="25" width="10.5703125" style="7" customWidth="1"/>
    <col min="26" max="27" width="3.5703125" style="7" customWidth="1"/>
    <col min="28" max="37" width="10.5703125" style="7" hidden="1" customWidth="1"/>
    <col min="38" max="16384" width="8.7109375" style="7" hidden="1"/>
  </cols>
  <sheetData>
    <row r="1" spans="1:27" ht="16.5" thickBot="1" x14ac:dyDescent="0.35">
      <c r="A1" s="55" t="str">
        <f>Title!$J$31</f>
        <v>PL</v>
      </c>
      <c r="B1" s="55" t="str">
        <f>Title!B$1</f>
        <v>PL</v>
      </c>
      <c r="C1" s="55" t="str">
        <f>Title!C$1</f>
        <v>EN</v>
      </c>
    </row>
    <row r="2" spans="1:27" ht="15" customHeight="1" thickTop="1" x14ac:dyDescent="0.3">
      <c r="A2" s="7" t="str">
        <f>IF($A$1=$C$1,$C2,$B2)</f>
        <v>A. Panel sterowania i kluczowe wyniki</v>
      </c>
      <c r="B2" s="79" t="s">
        <v>13</v>
      </c>
      <c r="C2" s="79" t="s">
        <v>14</v>
      </c>
      <c r="H2" s="257" t="str">
        <f>A2</f>
        <v>A. Panel sterowania i kluczowe wyniki</v>
      </c>
      <c r="I2" s="257"/>
      <c r="J2" s="257"/>
      <c r="K2" s="257"/>
      <c r="L2" s="257"/>
      <c r="M2" s="56"/>
      <c r="N2" s="57" t="str">
        <f>A46</f>
        <v>Parametry do modyfikacji przez UŻYTKOWNIKA</v>
      </c>
      <c r="R2" s="58"/>
      <c r="S2" s="57" t="str">
        <f>A47</f>
        <v>Formuły - komórki zablokowane do edycji</v>
      </c>
    </row>
    <row r="3" spans="1:27" ht="12" customHeight="1" x14ac:dyDescent="0.3">
      <c r="A3" s="59">
        <f t="shared" ref="A3:A12" si="0">IF($A$1=$C$1,$C3,$B3)</f>
        <v>0</v>
      </c>
      <c r="B3" s="80"/>
      <c r="C3" s="80"/>
      <c r="H3" s="257"/>
      <c r="I3" s="257"/>
      <c r="J3" s="257"/>
      <c r="K3" s="257"/>
      <c r="L3" s="257"/>
    </row>
    <row r="4" spans="1:27" ht="12" customHeight="1" x14ac:dyDescent="0.3">
      <c r="A4" s="59">
        <f t="shared" si="0"/>
        <v>0</v>
      </c>
      <c r="B4" s="80"/>
      <c r="C4" s="80"/>
    </row>
    <row r="5" spans="1:27" s="59" customFormat="1" ht="20.100000000000001" customHeight="1" x14ac:dyDescent="0.25">
      <c r="A5" s="59" t="str">
        <f>IF($A$1=$C$1,$C5,$B5)</f>
        <v>Kluczowe parametry (zmienne)</v>
      </c>
      <c r="B5" s="80" t="s">
        <v>245</v>
      </c>
      <c r="C5" s="80" t="s">
        <v>246</v>
      </c>
      <c r="D5" s="164"/>
      <c r="E5" s="165" t="s">
        <v>86</v>
      </c>
      <c r="F5" s="165" t="str">
        <f>A5</f>
        <v>Kluczowe parametry (zmienne)</v>
      </c>
      <c r="G5" s="166"/>
      <c r="H5" s="166"/>
      <c r="I5" s="166"/>
      <c r="J5" s="166"/>
      <c r="K5" s="164"/>
      <c r="L5" s="164"/>
      <c r="M5" s="164"/>
      <c r="N5" s="164"/>
      <c r="O5" s="164"/>
      <c r="P5" s="164"/>
      <c r="Q5" s="164"/>
      <c r="R5" s="164"/>
      <c r="S5" s="164"/>
      <c r="T5" s="164"/>
      <c r="U5" s="164"/>
      <c r="V5" s="164"/>
      <c r="W5" s="164"/>
      <c r="X5" s="164"/>
      <c r="Y5" s="164"/>
      <c r="Z5" s="164"/>
      <c r="AA5" s="164"/>
    </row>
    <row r="6" spans="1:27" ht="18" customHeight="1" x14ac:dyDescent="0.3">
      <c r="A6" s="59">
        <f t="shared" si="0"/>
        <v>0</v>
      </c>
      <c r="B6" s="80"/>
      <c r="C6" s="80"/>
      <c r="D6" s="78"/>
      <c r="E6" s="78"/>
      <c r="F6" s="78"/>
      <c r="G6" s="78"/>
      <c r="H6" s="78"/>
      <c r="I6" s="78"/>
      <c r="J6" s="78"/>
      <c r="K6" s="78"/>
      <c r="L6" s="78"/>
      <c r="M6" s="78"/>
      <c r="N6" s="78"/>
      <c r="O6" s="78"/>
      <c r="P6" s="78"/>
      <c r="Q6" s="78"/>
      <c r="R6" s="78"/>
    </row>
    <row r="7" spans="1:27" s="134" customFormat="1" ht="24" customHeight="1" x14ac:dyDescent="0.3">
      <c r="A7" s="134" t="str">
        <f>IF($A$1=$C$1,$C7,$B7)</f>
        <v>Całkowita OFEROWANA liczba slotów w ramach Open Season [# slotów]</v>
      </c>
      <c r="B7" s="181" t="s">
        <v>335</v>
      </c>
      <c r="C7" s="181" t="s">
        <v>336</v>
      </c>
      <c r="E7" s="179" t="s">
        <v>20</v>
      </c>
      <c r="F7" s="264" t="str">
        <f>A7</f>
        <v>Całkowita OFEROWANA liczba slotów w ramach Open Season [# slotów]</v>
      </c>
      <c r="G7" s="184"/>
      <c r="H7" s="184"/>
      <c r="I7" s="184"/>
      <c r="J7" s="184"/>
      <c r="K7" s="184"/>
      <c r="L7" s="184"/>
      <c r="M7" s="184"/>
      <c r="N7" s="184"/>
      <c r="O7" s="184"/>
      <c r="P7" s="184"/>
      <c r="Q7" s="184"/>
      <c r="R7" s="184"/>
      <c r="S7" s="184"/>
      <c r="T7" s="184"/>
      <c r="U7" s="184"/>
      <c r="V7" s="184"/>
      <c r="W7" s="184"/>
      <c r="X7" s="184"/>
      <c r="Y7" s="184"/>
      <c r="Z7" s="7"/>
      <c r="AA7" s="7"/>
    </row>
    <row r="8" spans="1:27" customFormat="1" ht="8.1" customHeight="1" x14ac:dyDescent="0.3">
      <c r="A8" s="59"/>
      <c r="B8" s="80"/>
      <c r="C8" s="80"/>
      <c r="D8" s="78"/>
      <c r="E8" s="78"/>
      <c r="F8" s="238"/>
      <c r="G8" s="78"/>
      <c r="H8" s="78"/>
      <c r="I8" s="78"/>
      <c r="J8" s="78"/>
      <c r="K8" s="78"/>
      <c r="L8" s="78"/>
      <c r="M8" s="78"/>
      <c r="N8" s="78"/>
      <c r="O8" s="78"/>
      <c r="P8" s="78"/>
      <c r="Q8" s="78"/>
      <c r="R8" s="78"/>
      <c r="S8" s="78"/>
      <c r="T8" s="78"/>
      <c r="U8" s="78"/>
      <c r="V8" s="78"/>
      <c r="W8" s="78"/>
      <c r="X8" s="78"/>
      <c r="Y8" s="78"/>
      <c r="Z8" s="7"/>
      <c r="AA8" s="7"/>
    </row>
    <row r="9" spans="1:27" customFormat="1" ht="15" customHeight="1" x14ac:dyDescent="0.3">
      <c r="A9" s="59">
        <f t="shared" si="0"/>
        <v>0</v>
      </c>
      <c r="B9" s="80"/>
      <c r="C9" s="80"/>
      <c r="D9" s="78"/>
      <c r="E9" s="78"/>
      <c r="F9" s="239"/>
      <c r="G9" s="239"/>
      <c r="H9" s="239"/>
      <c r="I9" s="239"/>
      <c r="J9" s="239"/>
      <c r="K9" s="240">
        <v>2030</v>
      </c>
      <c r="L9" s="240">
        <f>K9+1</f>
        <v>2031</v>
      </c>
      <c r="M9" s="240">
        <f t="shared" ref="M9:Y9" si="1">L9+1</f>
        <v>2032</v>
      </c>
      <c r="N9" s="240">
        <f t="shared" si="1"/>
        <v>2033</v>
      </c>
      <c r="O9" s="240">
        <f t="shared" si="1"/>
        <v>2034</v>
      </c>
      <c r="P9" s="240">
        <f t="shared" si="1"/>
        <v>2035</v>
      </c>
      <c r="Q9" s="240">
        <f t="shared" si="1"/>
        <v>2036</v>
      </c>
      <c r="R9" s="240">
        <f t="shared" si="1"/>
        <v>2037</v>
      </c>
      <c r="S9" s="240">
        <f t="shared" si="1"/>
        <v>2038</v>
      </c>
      <c r="T9" s="240">
        <f t="shared" si="1"/>
        <v>2039</v>
      </c>
      <c r="U9" s="240">
        <f t="shared" si="1"/>
        <v>2040</v>
      </c>
      <c r="V9" s="240">
        <f t="shared" si="1"/>
        <v>2041</v>
      </c>
      <c r="W9" s="240">
        <f t="shared" si="1"/>
        <v>2042</v>
      </c>
      <c r="X9" s="240">
        <f t="shared" si="1"/>
        <v>2043</v>
      </c>
      <c r="Y9" s="240">
        <f t="shared" si="1"/>
        <v>2044</v>
      </c>
      <c r="Z9" s="7"/>
      <c r="AA9" s="7"/>
    </row>
    <row r="10" spans="1:27" customFormat="1" ht="3" customHeight="1" x14ac:dyDescent="0.3">
      <c r="A10" s="59"/>
      <c r="B10" s="80"/>
      <c r="C10" s="80"/>
      <c r="D10" s="78"/>
      <c r="E10" s="78"/>
      <c r="F10" s="7"/>
      <c r="G10" s="7"/>
      <c r="H10" s="7"/>
      <c r="I10" s="7"/>
      <c r="J10" s="7"/>
      <c r="K10" s="241"/>
      <c r="L10" s="241"/>
      <c r="M10" s="241"/>
      <c r="N10" s="241"/>
      <c r="O10" s="241"/>
      <c r="P10" s="241"/>
      <c r="Q10" s="241"/>
      <c r="R10" s="241"/>
      <c r="S10" s="241"/>
      <c r="T10" s="241"/>
      <c r="U10" s="241"/>
      <c r="V10" s="241"/>
      <c r="W10" s="241"/>
      <c r="X10" s="241"/>
      <c r="Y10" s="241"/>
      <c r="Z10" s="7"/>
      <c r="AA10" s="7"/>
    </row>
    <row r="11" spans="1:27" s="167" customFormat="1" ht="15" customHeight="1" x14ac:dyDescent="0.3">
      <c r="A11" s="59" t="str">
        <f t="shared" si="0"/>
        <v>Liczba slotów</v>
      </c>
      <c r="B11" s="80" t="s">
        <v>311</v>
      </c>
      <c r="C11" s="80" t="s">
        <v>312</v>
      </c>
      <c r="D11" s="121"/>
      <c r="E11" s="121"/>
      <c r="F11" s="169" t="str">
        <f>A11</f>
        <v>Liczba slotów</v>
      </c>
      <c r="G11" s="169"/>
      <c r="H11" s="169"/>
      <c r="I11" s="242"/>
      <c r="J11" s="170" t="s">
        <v>315</v>
      </c>
      <c r="K11" s="243">
        <v>39</v>
      </c>
      <c r="L11" s="243">
        <f>K11</f>
        <v>39</v>
      </c>
      <c r="M11" s="243">
        <f t="shared" ref="M11:Y11" si="2">L11</f>
        <v>39</v>
      </c>
      <c r="N11" s="243">
        <f t="shared" si="2"/>
        <v>39</v>
      </c>
      <c r="O11" s="243">
        <f t="shared" si="2"/>
        <v>39</v>
      </c>
      <c r="P11" s="243">
        <f t="shared" si="2"/>
        <v>39</v>
      </c>
      <c r="Q11" s="243">
        <f t="shared" si="2"/>
        <v>39</v>
      </c>
      <c r="R11" s="243">
        <f t="shared" si="2"/>
        <v>39</v>
      </c>
      <c r="S11" s="243">
        <f t="shared" si="2"/>
        <v>39</v>
      </c>
      <c r="T11" s="243">
        <f t="shared" si="2"/>
        <v>39</v>
      </c>
      <c r="U11" s="243">
        <f t="shared" si="2"/>
        <v>39</v>
      </c>
      <c r="V11" s="243">
        <f t="shared" si="2"/>
        <v>39</v>
      </c>
      <c r="W11" s="243">
        <f t="shared" si="2"/>
        <v>39</v>
      </c>
      <c r="X11" s="243">
        <f t="shared" si="2"/>
        <v>39</v>
      </c>
      <c r="Y11" s="243">
        <f t="shared" si="2"/>
        <v>39</v>
      </c>
      <c r="Z11" s="7"/>
      <c r="AA11" s="7"/>
    </row>
    <row r="12" spans="1:27" customFormat="1" ht="20.100000000000001" customHeight="1" x14ac:dyDescent="0.3">
      <c r="A12" s="59">
        <f t="shared" si="0"/>
        <v>0</v>
      </c>
      <c r="B12" s="80"/>
      <c r="C12" s="80"/>
      <c r="D12" s="78"/>
      <c r="E12" s="78"/>
      <c r="F12" s="78"/>
      <c r="G12" s="78"/>
      <c r="H12" s="78"/>
      <c r="I12" s="78"/>
      <c r="J12" s="78"/>
      <c r="K12" s="78"/>
      <c r="L12" s="78"/>
      <c r="M12" s="78"/>
      <c r="N12" s="78"/>
      <c r="O12" s="78"/>
      <c r="P12" s="78"/>
      <c r="Q12" s="78"/>
      <c r="R12" s="78"/>
      <c r="S12" s="78"/>
      <c r="T12" s="78"/>
      <c r="U12" s="78"/>
      <c r="V12" s="78"/>
      <c r="W12" s="78"/>
      <c r="X12" s="78"/>
      <c r="Y12" s="78"/>
      <c r="Z12" s="7"/>
      <c r="AA12" s="7"/>
    </row>
    <row r="13" spans="1:27" s="12" customFormat="1" ht="24" customHeight="1" x14ac:dyDescent="0.25">
      <c r="A13" s="12" t="str">
        <f>IF($A$1=$C$1,$C13,$B13)</f>
        <v>Całkowita liczba ZAMÓWIONYCH slotów w ramach Open Season (WSZYSCY UCZESTNICY)  [# slotów]</v>
      </c>
      <c r="B13" s="180" t="s">
        <v>337</v>
      </c>
      <c r="C13" s="180" t="s">
        <v>338</v>
      </c>
      <c r="E13" s="179" t="s">
        <v>30</v>
      </c>
      <c r="F13" s="264" t="str">
        <f>A13</f>
        <v>Całkowita liczba ZAMÓWIONYCH slotów w ramach Open Season (WSZYSCY UCZESTNICY)  [# slotów]</v>
      </c>
      <c r="G13" s="190"/>
      <c r="H13" s="190"/>
      <c r="I13" s="190"/>
      <c r="J13" s="190"/>
      <c r="K13" s="190"/>
      <c r="L13" s="190"/>
      <c r="M13" s="190"/>
      <c r="N13" s="190"/>
      <c r="O13" s="190"/>
      <c r="P13" s="190"/>
      <c r="Q13" s="190"/>
      <c r="R13" s="190"/>
      <c r="S13" s="190"/>
      <c r="T13" s="190"/>
      <c r="U13" s="190"/>
      <c r="V13" s="190"/>
      <c r="W13" s="190"/>
      <c r="X13" s="190"/>
      <c r="Y13" s="190"/>
      <c r="Z13" s="8"/>
      <c r="AA13" s="8"/>
    </row>
    <row r="14" spans="1:27" customFormat="1" ht="8.1" customHeight="1" x14ac:dyDescent="0.3">
      <c r="A14" s="59"/>
      <c r="B14" s="80"/>
      <c r="C14" s="80"/>
      <c r="D14" s="78"/>
      <c r="E14" s="78"/>
      <c r="F14" s="238"/>
      <c r="G14" s="78"/>
      <c r="H14" s="78"/>
      <c r="I14" s="78"/>
      <c r="J14" s="78"/>
      <c r="K14" s="78"/>
      <c r="L14" s="78"/>
      <c r="M14" s="78"/>
      <c r="N14" s="78"/>
      <c r="O14" s="78"/>
      <c r="P14" s="78"/>
      <c r="Q14" s="78"/>
      <c r="R14" s="78"/>
      <c r="S14" s="78"/>
      <c r="T14" s="78"/>
      <c r="U14" s="78"/>
      <c r="V14" s="78"/>
      <c r="W14" s="78"/>
      <c r="X14" s="78"/>
      <c r="Y14" s="78"/>
      <c r="Z14" s="7"/>
      <c r="AA14" s="7"/>
    </row>
    <row r="15" spans="1:27" customFormat="1" ht="15" customHeight="1" x14ac:dyDescent="0.3">
      <c r="A15" s="59" t="str">
        <f>IF($A$1=$C$1,$C15,$B15)</f>
        <v>Scenariusz Bazowy GAZ-SYSTEM</v>
      </c>
      <c r="B15" s="80" t="str">
        <f>B133</f>
        <v>Scenariusz Bazowy GAZ-SYSTEM</v>
      </c>
      <c r="C15" s="80" t="str">
        <f>C133</f>
        <v>Base Scenario GAZ-SYSTEM</v>
      </c>
      <c r="D15" s="78"/>
      <c r="E15" s="78"/>
      <c r="F15" s="153" t="str">
        <f>A15</f>
        <v>Scenariusz Bazowy GAZ-SYSTEM</v>
      </c>
      <c r="G15" s="152"/>
      <c r="H15" s="152"/>
      <c r="I15" s="171"/>
      <c r="J15" s="171"/>
      <c r="K15" s="244">
        <v>2030</v>
      </c>
      <c r="L15" s="244">
        <f>K15+1</f>
        <v>2031</v>
      </c>
      <c r="M15" s="244">
        <f t="shared" ref="M15:Y15" si="3">L15+1</f>
        <v>2032</v>
      </c>
      <c r="N15" s="244">
        <f t="shared" si="3"/>
        <v>2033</v>
      </c>
      <c r="O15" s="244">
        <f t="shared" si="3"/>
        <v>2034</v>
      </c>
      <c r="P15" s="244">
        <f t="shared" si="3"/>
        <v>2035</v>
      </c>
      <c r="Q15" s="244">
        <f t="shared" si="3"/>
        <v>2036</v>
      </c>
      <c r="R15" s="244">
        <f t="shared" si="3"/>
        <v>2037</v>
      </c>
      <c r="S15" s="244">
        <f t="shared" si="3"/>
        <v>2038</v>
      </c>
      <c r="T15" s="244">
        <f t="shared" si="3"/>
        <v>2039</v>
      </c>
      <c r="U15" s="244">
        <f t="shared" si="3"/>
        <v>2040</v>
      </c>
      <c r="V15" s="244">
        <f t="shared" si="3"/>
        <v>2041</v>
      </c>
      <c r="W15" s="244">
        <f t="shared" si="3"/>
        <v>2042</v>
      </c>
      <c r="X15" s="244">
        <f t="shared" si="3"/>
        <v>2043</v>
      </c>
      <c r="Y15" s="244">
        <f t="shared" si="3"/>
        <v>2044</v>
      </c>
      <c r="Z15" s="7"/>
      <c r="AA15" s="7"/>
    </row>
    <row r="16" spans="1:27" customFormat="1" ht="3" customHeight="1" x14ac:dyDescent="0.3">
      <c r="A16" s="59"/>
      <c r="B16" s="80"/>
      <c r="C16" s="80"/>
      <c r="D16" s="78"/>
      <c r="E16" s="78"/>
      <c r="F16" s="156"/>
      <c r="G16" s="59"/>
      <c r="H16" s="59"/>
      <c r="I16" s="59"/>
      <c r="J16" s="59"/>
      <c r="K16" s="245"/>
      <c r="L16" s="245"/>
      <c r="M16" s="245"/>
      <c r="N16" s="245"/>
      <c r="O16" s="245"/>
      <c r="P16" s="245"/>
      <c r="Q16" s="245"/>
      <c r="R16" s="245"/>
      <c r="S16" s="245"/>
      <c r="T16" s="245"/>
      <c r="U16" s="245"/>
      <c r="V16" s="245"/>
      <c r="W16" s="245"/>
      <c r="X16" s="245"/>
      <c r="Y16" s="245"/>
      <c r="Z16" s="7"/>
      <c r="AA16" s="7"/>
    </row>
    <row r="17" spans="1:30" customFormat="1" ht="15" customHeight="1" x14ac:dyDescent="0.3">
      <c r="A17" s="59" t="str">
        <f>IF($A$1=$C$1,$C17,$B17)</f>
        <v>Liczba slotów</v>
      </c>
      <c r="B17" s="80" t="s">
        <v>311</v>
      </c>
      <c r="C17" s="80" t="s">
        <v>313</v>
      </c>
      <c r="D17" s="78"/>
      <c r="E17" s="78"/>
      <c r="F17" s="157" t="str">
        <f>A17</f>
        <v>Liczba slotów</v>
      </c>
      <c r="G17" s="157"/>
      <c r="H17" s="157"/>
      <c r="I17" s="158"/>
      <c r="J17" s="158" t="s">
        <v>315</v>
      </c>
      <c r="K17" s="246">
        <v>39</v>
      </c>
      <c r="L17" s="246">
        <f>K17</f>
        <v>39</v>
      </c>
      <c r="M17" s="246">
        <f t="shared" ref="M17:Y17" si="4">L17</f>
        <v>39</v>
      </c>
      <c r="N17" s="246">
        <f t="shared" si="4"/>
        <v>39</v>
      </c>
      <c r="O17" s="246">
        <f t="shared" si="4"/>
        <v>39</v>
      </c>
      <c r="P17" s="246">
        <f t="shared" si="4"/>
        <v>39</v>
      </c>
      <c r="Q17" s="246">
        <f t="shared" si="4"/>
        <v>39</v>
      </c>
      <c r="R17" s="246">
        <f t="shared" si="4"/>
        <v>39</v>
      </c>
      <c r="S17" s="246">
        <f t="shared" si="4"/>
        <v>39</v>
      </c>
      <c r="T17" s="246">
        <f t="shared" si="4"/>
        <v>39</v>
      </c>
      <c r="U17" s="246">
        <f t="shared" si="4"/>
        <v>39</v>
      </c>
      <c r="V17" s="246">
        <f t="shared" si="4"/>
        <v>39</v>
      </c>
      <c r="W17" s="246">
        <f t="shared" si="4"/>
        <v>39</v>
      </c>
      <c r="X17" s="246">
        <f t="shared" si="4"/>
        <v>39</v>
      </c>
      <c r="Y17" s="246">
        <f t="shared" si="4"/>
        <v>39</v>
      </c>
      <c r="Z17" s="7"/>
      <c r="AA17" s="7"/>
    </row>
    <row r="18" spans="1:30" customFormat="1" ht="20.100000000000001" customHeight="1" x14ac:dyDescent="0.3">
      <c r="A18" s="7" t="str">
        <f>IF($A$1=$C$1,$C18,$B18)</f>
        <v>Wsk. rezerwacji slotów</v>
      </c>
      <c r="B18" s="79" t="s">
        <v>255</v>
      </c>
      <c r="C18" s="79" t="s">
        <v>111</v>
      </c>
      <c r="D18" s="78"/>
      <c r="E18" s="78"/>
      <c r="F18" s="175" t="str">
        <f>A18</f>
        <v>Wsk. rezerwacji slotów</v>
      </c>
      <c r="G18" s="59"/>
      <c r="H18" s="59"/>
      <c r="I18" s="159"/>
      <c r="J18" s="159" t="s">
        <v>50</v>
      </c>
      <c r="K18" s="182">
        <f t="shared" ref="K18:Y18" si="5">K17/K11</f>
        <v>1</v>
      </c>
      <c r="L18" s="182">
        <f t="shared" si="5"/>
        <v>1</v>
      </c>
      <c r="M18" s="182">
        <f t="shared" si="5"/>
        <v>1</v>
      </c>
      <c r="N18" s="182">
        <f t="shared" si="5"/>
        <v>1</v>
      </c>
      <c r="O18" s="182">
        <f t="shared" si="5"/>
        <v>1</v>
      </c>
      <c r="P18" s="182">
        <f t="shared" si="5"/>
        <v>1</v>
      </c>
      <c r="Q18" s="182">
        <f t="shared" si="5"/>
        <v>1</v>
      </c>
      <c r="R18" s="182">
        <f t="shared" si="5"/>
        <v>1</v>
      </c>
      <c r="S18" s="182">
        <f t="shared" si="5"/>
        <v>1</v>
      </c>
      <c r="T18" s="182">
        <f t="shared" si="5"/>
        <v>1</v>
      </c>
      <c r="U18" s="182">
        <f t="shared" si="5"/>
        <v>1</v>
      </c>
      <c r="V18" s="182">
        <f t="shared" si="5"/>
        <v>1</v>
      </c>
      <c r="W18" s="182">
        <f t="shared" si="5"/>
        <v>1</v>
      </c>
      <c r="X18" s="182">
        <f t="shared" si="5"/>
        <v>1</v>
      </c>
      <c r="Y18" s="182">
        <f t="shared" si="5"/>
        <v>1</v>
      </c>
      <c r="Z18" s="7"/>
      <c r="AA18" s="7"/>
    </row>
    <row r="19" spans="1:30" customFormat="1" ht="15" customHeight="1" x14ac:dyDescent="0.3">
      <c r="A19" s="7"/>
      <c r="B19" s="79"/>
      <c r="C19" s="79"/>
      <c r="D19" s="78"/>
      <c r="E19" s="78"/>
      <c r="F19" s="175"/>
      <c r="G19" s="59"/>
      <c r="H19" s="59"/>
      <c r="I19" s="159"/>
      <c r="J19" s="182"/>
      <c r="K19" s="182"/>
      <c r="L19" s="182"/>
      <c r="M19" s="182"/>
      <c r="N19" s="182"/>
      <c r="O19" s="182"/>
      <c r="P19" s="182"/>
      <c r="Q19" s="182"/>
      <c r="R19" s="182"/>
      <c r="S19" s="182"/>
      <c r="T19" s="182"/>
      <c r="U19" s="182"/>
      <c r="V19" s="182"/>
      <c r="W19" s="182"/>
      <c r="X19" s="182"/>
      <c r="Y19" s="78"/>
      <c r="Z19" s="7"/>
      <c r="AA19" s="7"/>
    </row>
    <row r="20" spans="1:30" s="151" customFormat="1" ht="15" customHeight="1" x14ac:dyDescent="0.3">
      <c r="A20" s="15" t="str">
        <f t="shared" ref="A20:A26" si="6">IF($A$1=$C$1,$C20,$B20)</f>
        <v>Scenariusz UŻYTKOWNIKA</v>
      </c>
      <c r="B20" s="150" t="s">
        <v>320</v>
      </c>
      <c r="C20" s="150" t="s">
        <v>321</v>
      </c>
      <c r="D20" s="247"/>
      <c r="E20" s="247"/>
      <c r="F20" s="154" t="str">
        <f>A20</f>
        <v>Scenariusz UŻYTKOWNIKA</v>
      </c>
      <c r="G20" s="155"/>
      <c r="H20" s="155"/>
      <c r="I20" s="172"/>
      <c r="J20" s="172"/>
      <c r="K20" s="248">
        <v>2030</v>
      </c>
      <c r="L20" s="248">
        <f>K20+1</f>
        <v>2031</v>
      </c>
      <c r="M20" s="248">
        <f t="shared" ref="M20:Y20" si="7">L20+1</f>
        <v>2032</v>
      </c>
      <c r="N20" s="248">
        <f t="shared" si="7"/>
        <v>2033</v>
      </c>
      <c r="O20" s="248">
        <f t="shared" si="7"/>
        <v>2034</v>
      </c>
      <c r="P20" s="248">
        <f t="shared" si="7"/>
        <v>2035</v>
      </c>
      <c r="Q20" s="248">
        <f t="shared" si="7"/>
        <v>2036</v>
      </c>
      <c r="R20" s="248">
        <f t="shared" si="7"/>
        <v>2037</v>
      </c>
      <c r="S20" s="248">
        <f t="shared" si="7"/>
        <v>2038</v>
      </c>
      <c r="T20" s="248">
        <f t="shared" si="7"/>
        <v>2039</v>
      </c>
      <c r="U20" s="248">
        <f t="shared" si="7"/>
        <v>2040</v>
      </c>
      <c r="V20" s="248">
        <f t="shared" si="7"/>
        <v>2041</v>
      </c>
      <c r="W20" s="248">
        <f t="shared" si="7"/>
        <v>2042</v>
      </c>
      <c r="X20" s="248">
        <f t="shared" si="7"/>
        <v>2043</v>
      </c>
      <c r="Y20" s="248">
        <f t="shared" si="7"/>
        <v>2044</v>
      </c>
      <c r="Z20" s="7"/>
      <c r="AA20" s="7"/>
    </row>
    <row r="21" spans="1:30" customFormat="1" ht="3" customHeight="1" x14ac:dyDescent="0.3">
      <c r="A21" s="59"/>
      <c r="B21" s="80"/>
      <c r="C21" s="80"/>
      <c r="D21" s="78"/>
      <c r="E21" s="78"/>
      <c r="F21" s="156"/>
      <c r="G21" s="59"/>
      <c r="H21" s="59"/>
      <c r="I21" s="59"/>
      <c r="J21" s="59"/>
      <c r="K21" s="59"/>
      <c r="L21" s="59"/>
      <c r="M21" s="59"/>
      <c r="N21" s="59"/>
      <c r="O21" s="59"/>
      <c r="P21" s="59"/>
      <c r="Q21" s="59"/>
      <c r="R21" s="59"/>
      <c r="S21" s="59"/>
      <c r="T21" s="59"/>
      <c r="U21" s="59"/>
      <c r="V21" s="59"/>
      <c r="W21" s="59"/>
      <c r="X21" s="59"/>
      <c r="Y21" s="59"/>
      <c r="Z21" s="7"/>
      <c r="AA21" s="7"/>
    </row>
    <row r="22" spans="1:30" customFormat="1" ht="15" customHeight="1" x14ac:dyDescent="0.3">
      <c r="A22" s="7" t="str">
        <f t="shared" si="6"/>
        <v>Liczba slotów przyjęta do kalkulacji</v>
      </c>
      <c r="B22" s="80" t="s">
        <v>329</v>
      </c>
      <c r="C22" s="80" t="s">
        <v>330</v>
      </c>
      <c r="D22" s="78"/>
      <c r="E22" s="78"/>
      <c r="F22" s="160" t="str">
        <f>A22</f>
        <v>Liczba slotów przyjęta do kalkulacji</v>
      </c>
      <c r="G22" s="160"/>
      <c r="H22" s="160"/>
      <c r="I22" s="161"/>
      <c r="J22" s="161" t="s">
        <v>315</v>
      </c>
      <c r="K22" s="249">
        <f t="shared" ref="K22:Y22" si="8">IF(K26&lt;&gt;"",K26,MIN(K25,K17))</f>
        <v>39</v>
      </c>
      <c r="L22" s="249">
        <f t="shared" si="8"/>
        <v>39</v>
      </c>
      <c r="M22" s="249">
        <f t="shared" si="8"/>
        <v>39</v>
      </c>
      <c r="N22" s="249">
        <f t="shared" si="8"/>
        <v>39</v>
      </c>
      <c r="O22" s="249">
        <f t="shared" si="8"/>
        <v>39</v>
      </c>
      <c r="P22" s="249">
        <f t="shared" si="8"/>
        <v>39</v>
      </c>
      <c r="Q22" s="249">
        <f t="shared" si="8"/>
        <v>39</v>
      </c>
      <c r="R22" s="249">
        <f t="shared" si="8"/>
        <v>39</v>
      </c>
      <c r="S22" s="249">
        <f t="shared" si="8"/>
        <v>39</v>
      </c>
      <c r="T22" s="249">
        <f t="shared" si="8"/>
        <v>39</v>
      </c>
      <c r="U22" s="249">
        <f t="shared" si="8"/>
        <v>39</v>
      </c>
      <c r="V22" s="249">
        <f t="shared" si="8"/>
        <v>39</v>
      </c>
      <c r="W22" s="249">
        <f t="shared" si="8"/>
        <v>39</v>
      </c>
      <c r="X22" s="249">
        <f t="shared" si="8"/>
        <v>39</v>
      </c>
      <c r="Y22" s="249">
        <f t="shared" si="8"/>
        <v>39</v>
      </c>
      <c r="Z22" s="7"/>
      <c r="AA22" s="7"/>
    </row>
    <row r="23" spans="1:30" customFormat="1" ht="15" customHeight="1" x14ac:dyDescent="0.3">
      <c r="A23" s="7" t="str">
        <f>IF($A$1=$C$1,$C23,$B23)</f>
        <v>Wsk. rezerwacji slotów</v>
      </c>
      <c r="B23" s="79" t="s">
        <v>255</v>
      </c>
      <c r="C23" s="79" t="s">
        <v>111</v>
      </c>
      <c r="D23" s="78"/>
      <c r="E23" s="78"/>
      <c r="F23" s="175" t="str">
        <f>A23</f>
        <v>Wsk. rezerwacji slotów</v>
      </c>
      <c r="G23" s="59"/>
      <c r="H23" s="59"/>
      <c r="I23" s="159"/>
      <c r="J23" s="159" t="s">
        <v>50</v>
      </c>
      <c r="K23" s="182">
        <f t="shared" ref="K23:Y23" si="9">K22/K11</f>
        <v>1</v>
      </c>
      <c r="L23" s="182">
        <f t="shared" si="9"/>
        <v>1</v>
      </c>
      <c r="M23" s="182">
        <f t="shared" si="9"/>
        <v>1</v>
      </c>
      <c r="N23" s="182">
        <f t="shared" si="9"/>
        <v>1</v>
      </c>
      <c r="O23" s="182">
        <f t="shared" si="9"/>
        <v>1</v>
      </c>
      <c r="P23" s="182">
        <f t="shared" si="9"/>
        <v>1</v>
      </c>
      <c r="Q23" s="182">
        <f t="shared" si="9"/>
        <v>1</v>
      </c>
      <c r="R23" s="182">
        <f t="shared" si="9"/>
        <v>1</v>
      </c>
      <c r="S23" s="182">
        <f t="shared" si="9"/>
        <v>1</v>
      </c>
      <c r="T23" s="182">
        <f t="shared" si="9"/>
        <v>1</v>
      </c>
      <c r="U23" s="182">
        <f t="shared" si="9"/>
        <v>1</v>
      </c>
      <c r="V23" s="182">
        <f t="shared" si="9"/>
        <v>1</v>
      </c>
      <c r="W23" s="182">
        <f t="shared" si="9"/>
        <v>1</v>
      </c>
      <c r="X23" s="182">
        <f t="shared" si="9"/>
        <v>1</v>
      </c>
      <c r="Y23" s="182">
        <f t="shared" si="9"/>
        <v>1</v>
      </c>
      <c r="Z23" s="7"/>
      <c r="AA23" s="7"/>
      <c r="AC23" s="83">
        <f>'1_OS expected results'!N33</f>
        <v>1</v>
      </c>
      <c r="AD23" t="s">
        <v>50</v>
      </c>
    </row>
    <row r="24" spans="1:30" customFormat="1" ht="8.1" customHeight="1" x14ac:dyDescent="0.3">
      <c r="A24" s="7"/>
      <c r="B24" s="80"/>
      <c r="C24" s="80"/>
      <c r="D24" s="78"/>
      <c r="E24" s="78"/>
      <c r="F24" s="250"/>
      <c r="G24" s="250"/>
      <c r="H24" s="250"/>
      <c r="I24" s="250"/>
      <c r="J24" s="250"/>
      <c r="K24" s="250"/>
      <c r="L24" s="250"/>
      <c r="M24" s="250"/>
      <c r="N24" s="250"/>
      <c r="O24" s="250"/>
      <c r="P24" s="250"/>
      <c r="Q24" s="250"/>
      <c r="R24" s="250"/>
      <c r="S24" s="250"/>
      <c r="T24" s="250"/>
      <c r="U24" s="250"/>
      <c r="V24" s="250"/>
      <c r="W24" s="250"/>
      <c r="X24" s="250"/>
      <c r="Y24" s="250"/>
      <c r="Z24" s="7"/>
      <c r="AA24" s="7"/>
    </row>
    <row r="25" spans="1:30" customFormat="1" ht="15" customHeight="1" x14ac:dyDescent="0.3">
      <c r="A25" s="7" t="str">
        <f t="shared" si="6"/>
        <v>Średnioroczna liczba ZAREZERWOWANYCH slotów</v>
      </c>
      <c r="B25" s="79" t="s">
        <v>318</v>
      </c>
      <c r="C25" s="79" t="s">
        <v>314</v>
      </c>
      <c r="D25" s="78"/>
      <c r="E25" s="78"/>
      <c r="F25" s="59" t="str">
        <f>A25</f>
        <v>Średnioroczna liczba ZAREZERWOWANYCH slotów</v>
      </c>
      <c r="G25" s="59"/>
      <c r="H25" s="59"/>
      <c r="I25" s="59"/>
      <c r="J25" s="159" t="s">
        <v>315</v>
      </c>
      <c r="K25" s="189"/>
      <c r="L25" s="235" t="str">
        <f t="shared" ref="L25:Y25" si="10">IF($K$25&lt;&gt;"",$K$25,"")</f>
        <v/>
      </c>
      <c r="M25" s="235" t="str">
        <f t="shared" si="10"/>
        <v/>
      </c>
      <c r="N25" s="235" t="str">
        <f t="shared" si="10"/>
        <v/>
      </c>
      <c r="O25" s="235" t="str">
        <f t="shared" si="10"/>
        <v/>
      </c>
      <c r="P25" s="235" t="str">
        <f t="shared" si="10"/>
        <v/>
      </c>
      <c r="Q25" s="235" t="str">
        <f t="shared" si="10"/>
        <v/>
      </c>
      <c r="R25" s="235" t="str">
        <f t="shared" si="10"/>
        <v/>
      </c>
      <c r="S25" s="235" t="str">
        <f t="shared" si="10"/>
        <v/>
      </c>
      <c r="T25" s="235" t="str">
        <f t="shared" si="10"/>
        <v/>
      </c>
      <c r="U25" s="235" t="str">
        <f t="shared" si="10"/>
        <v/>
      </c>
      <c r="V25" s="235" t="str">
        <f t="shared" si="10"/>
        <v/>
      </c>
      <c r="W25" s="235" t="str">
        <f t="shared" si="10"/>
        <v/>
      </c>
      <c r="X25" s="235" t="str">
        <f t="shared" si="10"/>
        <v/>
      </c>
      <c r="Y25" s="235" t="str">
        <f t="shared" si="10"/>
        <v/>
      </c>
      <c r="Z25" s="7"/>
      <c r="AA25" s="7"/>
    </row>
    <row r="26" spans="1:30" customFormat="1" ht="15" customHeight="1" x14ac:dyDescent="0.3">
      <c r="A26" s="7" t="str">
        <f t="shared" si="6"/>
        <v>Dowolna liczba slotów wskazana przez UŻYTKOWNIKA</v>
      </c>
      <c r="B26" s="80" t="s">
        <v>317</v>
      </c>
      <c r="C26" s="80" t="s">
        <v>316</v>
      </c>
      <c r="D26" s="78"/>
      <c r="E26" s="78"/>
      <c r="F26" s="59" t="str">
        <f>A26</f>
        <v>Dowolna liczba slotów wskazana przez UŻYTKOWNIKA</v>
      </c>
      <c r="G26" s="59"/>
      <c r="H26" s="59"/>
      <c r="I26" s="59"/>
      <c r="J26" s="159" t="s">
        <v>315</v>
      </c>
      <c r="K26" s="189"/>
      <c r="L26" s="189"/>
      <c r="M26" s="189"/>
      <c r="N26" s="189"/>
      <c r="O26" s="189"/>
      <c r="P26" s="189"/>
      <c r="Q26" s="189"/>
      <c r="R26" s="189"/>
      <c r="S26" s="189"/>
      <c r="T26" s="189"/>
      <c r="U26" s="189"/>
      <c r="V26" s="189"/>
      <c r="W26" s="189"/>
      <c r="X26" s="189"/>
      <c r="Y26" s="189"/>
      <c r="Z26" s="7"/>
      <c r="AA26" s="7"/>
    </row>
    <row r="27" spans="1:30" customFormat="1" ht="15" customHeight="1" x14ac:dyDescent="0.3">
      <c r="A27" s="7"/>
      <c r="B27" s="80"/>
      <c r="C27" s="80"/>
      <c r="D27" s="78"/>
      <c r="E27" s="78"/>
      <c r="F27" s="59"/>
      <c r="G27" s="59"/>
      <c r="H27" s="59"/>
      <c r="I27" s="59"/>
      <c r="J27" s="59"/>
      <c r="K27" s="59"/>
      <c r="L27" s="59"/>
      <c r="M27" s="59"/>
      <c r="N27" s="59"/>
      <c r="O27" s="59"/>
      <c r="P27" s="59"/>
      <c r="Q27" s="59"/>
      <c r="R27" s="59"/>
      <c r="S27" s="59"/>
      <c r="T27" s="59"/>
      <c r="U27" s="59"/>
      <c r="V27" s="59"/>
      <c r="W27" s="59"/>
      <c r="X27" s="59"/>
      <c r="Y27" s="59"/>
      <c r="Z27" s="7"/>
      <c r="AA27" s="7"/>
    </row>
    <row r="28" spans="1:30" s="12" customFormat="1" ht="24" customHeight="1" x14ac:dyDescent="0.25">
      <c r="A28" s="12" t="str">
        <f t="shared" ref="A28" si="11">IF($A$1=$C$1,$C28,$B28)</f>
        <v>Liczba slotów ZAMÓWIONYCH przez UŻYTKOWNIKA [# slotów]</v>
      </c>
      <c r="B28" s="178" t="s">
        <v>340</v>
      </c>
      <c r="C28" s="178" t="s">
        <v>341</v>
      </c>
      <c r="E28" s="179" t="s">
        <v>54</v>
      </c>
      <c r="F28" s="264" t="str">
        <f>A28</f>
        <v>Liczba slotów ZAMÓWIONYCH przez UŻYTKOWNIKA [# slotów]</v>
      </c>
      <c r="G28" s="190"/>
      <c r="H28" s="190"/>
      <c r="I28" s="190"/>
      <c r="J28" s="190"/>
      <c r="K28" s="190"/>
      <c r="L28" s="190"/>
      <c r="M28" s="190"/>
      <c r="N28" s="190"/>
      <c r="O28" s="190"/>
      <c r="P28" s="190"/>
      <c r="Q28" s="190"/>
      <c r="R28" s="190"/>
      <c r="S28" s="190"/>
      <c r="T28" s="190"/>
      <c r="U28" s="190"/>
      <c r="V28" s="190"/>
      <c r="W28" s="190"/>
      <c r="X28" s="190"/>
      <c r="Y28" s="190"/>
      <c r="Z28" s="8"/>
      <c r="AA28" s="8"/>
    </row>
    <row r="29" spans="1:30" customFormat="1" ht="15" customHeight="1" x14ac:dyDescent="0.3">
      <c r="A29" s="7"/>
      <c r="B29" s="80"/>
      <c r="C29" s="80"/>
      <c r="D29" s="78"/>
      <c r="E29" s="78"/>
      <c r="F29" s="59"/>
      <c r="G29" s="59"/>
      <c r="H29" s="59"/>
      <c r="I29" s="59"/>
      <c r="J29" s="59"/>
      <c r="K29" s="59"/>
      <c r="L29" s="59"/>
      <c r="M29" s="59"/>
      <c r="N29" s="59"/>
      <c r="O29" s="59"/>
      <c r="P29" s="59"/>
      <c r="Q29" s="59"/>
      <c r="R29" s="59"/>
      <c r="S29" s="59"/>
      <c r="T29" s="59"/>
      <c r="U29" s="59"/>
      <c r="V29" s="59"/>
      <c r="W29" s="59"/>
      <c r="X29" s="59"/>
      <c r="Y29" s="59"/>
      <c r="Z29" s="7"/>
      <c r="AA29" s="7"/>
    </row>
    <row r="30" spans="1:30" customFormat="1" ht="15" customHeight="1" x14ac:dyDescent="0.3">
      <c r="A30" s="15" t="str">
        <f t="shared" ref="A30" si="12">IF($A$1=$C$1,$C30,$B30)</f>
        <v>Scenariusz UŻYTKOWNIKA</v>
      </c>
      <c r="B30" s="150" t="s">
        <v>320</v>
      </c>
      <c r="C30" s="150" t="s">
        <v>321</v>
      </c>
      <c r="D30" s="78"/>
      <c r="E30" s="78"/>
      <c r="F30" s="154" t="str">
        <f>A30</f>
        <v>Scenariusz UŻYTKOWNIKA</v>
      </c>
      <c r="G30" s="155"/>
      <c r="H30" s="155"/>
      <c r="I30" s="172"/>
      <c r="J30" s="172"/>
      <c r="K30" s="248">
        <v>2030</v>
      </c>
      <c r="L30" s="248">
        <f>K30+1</f>
        <v>2031</v>
      </c>
      <c r="M30" s="248">
        <f t="shared" ref="M30:Y30" si="13">L30+1</f>
        <v>2032</v>
      </c>
      <c r="N30" s="248">
        <f t="shared" si="13"/>
        <v>2033</v>
      </c>
      <c r="O30" s="248">
        <f t="shared" si="13"/>
        <v>2034</v>
      </c>
      <c r="P30" s="248">
        <f t="shared" si="13"/>
        <v>2035</v>
      </c>
      <c r="Q30" s="248">
        <f t="shared" si="13"/>
        <v>2036</v>
      </c>
      <c r="R30" s="248">
        <f t="shared" si="13"/>
        <v>2037</v>
      </c>
      <c r="S30" s="248">
        <f t="shared" si="13"/>
        <v>2038</v>
      </c>
      <c r="T30" s="248">
        <f t="shared" si="13"/>
        <v>2039</v>
      </c>
      <c r="U30" s="248">
        <f t="shared" si="13"/>
        <v>2040</v>
      </c>
      <c r="V30" s="248">
        <f t="shared" si="13"/>
        <v>2041</v>
      </c>
      <c r="W30" s="248">
        <f t="shared" si="13"/>
        <v>2042</v>
      </c>
      <c r="X30" s="248">
        <f t="shared" si="13"/>
        <v>2043</v>
      </c>
      <c r="Y30" s="248">
        <f t="shared" si="13"/>
        <v>2044</v>
      </c>
      <c r="Z30" s="7"/>
      <c r="AA30" s="7"/>
    </row>
    <row r="31" spans="1:30" customFormat="1" ht="3" customHeight="1" x14ac:dyDescent="0.3">
      <c r="A31" s="59"/>
      <c r="B31" s="80"/>
      <c r="C31" s="80"/>
      <c r="D31" s="78"/>
      <c r="E31" s="78"/>
      <c r="F31" s="156"/>
      <c r="G31" s="59"/>
      <c r="H31" s="59"/>
      <c r="I31" s="59"/>
      <c r="J31" s="59"/>
      <c r="K31" s="245"/>
      <c r="L31" s="245"/>
      <c r="M31" s="245"/>
      <c r="N31" s="245"/>
      <c r="O31" s="245"/>
      <c r="P31" s="245"/>
      <c r="Q31" s="245"/>
      <c r="R31" s="245"/>
      <c r="S31" s="245"/>
      <c r="T31" s="245"/>
      <c r="U31" s="245"/>
      <c r="V31" s="245"/>
      <c r="W31" s="245"/>
      <c r="X31" s="245"/>
      <c r="Y31" s="245"/>
      <c r="Z31" s="7"/>
      <c r="AA31" s="7"/>
    </row>
    <row r="32" spans="1:30" s="174" customFormat="1" ht="15" customHeight="1" x14ac:dyDescent="0.3">
      <c r="A32" s="168" t="str">
        <f t="shared" ref="A32" si="14">IF($A$1=$C$1,$C32,$B32)</f>
        <v>Liczba slotów ZAMÓWIONYCH przez UŻYTKOWNIKA</v>
      </c>
      <c r="B32" s="173" t="s">
        <v>206</v>
      </c>
      <c r="C32" s="173" t="s">
        <v>260</v>
      </c>
      <c r="D32" s="149"/>
      <c r="E32" s="149"/>
      <c r="F32" s="176" t="str">
        <f>A32</f>
        <v>Liczba slotów ZAMÓWIONYCH przez UŻYTKOWNIKA</v>
      </c>
      <c r="G32" s="176"/>
      <c r="H32" s="176"/>
      <c r="I32" s="176"/>
      <c r="J32" s="177" t="str">
        <f>"max "&amp;MAX(K22:Y22)</f>
        <v>max 39</v>
      </c>
      <c r="K32" s="189"/>
      <c r="L32" s="189"/>
      <c r="M32" s="189"/>
      <c r="N32" s="189"/>
      <c r="O32" s="189"/>
      <c r="P32" s="189"/>
      <c r="Q32" s="189"/>
      <c r="R32" s="189"/>
      <c r="S32" s="189"/>
      <c r="T32" s="189"/>
      <c r="U32" s="189"/>
      <c r="V32" s="189"/>
      <c r="W32" s="189"/>
      <c r="X32" s="189"/>
      <c r="Y32" s="189"/>
      <c r="Z32" s="7"/>
      <c r="AA32" s="7"/>
      <c r="AC32" s="83">
        <f>IF(SUM(K32:Y32)&gt;0,1,0)</f>
        <v>0</v>
      </c>
      <c r="AD32" s="174" t="s">
        <v>344</v>
      </c>
    </row>
    <row r="33" spans="1:29" customFormat="1" ht="3" customHeight="1" x14ac:dyDescent="0.3">
      <c r="A33" s="59"/>
      <c r="B33" s="80"/>
      <c r="C33" s="80"/>
      <c r="D33" s="78"/>
      <c r="E33" s="78"/>
      <c r="F33" s="156"/>
      <c r="G33" s="59"/>
      <c r="H33" s="59"/>
      <c r="I33" s="59"/>
      <c r="J33" s="59"/>
      <c r="K33" s="245"/>
      <c r="L33" s="245"/>
      <c r="M33" s="245"/>
      <c r="N33" s="245"/>
      <c r="O33" s="245"/>
      <c r="P33" s="245"/>
      <c r="Q33" s="245"/>
      <c r="R33" s="245"/>
      <c r="S33" s="245"/>
      <c r="T33" s="245"/>
      <c r="U33" s="245"/>
      <c r="V33" s="245"/>
      <c r="W33" s="245"/>
      <c r="X33" s="245"/>
      <c r="Y33" s="245"/>
      <c r="Z33" s="7"/>
      <c r="AA33" s="7"/>
    </row>
    <row r="34" spans="1:29" customFormat="1" ht="15" customHeight="1" x14ac:dyDescent="0.3">
      <c r="A34" s="7" t="str">
        <f t="shared" ref="A34:A37" si="15">IF($A$1=$C$1,$C34,$B34)</f>
        <v>% udział w całkowitej liczbie ZAMÓWIONYCH slotów</v>
      </c>
      <c r="B34" s="79" t="s">
        <v>372</v>
      </c>
      <c r="C34" s="79" t="s">
        <v>222</v>
      </c>
      <c r="D34" s="78"/>
      <c r="E34" s="78"/>
      <c r="F34" s="175" t="str">
        <f>A34</f>
        <v>% udział w całkowitej liczbie ZAMÓWIONYCH slotów</v>
      </c>
      <c r="G34" s="175"/>
      <c r="H34" s="175"/>
      <c r="I34" s="175"/>
      <c r="J34" s="159" t="s">
        <v>50</v>
      </c>
      <c r="K34" s="182">
        <f>IFERROR(K32/K22,"")</f>
        <v>0</v>
      </c>
      <c r="L34" s="182">
        <f t="shared" ref="L34:Y34" si="16">IFERROR(L32/L22,"")</f>
        <v>0</v>
      </c>
      <c r="M34" s="182">
        <f t="shared" si="16"/>
        <v>0</v>
      </c>
      <c r="N34" s="182">
        <f t="shared" si="16"/>
        <v>0</v>
      </c>
      <c r="O34" s="182">
        <f t="shared" si="16"/>
        <v>0</v>
      </c>
      <c r="P34" s="182">
        <f t="shared" si="16"/>
        <v>0</v>
      </c>
      <c r="Q34" s="182">
        <f t="shared" si="16"/>
        <v>0</v>
      </c>
      <c r="R34" s="182">
        <f t="shared" si="16"/>
        <v>0</v>
      </c>
      <c r="S34" s="182">
        <f t="shared" si="16"/>
        <v>0</v>
      </c>
      <c r="T34" s="182">
        <f t="shared" si="16"/>
        <v>0</v>
      </c>
      <c r="U34" s="182">
        <f t="shared" si="16"/>
        <v>0</v>
      </c>
      <c r="V34" s="182">
        <f t="shared" si="16"/>
        <v>0</v>
      </c>
      <c r="W34" s="182">
        <f t="shared" si="16"/>
        <v>0</v>
      </c>
      <c r="X34" s="182">
        <f t="shared" si="16"/>
        <v>0</v>
      </c>
      <c r="Y34" s="182">
        <f t="shared" si="16"/>
        <v>0</v>
      </c>
      <c r="Z34" s="78"/>
      <c r="AA34" s="78"/>
    </row>
    <row r="35" spans="1:29" customFormat="1" ht="15" customHeight="1" x14ac:dyDescent="0.3">
      <c r="A35" s="7" t="str">
        <f>IF(B_CALCULATOR!$A$1=B_CALCULATOR!$C$1,$C35,$B35)</f>
        <v>% udział w całkowitej liczbie OFEROWANYCH slotów</v>
      </c>
      <c r="B35" s="79" t="s">
        <v>200</v>
      </c>
      <c r="C35" s="79" t="s">
        <v>233</v>
      </c>
      <c r="D35" s="78"/>
      <c r="E35" s="78"/>
      <c r="F35" s="175" t="str">
        <f>A35</f>
        <v>% udział w całkowitej liczbie OFEROWANYCH slotów</v>
      </c>
      <c r="G35" s="175"/>
      <c r="H35" s="175"/>
      <c r="I35" s="175"/>
      <c r="J35" s="159" t="s">
        <v>50</v>
      </c>
      <c r="K35" s="182">
        <f t="shared" ref="K35:Y35" si="17">K32/K11</f>
        <v>0</v>
      </c>
      <c r="L35" s="182">
        <f t="shared" si="17"/>
        <v>0</v>
      </c>
      <c r="M35" s="182">
        <f t="shared" si="17"/>
        <v>0</v>
      </c>
      <c r="N35" s="182">
        <f t="shared" si="17"/>
        <v>0</v>
      </c>
      <c r="O35" s="182">
        <f t="shared" si="17"/>
        <v>0</v>
      </c>
      <c r="P35" s="182">
        <f t="shared" si="17"/>
        <v>0</v>
      </c>
      <c r="Q35" s="182">
        <f t="shared" si="17"/>
        <v>0</v>
      </c>
      <c r="R35" s="182">
        <f t="shared" si="17"/>
        <v>0</v>
      </c>
      <c r="S35" s="182">
        <f t="shared" si="17"/>
        <v>0</v>
      </c>
      <c r="T35" s="182">
        <f t="shared" si="17"/>
        <v>0</v>
      </c>
      <c r="U35" s="182">
        <f t="shared" si="17"/>
        <v>0</v>
      </c>
      <c r="V35" s="182">
        <f t="shared" si="17"/>
        <v>0</v>
      </c>
      <c r="W35" s="182">
        <f t="shared" si="17"/>
        <v>0</v>
      </c>
      <c r="X35" s="182">
        <f t="shared" si="17"/>
        <v>0</v>
      </c>
      <c r="Y35" s="182">
        <f t="shared" si="17"/>
        <v>0</v>
      </c>
      <c r="Z35" s="78"/>
      <c r="AA35" s="78"/>
    </row>
    <row r="36" spans="1:29" customFormat="1" ht="15" hidden="1" customHeight="1" x14ac:dyDescent="0.3">
      <c r="A36" s="7"/>
      <c r="B36" s="79"/>
      <c r="C36" s="79"/>
      <c r="D36" s="78"/>
      <c r="E36" s="78"/>
      <c r="F36" s="175" t="s">
        <v>344</v>
      </c>
      <c r="G36" s="175"/>
      <c r="H36" s="175"/>
      <c r="I36" s="175"/>
      <c r="J36" s="159"/>
      <c r="K36" s="236">
        <f>IF(K32&gt;K22,1,0)</f>
        <v>0</v>
      </c>
      <c r="L36" s="236">
        <f t="shared" ref="L36:Y36" si="18">IF(L32&gt;L22,1,0)</f>
        <v>0</v>
      </c>
      <c r="M36" s="236">
        <f t="shared" si="18"/>
        <v>0</v>
      </c>
      <c r="N36" s="236">
        <f t="shared" si="18"/>
        <v>0</v>
      </c>
      <c r="O36" s="236">
        <f t="shared" si="18"/>
        <v>0</v>
      </c>
      <c r="P36" s="236">
        <f t="shared" si="18"/>
        <v>0</v>
      </c>
      <c r="Q36" s="236">
        <f t="shared" si="18"/>
        <v>0</v>
      </c>
      <c r="R36" s="236">
        <f t="shared" si="18"/>
        <v>0</v>
      </c>
      <c r="S36" s="236">
        <f t="shared" si="18"/>
        <v>0</v>
      </c>
      <c r="T36" s="236">
        <f t="shared" si="18"/>
        <v>0</v>
      </c>
      <c r="U36" s="236">
        <f t="shared" si="18"/>
        <v>0</v>
      </c>
      <c r="V36" s="236">
        <f t="shared" si="18"/>
        <v>0</v>
      </c>
      <c r="W36" s="236">
        <f t="shared" si="18"/>
        <v>0</v>
      </c>
      <c r="X36" s="236">
        <f t="shared" si="18"/>
        <v>0</v>
      </c>
      <c r="Y36" s="236">
        <f t="shared" si="18"/>
        <v>0</v>
      </c>
      <c r="Z36" s="78"/>
      <c r="AA36" s="78"/>
      <c r="AC36" s="83">
        <f>SUM(K36:Y36)</f>
        <v>0</v>
      </c>
    </row>
    <row r="37" spans="1:29" customFormat="1" ht="20.100000000000001" customHeight="1" x14ac:dyDescent="0.3">
      <c r="A37" s="7" t="str">
        <f t="shared" si="15"/>
        <v>Podana liczba ZAMÓWIONYCH slotów przez UŻYTKOWNIKA jest nieprawidłowa. Najprawdopodobniej przekracza całkowitą liczbę zamówionych slotów w ramach Open Season w jednym lub kilku latach analiz.</v>
      </c>
      <c r="B37" s="79" t="s">
        <v>350</v>
      </c>
      <c r="C37" s="79" t="s">
        <v>345</v>
      </c>
      <c r="D37" s="78"/>
      <c r="E37" s="78"/>
      <c r="F37" s="320" t="str">
        <f>IF(AC36&gt;0,A37,"")</f>
        <v/>
      </c>
      <c r="G37" s="320"/>
      <c r="H37" s="320"/>
      <c r="I37" s="320"/>
      <c r="J37" s="320"/>
      <c r="K37" s="320"/>
      <c r="L37" s="320"/>
      <c r="M37" s="320"/>
      <c r="N37" s="320"/>
      <c r="O37" s="320"/>
      <c r="P37" s="320"/>
      <c r="Q37" s="320"/>
      <c r="R37" s="320"/>
      <c r="S37" s="320"/>
      <c r="T37" s="320"/>
      <c r="U37" s="320"/>
      <c r="V37" s="320"/>
      <c r="W37" s="320"/>
      <c r="X37" s="320"/>
      <c r="Y37" s="320"/>
      <c r="Z37" s="78"/>
      <c r="AA37" s="78"/>
    </row>
    <row r="38" spans="1:29" x14ac:dyDescent="0.3">
      <c r="A38" s="7" t="str">
        <f t="shared" ref="A38:A39" si="19">IF($A$1=$C$1,$C38,$B38)</f>
        <v># lat</v>
      </c>
      <c r="B38" s="79" t="s">
        <v>120</v>
      </c>
      <c r="C38" s="79" t="s">
        <v>121</v>
      </c>
    </row>
    <row r="39" spans="1:29" s="59" customFormat="1" ht="20.100000000000001" customHeight="1" x14ac:dyDescent="0.25">
      <c r="A39" s="59" t="str">
        <f t="shared" si="19"/>
        <v>Podsumowanie kluczowych wyników</v>
      </c>
      <c r="B39" s="80" t="s">
        <v>28</v>
      </c>
      <c r="C39" s="80" t="s">
        <v>29</v>
      </c>
      <c r="D39" s="164"/>
      <c r="E39" s="165" t="s">
        <v>87</v>
      </c>
      <c r="F39" s="165" t="str">
        <f>A39</f>
        <v>Podsumowanie kluczowych wyników</v>
      </c>
      <c r="G39" s="166"/>
      <c r="H39" s="166"/>
      <c r="I39" s="166"/>
      <c r="J39" s="166"/>
      <c r="K39" s="164"/>
      <c r="L39" s="164"/>
      <c r="M39" s="164"/>
      <c r="N39" s="164"/>
      <c r="O39" s="164"/>
      <c r="P39" s="164"/>
      <c r="Q39" s="164"/>
      <c r="R39" s="164"/>
      <c r="S39" s="164"/>
      <c r="T39" s="164"/>
      <c r="U39" s="164"/>
      <c r="V39" s="164"/>
      <c r="W39" s="164"/>
      <c r="X39" s="164"/>
      <c r="Y39" s="164"/>
      <c r="Z39" s="164"/>
      <c r="AA39" s="164"/>
    </row>
    <row r="40" spans="1:29" x14ac:dyDescent="0.3">
      <c r="A40" s="7">
        <f t="shared" ref="A40:A65" si="20">IF($A$1=$C$1,$C40,$B40)</f>
        <v>0</v>
      </c>
      <c r="B40" s="79"/>
      <c r="C40" s="79"/>
    </row>
    <row r="41" spans="1:29" ht="12.95" customHeight="1" x14ac:dyDescent="0.3">
      <c r="A41" s="7" t="str">
        <f t="shared" si="20"/>
        <v>Liczba zerezerwowanych slotów w Terminalu FSRU-2 w latach 2030-44 (przy założeniu 15 lat czarteru)</v>
      </c>
      <c r="B41" s="79" t="s">
        <v>293</v>
      </c>
      <c r="C41" s="79" t="s">
        <v>292</v>
      </c>
      <c r="E41" s="299" t="s">
        <v>20</v>
      </c>
      <c r="F41" s="298" t="str">
        <f>A41</f>
        <v>Liczba zerezerwowanych slotów w Terminalu FSRU-2 w latach 2030-44 (przy założeniu 15 lat czarteru)</v>
      </c>
      <c r="G41" s="298"/>
      <c r="H41" s="298"/>
      <c r="I41" s="298"/>
      <c r="J41" s="298"/>
      <c r="K41" s="298"/>
      <c r="L41" s="298"/>
      <c r="M41" s="298"/>
      <c r="N41" s="298"/>
      <c r="O41" s="312"/>
      <c r="P41" s="312"/>
      <c r="Q41" s="312"/>
      <c r="R41" s="187"/>
      <c r="S41" s="188"/>
      <c r="T41" s="187"/>
      <c r="U41" s="187"/>
      <c r="V41" s="187"/>
      <c r="W41" s="187"/>
      <c r="X41" s="187"/>
      <c r="Y41" s="187"/>
    </row>
    <row r="42" spans="1:29" ht="12" customHeight="1" x14ac:dyDescent="0.3">
      <c r="A42" s="7" t="str">
        <f t="shared" si="20"/>
        <v>[maksymalna liczba slotów w roku = 39]</v>
      </c>
      <c r="B42" s="79" t="s">
        <v>247</v>
      </c>
      <c r="C42" s="79" t="s">
        <v>248</v>
      </c>
      <c r="E42" s="299"/>
      <c r="F42" s="294" t="str">
        <f>A42</f>
        <v>[maksymalna liczba slotów w roku = 39]</v>
      </c>
      <c r="G42" s="294"/>
      <c r="H42" s="294"/>
      <c r="I42" s="294"/>
      <c r="J42" s="294"/>
      <c r="K42" s="294"/>
      <c r="L42" s="294"/>
      <c r="M42" s="294"/>
      <c r="N42" s="294"/>
      <c r="O42" s="313"/>
      <c r="P42" s="313"/>
      <c r="Q42" s="313"/>
      <c r="R42" s="93"/>
      <c r="S42" s="186"/>
      <c r="T42" s="93"/>
      <c r="U42" s="93"/>
      <c r="V42" s="93"/>
      <c r="W42" s="93"/>
      <c r="X42" s="93"/>
      <c r="Y42" s="93"/>
    </row>
    <row r="43" spans="1:29" x14ac:dyDescent="0.3">
      <c r="A43" s="7">
        <f t="shared" si="20"/>
        <v>0</v>
      </c>
      <c r="B43" s="79"/>
      <c r="C43" s="79"/>
    </row>
    <row r="44" spans="1:29" x14ac:dyDescent="0.3">
      <c r="A44" s="7" t="str">
        <f t="shared" si="20"/>
        <v># slotów</v>
      </c>
      <c r="B44" s="79" t="s">
        <v>197</v>
      </c>
      <c r="C44" s="79" t="s">
        <v>198</v>
      </c>
      <c r="E44" s="7" t="str">
        <f>A44</f>
        <v># slotów</v>
      </c>
    </row>
    <row r="45" spans="1:29" x14ac:dyDescent="0.3">
      <c r="A45" s="7">
        <f t="shared" si="20"/>
        <v>0</v>
      </c>
      <c r="B45" s="79"/>
      <c r="C45" s="79"/>
    </row>
    <row r="46" spans="1:29" x14ac:dyDescent="0.3">
      <c r="A46" s="7" t="str">
        <f>IF($A$1=$C$1,$C46,$B46)</f>
        <v>Parametry do modyfikacji przez UŻYTKOWNIKA</v>
      </c>
      <c r="B46" s="79" t="s">
        <v>322</v>
      </c>
      <c r="C46" s="79" t="s">
        <v>17</v>
      </c>
    </row>
    <row r="47" spans="1:29" x14ac:dyDescent="0.3">
      <c r="A47" s="7" t="str">
        <f>IF($A$1=$C$1,$C47,$B47)</f>
        <v>Formuły - komórki zablokowane do edycji</v>
      </c>
      <c r="B47" s="79" t="s">
        <v>139</v>
      </c>
      <c r="C47" s="79" t="s">
        <v>16</v>
      </c>
    </row>
    <row r="48" spans="1:29" x14ac:dyDescent="0.3">
      <c r="A48" s="7" t="str">
        <f>IF($A$1=$C$1,$C48,$B48)</f>
        <v>mld m3</v>
      </c>
      <c r="B48" s="79" t="s">
        <v>18</v>
      </c>
      <c r="C48" s="79" t="s">
        <v>19</v>
      </c>
    </row>
    <row r="49" spans="1:25" x14ac:dyDescent="0.3">
      <c r="A49" s="7" t="str">
        <f>IF($A$1=$C$1,$C49,$B49)</f>
        <v>z 39 dostępnych slotów</v>
      </c>
      <c r="B49" s="79" t="s">
        <v>254</v>
      </c>
      <c r="C49" s="79" t="s">
        <v>253</v>
      </c>
    </row>
    <row r="50" spans="1:25" x14ac:dyDescent="0.3">
      <c r="A50" s="7">
        <f t="shared" si="20"/>
        <v>0</v>
      </c>
      <c r="B50" s="79"/>
      <c r="C50" s="79"/>
    </row>
    <row r="51" spans="1:25" x14ac:dyDescent="0.3">
      <c r="A51" s="7">
        <f t="shared" si="20"/>
        <v>0</v>
      </c>
      <c r="B51" s="79"/>
      <c r="C51" s="79"/>
    </row>
    <row r="52" spans="1:25" x14ac:dyDescent="0.3">
      <c r="A52" s="7">
        <f t="shared" si="20"/>
        <v>0</v>
      </c>
      <c r="B52" s="79"/>
      <c r="C52" s="79"/>
    </row>
    <row r="53" spans="1:25" x14ac:dyDescent="0.3">
      <c r="A53" s="7">
        <f t="shared" si="20"/>
        <v>0</v>
      </c>
      <c r="B53" s="79"/>
      <c r="C53" s="79"/>
    </row>
    <row r="54" spans="1:25" x14ac:dyDescent="0.3">
      <c r="A54" s="7">
        <f t="shared" si="20"/>
        <v>0</v>
      </c>
      <c r="B54" s="79"/>
      <c r="C54" s="79"/>
    </row>
    <row r="55" spans="1:25" x14ac:dyDescent="0.3">
      <c r="A55" s="7">
        <f t="shared" si="20"/>
        <v>0</v>
      </c>
      <c r="B55" s="79"/>
      <c r="C55" s="79"/>
    </row>
    <row r="56" spans="1:25" x14ac:dyDescent="0.3">
      <c r="A56" s="7">
        <f t="shared" si="20"/>
        <v>0</v>
      </c>
      <c r="B56" s="79"/>
      <c r="C56" s="79"/>
    </row>
    <row r="57" spans="1:25" x14ac:dyDescent="0.3">
      <c r="A57" s="7">
        <f t="shared" si="20"/>
        <v>0</v>
      </c>
      <c r="B57" s="79"/>
      <c r="C57" s="79"/>
    </row>
    <row r="58" spans="1:25" x14ac:dyDescent="0.3">
      <c r="A58" s="7">
        <f t="shared" si="20"/>
        <v>0</v>
      </c>
      <c r="B58" s="79"/>
      <c r="C58" s="79"/>
    </row>
    <row r="59" spans="1:25" x14ac:dyDescent="0.3">
      <c r="A59" s="7">
        <f t="shared" si="20"/>
        <v>0</v>
      </c>
      <c r="B59" s="79"/>
      <c r="C59" s="79"/>
    </row>
    <row r="60" spans="1:25" x14ac:dyDescent="0.3">
      <c r="A60" s="7">
        <f t="shared" si="20"/>
        <v>0</v>
      </c>
      <c r="B60" s="79"/>
      <c r="C60" s="79"/>
    </row>
    <row r="61" spans="1:25" x14ac:dyDescent="0.3">
      <c r="A61" s="7">
        <f t="shared" si="20"/>
        <v>0</v>
      </c>
      <c r="B61" s="79"/>
      <c r="C61" s="79"/>
    </row>
    <row r="62" spans="1:25" x14ac:dyDescent="0.3">
      <c r="A62" s="7">
        <f t="shared" si="20"/>
        <v>0</v>
      </c>
      <c r="B62" s="79"/>
      <c r="C62" s="79"/>
    </row>
    <row r="63" spans="1:25" s="8" customFormat="1" ht="13.5" x14ac:dyDescent="0.25">
      <c r="A63" s="8" t="str">
        <f t="shared" si="20"/>
        <v>Prognozowane wartości indykatywnych, uśrednionych stawek opłat za regazyfikację w latach 2030-44 (Taryfa LNG)</v>
      </c>
      <c r="B63" s="180" t="s">
        <v>389</v>
      </c>
      <c r="C63" s="180" t="s">
        <v>390</v>
      </c>
      <c r="E63" s="292" t="s">
        <v>30</v>
      </c>
      <c r="F63" s="298" t="str">
        <f>A63</f>
        <v>Prognozowane wartości indykatywnych, uśrednionych stawek opłat za regazyfikację w latach 2030-44 (Taryfa LNG)</v>
      </c>
      <c r="G63" s="298"/>
      <c r="H63" s="298"/>
      <c r="I63" s="298"/>
      <c r="J63" s="298"/>
      <c r="K63" s="298"/>
      <c r="L63" s="298"/>
      <c r="M63" s="298"/>
      <c r="N63" s="298"/>
      <c r="O63" s="298"/>
      <c r="P63" s="298"/>
      <c r="Q63" s="191"/>
      <c r="R63" s="191"/>
      <c r="S63" s="192"/>
      <c r="T63" s="191"/>
      <c r="U63" s="191"/>
      <c r="V63" s="191"/>
      <c r="W63" s="191"/>
      <c r="X63" s="191"/>
      <c r="Y63" s="191"/>
    </row>
    <row r="64" spans="1:25" x14ac:dyDescent="0.3">
      <c r="A64" s="7" t="str">
        <f t="shared" si="20"/>
        <v>[PLN/MWh, wskaźnik zarezerwowanych mocy w Terminalu FSRU-2 = 100%]</v>
      </c>
      <c r="B64" s="79" t="str">
        <f>"["&amp;$J$178&amp;"/MWh, wskaźnik zarezerwowanych mocy w Terminalu FSRU-2 = "&amp;ROUND('1_OS expected results'!$N$33*100,0)&amp;"%]"</f>
        <v>[PLN/MWh, wskaźnik zarezerwowanych mocy w Terminalu FSRU-2 = 100%]</v>
      </c>
      <c r="C64" s="79" t="str">
        <f>"["&amp;$J$178&amp;"/MWh, capacity booking in FSRU-2 terminal = "&amp;ROUND('1_OS expected results'!$N$33*100,0)&amp;"%]"</f>
        <v>[PLN/MWh, capacity booking in FSRU-2 terminal = 100%]</v>
      </c>
      <c r="E64" s="292"/>
      <c r="F64" s="294" t="str">
        <f>A64</f>
        <v>[PLN/MWh, wskaźnik zarezerwowanych mocy w Terminalu FSRU-2 = 100%]</v>
      </c>
      <c r="G64" s="294"/>
      <c r="H64" s="294"/>
      <c r="I64" s="294"/>
      <c r="J64" s="294"/>
      <c r="K64" s="294"/>
      <c r="L64" s="294"/>
      <c r="M64" s="294"/>
      <c r="N64" s="294"/>
      <c r="O64" s="294"/>
      <c r="P64" s="294"/>
      <c r="Q64" s="93"/>
      <c r="R64" s="93"/>
      <c r="S64" s="186"/>
      <c r="T64" s="93"/>
      <c r="U64" s="93"/>
      <c r="V64" s="93"/>
      <c r="W64" s="93"/>
      <c r="X64" s="93"/>
      <c r="Y64" s="93"/>
    </row>
    <row r="65" spans="1:25" x14ac:dyDescent="0.3">
      <c r="A65" s="7">
        <f t="shared" si="20"/>
        <v>0</v>
      </c>
      <c r="B65" s="79"/>
      <c r="C65" s="79"/>
    </row>
    <row r="66" spans="1:25" x14ac:dyDescent="0.3">
      <c r="A66" s="7">
        <f>IF($A$1=$C$1,$C66,$B66)</f>
        <v>0</v>
      </c>
      <c r="B66" s="79"/>
      <c r="C66" s="79"/>
      <c r="E66" s="7" t="str">
        <f>$J$178&amp;"/MWh"</f>
        <v>PLN/MWh</v>
      </c>
      <c r="Y66" s="183" t="str">
        <f>A73 &amp;" (%)"</f>
        <v>Wsk. rezerwacji slotów (%)</v>
      </c>
    </row>
    <row r="67" spans="1:25" x14ac:dyDescent="0.3">
      <c r="A67" s="7">
        <f t="shared" ref="A67:A182" si="21">IF($A$1=$C$1,$C67,$B67)</f>
        <v>0</v>
      </c>
      <c r="B67" s="79"/>
      <c r="C67" s="79"/>
    </row>
    <row r="68" spans="1:25" x14ac:dyDescent="0.3">
      <c r="A68" s="7">
        <f t="shared" si="21"/>
        <v>0</v>
      </c>
      <c r="B68" s="79"/>
      <c r="C68" s="79"/>
    </row>
    <row r="69" spans="1:25" x14ac:dyDescent="0.3">
      <c r="A69" s="7">
        <f t="shared" si="21"/>
        <v>0</v>
      </c>
      <c r="B69" s="79"/>
      <c r="C69" s="79"/>
    </row>
    <row r="70" spans="1:25" x14ac:dyDescent="0.3">
      <c r="A70" s="7" t="str">
        <f t="shared" ref="A70:A75" si="22">IF($A$1=$C$1,$C70,$B70)</f>
        <v>Wsk. rezerwacji slotów</v>
      </c>
      <c r="B70" s="79" t="s">
        <v>255</v>
      </c>
      <c r="C70" s="79" t="s">
        <v>111</v>
      </c>
    </row>
    <row r="71" spans="1:25" x14ac:dyDescent="0.3">
      <c r="A71" s="7">
        <f t="shared" si="22"/>
        <v>0</v>
      </c>
      <c r="B71" s="79"/>
      <c r="C71" s="79"/>
    </row>
    <row r="72" spans="1:25" x14ac:dyDescent="0.3">
      <c r="A72" s="7" t="str">
        <f t="shared" si="22"/>
        <v>Średnioroczna liczba zarezerwowanych slotów w Terminalu FSRU-2</v>
      </c>
      <c r="B72" s="79" t="s">
        <v>251</v>
      </c>
      <c r="C72" s="79" t="s">
        <v>252</v>
      </c>
    </row>
    <row r="73" spans="1:25" x14ac:dyDescent="0.3">
      <c r="A73" s="7" t="str">
        <f t="shared" si="22"/>
        <v>Wsk. rezerwacji slotów</v>
      </c>
      <c r="B73" s="79" t="s">
        <v>255</v>
      </c>
      <c r="C73" s="79" t="s">
        <v>111</v>
      </c>
    </row>
    <row r="74" spans="1:25" x14ac:dyDescent="0.3">
      <c r="A74" s="7" t="str">
        <f t="shared" si="22"/>
        <v>wartości bazowe GAZ-SYSTEM</v>
      </c>
      <c r="B74" s="79" t="str">
        <f>"wartości bazowe GAZ-SYSTEM"</f>
        <v>wartości bazowe GAZ-SYSTEM</v>
      </c>
      <c r="C74" s="79" t="s">
        <v>51</v>
      </c>
    </row>
    <row r="75" spans="1:25" x14ac:dyDescent="0.3">
      <c r="A75" s="7" t="str">
        <f t="shared" si="22"/>
        <v>wartości UŻYTKOWNIKA</v>
      </c>
      <c r="B75" s="79" t="s">
        <v>326</v>
      </c>
      <c r="C75" s="79" t="s">
        <v>325</v>
      </c>
    </row>
    <row r="76" spans="1:25" x14ac:dyDescent="0.3">
      <c r="A76" s="7" t="str">
        <f t="shared" si="21"/>
        <v>Wartości po dodatkowej modyfikacji, uwzględnione w analizach stawek i opłat</v>
      </c>
      <c r="B76" s="79" t="s">
        <v>327</v>
      </c>
      <c r="C76" s="79" t="s">
        <v>328</v>
      </c>
    </row>
    <row r="77" spans="1:25" x14ac:dyDescent="0.3">
      <c r="A77" s="7" t="str">
        <f t="shared" si="21"/>
        <v>(2030 rok)</v>
      </c>
      <c r="B77" s="79" t="str">
        <f>IF($J$182=1,"("&amp;$J$184&amp;" rok)","(Średnia w latach "&amp;$J$188&amp;"-"&amp;RIGHT($J$190,2)&amp;")")</f>
        <v>(2030 rok)</v>
      </c>
      <c r="C77" s="79" t="str">
        <f>IF($J$182=1,"("&amp;$J$184&amp;" year)","(Average in years "&amp;$J$188&amp;"-"&amp;RIGHT($J$190,2)&amp;")")</f>
        <v>(2030 year)</v>
      </c>
    </row>
    <row r="78" spans="1:25" x14ac:dyDescent="0.3">
      <c r="A78" s="7">
        <f t="shared" si="21"/>
        <v>0</v>
      </c>
      <c r="B78" s="79"/>
      <c r="C78" s="79"/>
    </row>
    <row r="79" spans="1:25" x14ac:dyDescent="0.3">
      <c r="A79" s="7">
        <f t="shared" si="21"/>
        <v>0</v>
      </c>
      <c r="B79" s="79"/>
      <c r="C79" s="79"/>
    </row>
    <row r="80" spans="1:25" x14ac:dyDescent="0.3">
      <c r="A80" s="7">
        <f t="shared" si="21"/>
        <v>0</v>
      </c>
      <c r="B80" s="79"/>
      <c r="C80" s="79"/>
    </row>
    <row r="81" spans="1:25" x14ac:dyDescent="0.3">
      <c r="A81" s="7">
        <f t="shared" si="21"/>
        <v>0</v>
      </c>
      <c r="B81" s="79"/>
      <c r="C81" s="79"/>
    </row>
    <row r="82" spans="1:25" x14ac:dyDescent="0.3">
      <c r="A82" s="7">
        <f t="shared" si="21"/>
        <v>0</v>
      </c>
      <c r="B82" s="79"/>
      <c r="C82" s="79"/>
    </row>
    <row r="83" spans="1:25" x14ac:dyDescent="0.3">
      <c r="A83" s="7">
        <f t="shared" si="21"/>
        <v>0</v>
      </c>
      <c r="B83" s="79"/>
      <c r="C83" s="79"/>
    </row>
    <row r="84" spans="1:25" x14ac:dyDescent="0.3">
      <c r="A84" s="7">
        <f t="shared" si="21"/>
        <v>0</v>
      </c>
      <c r="B84" s="79"/>
      <c r="C84" s="79"/>
    </row>
    <row r="85" spans="1:25" x14ac:dyDescent="0.3">
      <c r="A85" s="7">
        <f t="shared" si="21"/>
        <v>0</v>
      </c>
      <c r="B85" s="79"/>
      <c r="C85" s="79"/>
    </row>
    <row r="86" spans="1:25" x14ac:dyDescent="0.3">
      <c r="A86" s="7">
        <f t="shared" si="21"/>
        <v>0</v>
      </c>
      <c r="B86" s="79"/>
      <c r="C86" s="79"/>
    </row>
    <row r="87" spans="1:25" x14ac:dyDescent="0.3">
      <c r="A87" s="7">
        <f t="shared" si="21"/>
        <v>0</v>
      </c>
      <c r="B87" s="79"/>
      <c r="C87" s="79"/>
    </row>
    <row r="88" spans="1:25" x14ac:dyDescent="0.3">
      <c r="A88" s="7">
        <f t="shared" si="21"/>
        <v>0</v>
      </c>
      <c r="B88" s="79"/>
      <c r="C88" s="79"/>
    </row>
    <row r="89" spans="1:25" s="12" customFormat="1" ht="15" customHeight="1" x14ac:dyDescent="0.25">
      <c r="A89" s="59" t="str">
        <f t="shared" si="21"/>
        <v>Indykatywna wartość opłat za usługi regazyfikacji w latach 2030-44 (skalkulowana dla oferty UŻYTKOWNIKA)</v>
      </c>
      <c r="B89" s="80" t="s">
        <v>386</v>
      </c>
      <c r="C89" s="80" t="s">
        <v>387</v>
      </c>
      <c r="E89" s="292" t="s">
        <v>54</v>
      </c>
      <c r="F89" s="293" t="str">
        <f>A89</f>
        <v>Indykatywna wartość opłat za usługi regazyfikacji w latach 2030-44 (skalkulowana dla oferty UŻYTKOWNIKA)</v>
      </c>
      <c r="G89" s="293"/>
      <c r="H89" s="293"/>
      <c r="I89" s="293"/>
      <c r="J89" s="293"/>
      <c r="K89" s="293"/>
      <c r="L89" s="293"/>
      <c r="M89" s="293"/>
      <c r="N89" s="293"/>
      <c r="O89" s="293"/>
      <c r="P89" s="293"/>
      <c r="Q89" s="233"/>
      <c r="R89" s="233"/>
      <c r="S89" s="234"/>
      <c r="T89" s="233"/>
      <c r="U89" s="233"/>
      <c r="V89" s="233"/>
      <c r="W89" s="233"/>
      <c r="X89" s="233"/>
      <c r="Y89" s="233"/>
    </row>
    <row r="90" spans="1:25" x14ac:dyDescent="0.3">
      <c r="A90" s="7" t="str">
        <f t="shared" ref="A90" si="23">IF($A$1=$C$1,$C90,$B90)</f>
        <v>[PLNm netto]</v>
      </c>
      <c r="B90" s="79" t="str">
        <f>"["&amp;$J$178&amp;"m netto]"</f>
        <v>[PLNm netto]</v>
      </c>
      <c r="C90" s="79" t="str">
        <f>"["&amp;$J$178&amp;"m net]"</f>
        <v>[PLNm net]</v>
      </c>
      <c r="E90" s="292"/>
      <c r="F90" s="294" t="str">
        <f>A90</f>
        <v>[PLNm netto]</v>
      </c>
      <c r="G90" s="294"/>
      <c r="H90" s="294"/>
      <c r="I90" s="294"/>
      <c r="J90" s="294"/>
      <c r="K90" s="294"/>
      <c r="L90" s="294"/>
      <c r="M90" s="294"/>
      <c r="N90" s="294"/>
      <c r="O90" s="294"/>
      <c r="P90" s="294"/>
      <c r="Q90" s="93"/>
      <c r="R90" s="93"/>
      <c r="S90" s="186"/>
      <c r="T90" s="93"/>
      <c r="U90" s="93"/>
      <c r="V90" s="93"/>
      <c r="W90" s="93"/>
      <c r="X90" s="93"/>
      <c r="Y90" s="93"/>
    </row>
    <row r="91" spans="1:25" x14ac:dyDescent="0.3">
      <c r="B91" s="79"/>
      <c r="C91" s="79"/>
    </row>
    <row r="92" spans="1:25" ht="24.95" customHeight="1" x14ac:dyDescent="0.3">
      <c r="B92" s="79"/>
      <c r="C92" s="79"/>
      <c r="H92" s="290" t="str">
        <f>$A$15</f>
        <v>Scenariusz Bazowy GAZ-SYSTEM</v>
      </c>
      <c r="I92" s="290"/>
      <c r="J92" s="290"/>
      <c r="K92" s="290"/>
      <c r="L92" s="252"/>
      <c r="M92" s="252"/>
      <c r="N92" s="291" t="str">
        <f>$A$30</f>
        <v>Scenariusz UŻYTKOWNIKA</v>
      </c>
      <c r="O92" s="291"/>
      <c r="P92" s="291"/>
      <c r="Q92" s="291"/>
      <c r="R92" s="252"/>
      <c r="S92" s="121"/>
      <c r="T92" s="252"/>
      <c r="U92" s="339" t="str">
        <f>A94</f>
        <v>Różnica:</v>
      </c>
      <c r="V92" s="339"/>
      <c r="W92" s="339"/>
    </row>
    <row r="93" spans="1:25" s="59" customFormat="1" ht="24.95" customHeight="1" x14ac:dyDescent="0.25">
      <c r="A93" s="59" t="str">
        <f t="shared" si="21"/>
        <v>Razem:</v>
      </c>
      <c r="B93" s="80" t="s">
        <v>332</v>
      </c>
      <c r="C93" s="80" t="s">
        <v>333</v>
      </c>
      <c r="E93" s="59" t="str">
        <f>$J$178&amp;"m"</f>
        <v>PLNm</v>
      </c>
      <c r="H93" s="232" t="str">
        <f>A93</f>
        <v>Razem:</v>
      </c>
      <c r="I93" s="254">
        <f>B_CALCULATOR!$N$35</f>
        <v>0</v>
      </c>
      <c r="J93" s="287" t="str">
        <f>$E$93&amp;" "&amp;A97</f>
        <v>PLNm netto</v>
      </c>
      <c r="K93" s="287"/>
      <c r="N93" s="231" t="str">
        <f>A93</f>
        <v>Razem:</v>
      </c>
      <c r="O93" s="255">
        <f>B_CALCULATOR!$N$39</f>
        <v>0</v>
      </c>
      <c r="P93" s="288" t="str">
        <f>E93&amp;" "&amp;A97</f>
        <v>PLNm netto</v>
      </c>
      <c r="Q93" s="288"/>
      <c r="T93" s="237"/>
      <c r="U93" s="256">
        <f>O93-I93</f>
        <v>0</v>
      </c>
      <c r="V93" s="289" t="str">
        <f>P93</f>
        <v>PLNm netto</v>
      </c>
      <c r="W93" s="289"/>
    </row>
    <row r="94" spans="1:25" x14ac:dyDescent="0.3">
      <c r="A94" s="7" t="str">
        <f t="shared" si="21"/>
        <v>Różnica:</v>
      </c>
      <c r="B94" s="79" t="s">
        <v>334</v>
      </c>
      <c r="C94" s="79" t="s">
        <v>339</v>
      </c>
    </row>
    <row r="95" spans="1:25" x14ac:dyDescent="0.3">
      <c r="A95" s="7" t="str">
        <f t="shared" si="21"/>
        <v>Różnica:</v>
      </c>
      <c r="B95" s="79" t="s">
        <v>334</v>
      </c>
      <c r="C95" s="79" t="s">
        <v>339</v>
      </c>
    </row>
    <row r="96" spans="1:25" x14ac:dyDescent="0.3">
      <c r="A96" s="7" t="str">
        <f t="shared" si="21"/>
        <v>Aby przeglądać dane na wykresie, uzupełnij dane dot. liczby zamówionych slotów przez UŻYTKOWNIKA w wierszu #32 powyżej (sekcja A, pkt 3.)</v>
      </c>
      <c r="B96" s="79" t="s">
        <v>377</v>
      </c>
      <c r="C96" s="79" t="s">
        <v>378</v>
      </c>
    </row>
    <row r="97" spans="1:22" x14ac:dyDescent="0.3">
      <c r="A97" s="7" t="str">
        <f t="shared" si="21"/>
        <v>netto</v>
      </c>
      <c r="B97" s="79" t="s">
        <v>346</v>
      </c>
      <c r="C97" s="79" t="s">
        <v>347</v>
      </c>
    </row>
    <row r="98" spans="1:22" ht="14.45" customHeight="1" x14ac:dyDescent="0.3">
      <c r="A98" s="7" t="str">
        <f t="shared" si="21"/>
        <v>brutto</v>
      </c>
      <c r="B98" s="79" t="s">
        <v>348</v>
      </c>
      <c r="C98" s="79" t="s">
        <v>349</v>
      </c>
      <c r="I98" s="338" t="str">
        <f>IF(AC32=0,A96,"")</f>
        <v>Aby przeglądać dane na wykresie, uzupełnij dane dot. liczby zamówionych slotów przez UŻYTKOWNIKA w wierszu #32 powyżej (sekcja A, pkt 3.)</v>
      </c>
      <c r="J98" s="338"/>
      <c r="K98" s="338"/>
      <c r="L98" s="338"/>
      <c r="M98" s="338"/>
      <c r="N98" s="338"/>
      <c r="O98" s="338"/>
      <c r="P98" s="338"/>
      <c r="Q98" s="338"/>
      <c r="R98" s="338"/>
      <c r="S98" s="338"/>
      <c r="T98" s="338"/>
      <c r="U98" s="338"/>
      <c r="V98" s="338"/>
    </row>
    <row r="99" spans="1:22" ht="14.45" customHeight="1" x14ac:dyDescent="0.3">
      <c r="B99" s="79"/>
      <c r="C99" s="79"/>
      <c r="I99" s="338"/>
      <c r="J99" s="338"/>
      <c r="K99" s="338"/>
      <c r="L99" s="338"/>
      <c r="M99" s="338"/>
      <c r="N99" s="338"/>
      <c r="O99" s="338"/>
      <c r="P99" s="338"/>
      <c r="Q99" s="338"/>
      <c r="R99" s="338"/>
      <c r="S99" s="338"/>
      <c r="T99" s="338"/>
      <c r="U99" s="338"/>
      <c r="V99" s="338"/>
    </row>
    <row r="100" spans="1:22" ht="14.45" customHeight="1" x14ac:dyDescent="0.3">
      <c r="B100" s="79"/>
      <c r="C100" s="79"/>
      <c r="I100" s="338"/>
      <c r="J100" s="338"/>
      <c r="K100" s="338"/>
      <c r="L100" s="338"/>
      <c r="M100" s="338"/>
      <c r="N100" s="338"/>
      <c r="O100" s="338"/>
      <c r="P100" s="338"/>
      <c r="Q100" s="338"/>
      <c r="R100" s="338"/>
      <c r="S100" s="338"/>
      <c r="T100" s="338"/>
      <c r="U100" s="338"/>
      <c r="V100" s="338"/>
    </row>
    <row r="101" spans="1:22" ht="14.45" customHeight="1" x14ac:dyDescent="0.3">
      <c r="B101" s="79"/>
      <c r="C101" s="79"/>
      <c r="I101" s="338"/>
      <c r="J101" s="338"/>
      <c r="K101" s="338"/>
      <c r="L101" s="338"/>
      <c r="M101" s="338"/>
      <c r="N101" s="338"/>
      <c r="O101" s="338"/>
      <c r="P101" s="338"/>
      <c r="Q101" s="338"/>
      <c r="R101" s="338"/>
      <c r="S101" s="338"/>
      <c r="T101" s="338"/>
      <c r="U101" s="338"/>
      <c r="V101" s="338"/>
    </row>
    <row r="102" spans="1:22" ht="14.45" customHeight="1" x14ac:dyDescent="0.3">
      <c r="B102" s="79"/>
      <c r="C102" s="79"/>
      <c r="I102" s="338"/>
      <c r="J102" s="338"/>
      <c r="K102" s="338"/>
      <c r="L102" s="338"/>
      <c r="M102" s="338"/>
      <c r="N102" s="338"/>
      <c r="O102" s="338"/>
      <c r="P102" s="338"/>
      <c r="Q102" s="338"/>
      <c r="R102" s="338"/>
      <c r="S102" s="338"/>
      <c r="T102" s="338"/>
      <c r="U102" s="338"/>
      <c r="V102" s="338"/>
    </row>
    <row r="103" spans="1:22" ht="14.45" customHeight="1" x14ac:dyDescent="0.3">
      <c r="B103" s="79"/>
      <c r="C103" s="79"/>
      <c r="I103" s="338"/>
      <c r="J103" s="338"/>
      <c r="K103" s="338"/>
      <c r="L103" s="338"/>
      <c r="M103" s="338"/>
      <c r="N103" s="338"/>
      <c r="O103" s="338"/>
      <c r="P103" s="338"/>
      <c r="Q103" s="338"/>
      <c r="R103" s="338"/>
      <c r="S103" s="338"/>
      <c r="T103" s="338"/>
      <c r="U103" s="338"/>
      <c r="V103" s="338"/>
    </row>
    <row r="104" spans="1:22" ht="14.45" customHeight="1" x14ac:dyDescent="0.3">
      <c r="B104" s="79"/>
      <c r="C104" s="79"/>
      <c r="I104" s="338"/>
      <c r="J104" s="338"/>
      <c r="K104" s="338"/>
      <c r="L104" s="338"/>
      <c r="M104" s="338"/>
      <c r="N104" s="338"/>
      <c r="O104" s="338"/>
      <c r="P104" s="338"/>
      <c r="Q104" s="338"/>
      <c r="R104" s="338"/>
      <c r="S104" s="338"/>
      <c r="T104" s="338"/>
      <c r="U104" s="338"/>
      <c r="V104" s="338"/>
    </row>
    <row r="105" spans="1:22" ht="14.45" customHeight="1" x14ac:dyDescent="0.3">
      <c r="B105" s="79"/>
      <c r="C105" s="79"/>
      <c r="I105" s="338"/>
      <c r="J105" s="338"/>
      <c r="K105" s="338"/>
      <c r="L105" s="338"/>
      <c r="M105" s="338"/>
      <c r="N105" s="338"/>
      <c r="O105" s="338"/>
      <c r="P105" s="338"/>
      <c r="Q105" s="338"/>
      <c r="R105" s="338"/>
      <c r="S105" s="338"/>
      <c r="T105" s="338"/>
      <c r="U105" s="338"/>
      <c r="V105" s="338"/>
    </row>
    <row r="106" spans="1:22" x14ac:dyDescent="0.3">
      <c r="B106" s="79"/>
      <c r="C106" s="79"/>
    </row>
    <row r="107" spans="1:22" x14ac:dyDescent="0.3">
      <c r="B107" s="79"/>
      <c r="C107" s="79"/>
    </row>
    <row r="108" spans="1:22" x14ac:dyDescent="0.3">
      <c r="B108" s="79"/>
      <c r="C108" s="79"/>
    </row>
    <row r="109" spans="1:22" x14ac:dyDescent="0.3">
      <c r="B109" s="79"/>
      <c r="C109" s="79"/>
    </row>
    <row r="110" spans="1:22" x14ac:dyDescent="0.3">
      <c r="B110" s="79"/>
      <c r="C110" s="79"/>
    </row>
    <row r="111" spans="1:22" x14ac:dyDescent="0.3">
      <c r="B111" s="79"/>
      <c r="C111" s="79"/>
    </row>
    <row r="112" spans="1:22" x14ac:dyDescent="0.3">
      <c r="B112" s="79"/>
      <c r="C112" s="79"/>
    </row>
    <row r="113" spans="1:39" x14ac:dyDescent="0.3">
      <c r="B113" s="79"/>
      <c r="C113" s="79"/>
    </row>
    <row r="114" spans="1:39" x14ac:dyDescent="0.3">
      <c r="B114" s="79"/>
      <c r="C114" s="79"/>
    </row>
    <row r="115" spans="1:39" x14ac:dyDescent="0.3">
      <c r="B115" s="79"/>
      <c r="C115" s="79"/>
    </row>
    <row r="116" spans="1:39" s="12" customFormat="1" ht="15" customHeight="1" x14ac:dyDescent="0.3">
      <c r="A116" s="7" t="str">
        <f>IF($A$1=$C$1,$C116,$B116)</f>
        <v>Wartość zabezpieczenia finansowego wobec Operatora</v>
      </c>
      <c r="B116" s="79" t="s">
        <v>261</v>
      </c>
      <c r="C116" s="79" t="s">
        <v>265</v>
      </c>
      <c r="E116" s="292" t="s">
        <v>89</v>
      </c>
      <c r="F116" s="293" t="str">
        <f>A116</f>
        <v>Wartość zabezpieczenia finansowego wobec Operatora</v>
      </c>
      <c r="G116" s="293"/>
      <c r="H116" s="293"/>
      <c r="I116" s="293"/>
      <c r="J116" s="293"/>
      <c r="K116" s="293"/>
      <c r="L116" s="293"/>
      <c r="M116" s="293"/>
      <c r="N116" s="293"/>
      <c r="O116" s="293"/>
      <c r="P116" s="293"/>
      <c r="Q116" s="233"/>
      <c r="R116" s="233"/>
      <c r="S116" s="234"/>
      <c r="T116" s="233"/>
      <c r="U116" s="233"/>
      <c r="V116" s="233"/>
      <c r="W116" s="233"/>
      <c r="X116" s="233"/>
      <c r="Y116" s="233"/>
    </row>
    <row r="117" spans="1:39" x14ac:dyDescent="0.3">
      <c r="A117" s="7" t="str">
        <f t="shared" si="21"/>
        <v>[PLNm brutto]</v>
      </c>
      <c r="B117" s="79" t="str">
        <f>"[PLNm brutto]"</f>
        <v>[PLNm brutto]</v>
      </c>
      <c r="C117" s="79" t="str">
        <f>"[PLNm, gross inc. VAT]"</f>
        <v>[PLNm, gross inc. VAT]</v>
      </c>
      <c r="E117" s="292"/>
      <c r="F117" s="294" t="str">
        <f>A117</f>
        <v>[PLNm brutto]</v>
      </c>
      <c r="G117" s="294"/>
      <c r="H117" s="294"/>
      <c r="I117" s="294"/>
      <c r="J117" s="294"/>
      <c r="K117" s="294"/>
      <c r="L117" s="294"/>
      <c r="M117" s="294"/>
      <c r="N117" s="294"/>
      <c r="O117" s="294"/>
      <c r="P117" s="294"/>
      <c r="Q117" s="93"/>
      <c r="R117" s="93"/>
      <c r="S117" s="186"/>
      <c r="T117" s="93"/>
      <c r="U117" s="93"/>
      <c r="V117" s="93"/>
      <c r="W117" s="93"/>
      <c r="X117" s="93"/>
      <c r="Y117" s="93"/>
    </row>
    <row r="118" spans="1:39" x14ac:dyDescent="0.3">
      <c r="B118" s="79"/>
      <c r="C118" s="79"/>
    </row>
    <row r="119" spans="1:39" ht="24.95" customHeight="1" x14ac:dyDescent="0.3">
      <c r="A119" s="7" t="str">
        <f t="shared" si="21"/>
        <v>Faza 1</v>
      </c>
      <c r="B119" s="79" t="s">
        <v>368</v>
      </c>
      <c r="C119" s="79" t="s">
        <v>370</v>
      </c>
      <c r="H119" s="290" t="str">
        <f>A119&amp;" - "&amp;$A$15</f>
        <v>Faza 1 - Scenariusz Bazowy GAZ-SYSTEM</v>
      </c>
      <c r="I119" s="290"/>
      <c r="J119" s="290"/>
      <c r="K119" s="290"/>
      <c r="N119" s="291" t="str">
        <f>A120&amp;" - "&amp;$A$30</f>
        <v>Faza 2 - Scenariusz UŻYTKOWNIKA</v>
      </c>
      <c r="O119" s="291"/>
      <c r="P119" s="291"/>
      <c r="Q119" s="291"/>
      <c r="S119" s="7"/>
      <c r="U119" s="237" t="str">
        <f>$A$95</f>
        <v>Różnica:</v>
      </c>
    </row>
    <row r="120" spans="1:39" ht="24.95" customHeight="1" x14ac:dyDescent="0.3">
      <c r="A120" s="7" t="str">
        <f t="shared" si="21"/>
        <v>Faza 2</v>
      </c>
      <c r="B120" s="79" t="s">
        <v>369</v>
      </c>
      <c r="C120" s="79" t="s">
        <v>371</v>
      </c>
      <c r="H120" s="232" t="str">
        <f>$A$93</f>
        <v>Razem:</v>
      </c>
      <c r="I120" s="254">
        <f>B_CALCULATOR!$N$57</f>
        <v>0</v>
      </c>
      <c r="J120" s="287" t="str">
        <f>"PLNm "&amp;A98</f>
        <v>PLNm brutto</v>
      </c>
      <c r="K120" s="287"/>
      <c r="N120" s="231" t="str">
        <f>$A$93</f>
        <v>Razem:</v>
      </c>
      <c r="O120" s="255">
        <f>B_CALCULATOR!$N$82</f>
        <v>0</v>
      </c>
      <c r="P120" s="288" t="str">
        <f>J120</f>
        <v>PLNm brutto</v>
      </c>
      <c r="Q120" s="288"/>
      <c r="S120" s="7"/>
      <c r="U120" s="256">
        <f>O120-I120</f>
        <v>0</v>
      </c>
      <c r="V120" s="289" t="str">
        <f>P120</f>
        <v>PLNm brutto</v>
      </c>
      <c r="W120" s="289"/>
    </row>
    <row r="121" spans="1:39" x14ac:dyDescent="0.3">
      <c r="B121" s="79"/>
      <c r="C121" s="79"/>
    </row>
    <row r="122" spans="1:39" ht="32.1" customHeight="1" x14ac:dyDescent="0.3">
      <c r="B122" s="79"/>
      <c r="C122" s="79"/>
    </row>
    <row r="123" spans="1:39" ht="14.45" customHeight="1" x14ac:dyDescent="0.3">
      <c r="A123" s="7" t="str">
        <f t="shared" ref="A123:A143" si="24">IF($A$1=$C$1,$C123,$B123)</f>
        <v>Poziom indykatywnych, uśrednionych stawek opłat za usługę regazyfikacji (Taryfa LNG)</v>
      </c>
      <c r="B123" s="79" t="s">
        <v>301</v>
      </c>
      <c r="C123" s="79" t="s">
        <v>302</v>
      </c>
      <c r="E123" s="292" t="s">
        <v>114</v>
      </c>
      <c r="F123" s="298" t="str">
        <f>A123&amp;" "&amp;A124</f>
        <v>Poziom indykatywnych, uśrednionych stawek opłat za usługę regazyfikacji (Taryfa LNG) w zależności od poziomu zarezerwowanych mocy w Terminalu FSRU-2 ramach Open Season</v>
      </c>
      <c r="G123" s="298"/>
      <c r="H123" s="298"/>
      <c r="I123" s="298"/>
      <c r="J123" s="298"/>
      <c r="K123" s="298"/>
      <c r="L123" s="298"/>
      <c r="M123" s="298"/>
      <c r="N123" s="298"/>
      <c r="O123" s="298"/>
      <c r="P123" s="298"/>
      <c r="Q123" s="298"/>
      <c r="R123" s="298"/>
      <c r="S123" s="298"/>
      <c r="T123" s="298"/>
      <c r="U123" s="298"/>
      <c r="V123" s="298"/>
      <c r="W123" s="298"/>
      <c r="X123" s="298"/>
      <c r="Y123" s="298"/>
    </row>
    <row r="124" spans="1:39" ht="14.45" customHeight="1" x14ac:dyDescent="0.3">
      <c r="A124" s="7" t="str">
        <f t="shared" si="24"/>
        <v>w zależności od poziomu zarezerwowanych mocy w Terminalu FSRU-2 ramach Open Season</v>
      </c>
      <c r="B124" s="79" t="s">
        <v>167</v>
      </c>
      <c r="C124" s="79" t="s">
        <v>170</v>
      </c>
      <c r="E124" s="292"/>
      <c r="F124" s="294" t="str">
        <f>A125</f>
        <v>[PLN/MWh, 2030 rok]</v>
      </c>
      <c r="G124" s="294"/>
      <c r="H124" s="294"/>
      <c r="I124" s="294"/>
      <c r="J124" s="294"/>
      <c r="K124" s="294"/>
      <c r="L124" s="294"/>
      <c r="M124" s="294"/>
      <c r="N124" s="294"/>
      <c r="O124" s="294"/>
      <c r="P124" s="294"/>
      <c r="Q124" s="294"/>
      <c r="R124" s="294"/>
      <c r="S124" s="294"/>
      <c r="T124" s="294"/>
      <c r="U124" s="294"/>
      <c r="V124" s="294"/>
      <c r="W124" s="294"/>
      <c r="X124" s="294"/>
      <c r="Y124" s="294"/>
    </row>
    <row r="125" spans="1:39" x14ac:dyDescent="0.3">
      <c r="A125" s="7" t="str">
        <f t="shared" si="24"/>
        <v>[PLN/MWh, 2030 rok]</v>
      </c>
      <c r="B125" s="79" t="str">
        <f>"["&amp;$J$178&amp;"/MWh, "&amp;B195&amp;"]"</f>
        <v>[PLN/MWh, 2030 rok]</v>
      </c>
      <c r="C125" s="79" t="str">
        <f>"["&amp;$J$178&amp;"/MWh, "&amp;C195&amp;"]"</f>
        <v>[PLN/MWh, 2030 year]</v>
      </c>
    </row>
    <row r="126" spans="1:39" x14ac:dyDescent="0.3">
      <c r="A126" s="7" t="str">
        <f t="shared" si="24"/>
        <v>Poziom wiążących rezerwacji mocy w Terminalu FSRU-2</v>
      </c>
      <c r="B126" s="79" t="s">
        <v>24</v>
      </c>
      <c r="C126" s="79" t="s">
        <v>169</v>
      </c>
      <c r="K126" s="325" t="str">
        <f>A126</f>
        <v>Poziom wiążących rezerwacji mocy w Terminalu FSRU-2</v>
      </c>
      <c r="L126" s="325"/>
      <c r="M126" s="325"/>
      <c r="N126" s="325"/>
      <c r="O126" s="325"/>
      <c r="P126" s="325"/>
    </row>
    <row r="127" spans="1:39" x14ac:dyDescent="0.3">
      <c r="A127" s="7" t="str">
        <f t="shared" si="24"/>
        <v>[mld m3, # slotów / rok, % load factor, 2030 rok]</v>
      </c>
      <c r="B127" s="79" t="str">
        <f>"[mld m3, # slotów / rok, % load factor, "&amp;B195&amp;"]"</f>
        <v>[mld m3, # slotów / rok, % load factor, 2030 rok]</v>
      </c>
      <c r="C127" s="79" t="str">
        <f>"[bcm, # slots / yearly, % load factor, "&amp;C195&amp;"]"</f>
        <v>[bcm, # slots / yearly, % load factor, 2030 year]</v>
      </c>
      <c r="K127" s="328" t="str">
        <f>A127</f>
        <v>[mld m3, # slotów / rok, % load factor, 2030 rok]</v>
      </c>
      <c r="L127" s="328"/>
      <c r="M127" s="328"/>
      <c r="N127" s="328"/>
      <c r="O127" s="328"/>
      <c r="P127" s="328"/>
      <c r="AG127" s="7" t="s">
        <v>61</v>
      </c>
      <c r="AH127" s="100">
        <v>9.842019205086423</v>
      </c>
      <c r="AI127" s="100">
        <v>9.5767815806097421</v>
      </c>
      <c r="AJ127" s="100">
        <v>9.3291070130924716</v>
      </c>
      <c r="AK127" s="100">
        <v>9.1882209872776581</v>
      </c>
      <c r="AL127" s="100">
        <v>9.0527184483944154</v>
      </c>
      <c r="AM127" s="100">
        <v>8.9222966135151953</v>
      </c>
    </row>
    <row r="128" spans="1:39" ht="3" customHeight="1" x14ac:dyDescent="0.3">
      <c r="A128" s="7">
        <f t="shared" si="24"/>
        <v>0</v>
      </c>
      <c r="B128" s="79"/>
      <c r="C128" s="79"/>
      <c r="K128" s="85"/>
      <c r="L128" s="85"/>
      <c r="M128" s="85"/>
      <c r="N128" s="85"/>
      <c r="O128" s="85"/>
      <c r="P128" s="85"/>
    </row>
    <row r="129" spans="1:39" x14ac:dyDescent="0.3">
      <c r="A129" s="7">
        <f t="shared" si="24"/>
        <v>0</v>
      </c>
      <c r="B129" s="79"/>
      <c r="C129" s="79"/>
      <c r="K129" s="92" t="str">
        <f t="shared" ref="K129:P129" si="25">ROUND(4.5*K131,2)&amp;" "&amp;$A$48</f>
        <v>2,31 mld m3</v>
      </c>
      <c r="L129" s="92" t="str">
        <f t="shared" si="25"/>
        <v>2,88 mld m3</v>
      </c>
      <c r="M129" s="92" t="str">
        <f t="shared" si="25"/>
        <v>3,46 mld m3</v>
      </c>
      <c r="N129" s="92" t="str">
        <f t="shared" si="25"/>
        <v>3,81 mld m3</v>
      </c>
      <c r="O129" s="92" t="str">
        <f t="shared" si="25"/>
        <v>4,15 mld m3</v>
      </c>
      <c r="P129" s="92" t="str">
        <f t="shared" si="25"/>
        <v>4,5 mld m3</v>
      </c>
      <c r="AH129" s="7">
        <f ca="1">IF($J$182=1,AH127/'2_Tarrifs'!$N$43,AH127/'2_Tarrifs'!$M$43)</f>
        <v>9.842019205086423</v>
      </c>
      <c r="AI129" s="7">
        <f ca="1">IF($J$182=1,AI127/'2_Tarrifs'!$N$43,AI127/'2_Tarrifs'!$M$43)</f>
        <v>9.5767815806097421</v>
      </c>
      <c r="AJ129" s="7">
        <f ca="1">IF($J$182=1,AJ127/'2_Tarrifs'!$N$43,AJ127/'2_Tarrifs'!$M$43)</f>
        <v>9.3291070130924716</v>
      </c>
      <c r="AK129" s="7">
        <f ca="1">IF($J$182=1,AK127/'2_Tarrifs'!$N$43,AK127/'2_Tarrifs'!$M$43)</f>
        <v>9.1882209872776581</v>
      </c>
      <c r="AL129" s="7">
        <f ca="1">IF($J$182=1,AL127/'2_Tarrifs'!$N$43,AL127/'2_Tarrifs'!$M$43)</f>
        <v>9.0527184483944154</v>
      </c>
      <c r="AM129" s="7">
        <f ca="1">IF($J$182=1,AM127/'2_Tarrifs'!$N$43,AM127/'2_Tarrifs'!$M$43)</f>
        <v>8.9222966135151953</v>
      </c>
    </row>
    <row r="130" spans="1:39" x14ac:dyDescent="0.3">
      <c r="A130" s="7" t="str">
        <f t="shared" si="24"/>
        <v>slotów</v>
      </c>
      <c r="B130" s="79" t="s">
        <v>257</v>
      </c>
      <c r="C130" s="79" t="s">
        <v>258</v>
      </c>
      <c r="F130" s="7" t="s">
        <v>308</v>
      </c>
      <c r="K130" s="84" t="str">
        <f t="shared" ref="K130:P130" si="26">AH133&amp;" "&amp;$A$130</f>
        <v>20 slotów</v>
      </c>
      <c r="L130" s="84" t="str">
        <f t="shared" si="26"/>
        <v>25 slotów</v>
      </c>
      <c r="M130" s="84" t="str">
        <f t="shared" si="26"/>
        <v>30 slotów</v>
      </c>
      <c r="N130" s="84" t="str">
        <f t="shared" si="26"/>
        <v>33 slotów</v>
      </c>
      <c r="O130" s="84" t="str">
        <f t="shared" si="26"/>
        <v>36 slotów</v>
      </c>
      <c r="P130" s="84" t="str">
        <f t="shared" si="26"/>
        <v>39 slotów</v>
      </c>
    </row>
    <row r="131" spans="1:39" x14ac:dyDescent="0.3">
      <c r="A131" s="7">
        <f t="shared" si="24"/>
        <v>0</v>
      </c>
      <c r="B131" s="79"/>
      <c r="C131" s="79"/>
      <c r="F131" s="93"/>
      <c r="G131" s="93"/>
      <c r="H131" s="93"/>
      <c r="I131" s="93"/>
      <c r="J131" s="93"/>
      <c r="K131" s="94">
        <f t="shared" ref="K131:P131" si="27">AH133/39</f>
        <v>0.51282051282051277</v>
      </c>
      <c r="L131" s="94">
        <f t="shared" si="27"/>
        <v>0.64102564102564108</v>
      </c>
      <c r="M131" s="94">
        <f t="shared" si="27"/>
        <v>0.76923076923076927</v>
      </c>
      <c r="N131" s="94">
        <f t="shared" si="27"/>
        <v>0.84615384615384615</v>
      </c>
      <c r="O131" s="94">
        <f t="shared" si="27"/>
        <v>0.92307692307692313</v>
      </c>
      <c r="P131" s="94">
        <f t="shared" si="27"/>
        <v>1</v>
      </c>
      <c r="AG131" s="7" t="s">
        <v>259</v>
      </c>
      <c r="AH131" s="7">
        <f t="shared" ref="AH131:AM131" si="28">IF(K131=$AC$23,1,0)</f>
        <v>0</v>
      </c>
      <c r="AI131" s="7">
        <f t="shared" si="28"/>
        <v>0</v>
      </c>
      <c r="AJ131" s="7">
        <f t="shared" si="28"/>
        <v>0</v>
      </c>
      <c r="AK131" s="7">
        <f t="shared" si="28"/>
        <v>0</v>
      </c>
      <c r="AL131" s="7">
        <f t="shared" si="28"/>
        <v>0</v>
      </c>
      <c r="AM131" s="7">
        <f t="shared" si="28"/>
        <v>1</v>
      </c>
    </row>
    <row r="132" spans="1:39" ht="3" customHeight="1" x14ac:dyDescent="0.3">
      <c r="A132" s="7">
        <f t="shared" si="24"/>
        <v>0</v>
      </c>
      <c r="B132" s="79"/>
      <c r="C132" s="79"/>
    </row>
    <row r="133" spans="1:39" ht="14.45" customHeight="1" x14ac:dyDescent="0.3">
      <c r="A133" s="7" t="str">
        <f t="shared" si="24"/>
        <v>Scenariusz Bazowy GAZ-SYSTEM</v>
      </c>
      <c r="B133" s="79" t="s">
        <v>26</v>
      </c>
      <c r="C133" s="79" t="s">
        <v>27</v>
      </c>
      <c r="F133" s="323" t="str">
        <f>A133</f>
        <v>Scenariusz Bazowy GAZ-SYSTEM</v>
      </c>
      <c r="G133" s="323"/>
      <c r="H133" s="323"/>
      <c r="I133" s="323"/>
      <c r="J133" s="324" t="str">
        <f>$J$178&amp;"/MWh"</f>
        <v>PLN/MWh</v>
      </c>
      <c r="K133" s="95"/>
      <c r="L133" s="95"/>
      <c r="M133" s="95"/>
      <c r="N133" s="95"/>
      <c r="O133" s="95"/>
      <c r="P133" s="95"/>
      <c r="AG133" s="96"/>
      <c r="AH133" s="97">
        <v>20</v>
      </c>
      <c r="AI133" s="97">
        <v>25</v>
      </c>
      <c r="AJ133" s="97">
        <v>30</v>
      </c>
      <c r="AK133" s="97">
        <v>33</v>
      </c>
      <c r="AL133" s="97">
        <v>36</v>
      </c>
      <c r="AM133" s="97">
        <v>39</v>
      </c>
    </row>
    <row r="134" spans="1:39" x14ac:dyDescent="0.3">
      <c r="A134" s="7">
        <f t="shared" si="24"/>
        <v>0</v>
      </c>
      <c r="B134" s="79"/>
      <c r="C134" s="79"/>
      <c r="F134" s="323"/>
      <c r="G134" s="323"/>
      <c r="H134" s="323"/>
      <c r="I134" s="323"/>
      <c r="J134" s="324"/>
      <c r="K134" s="98">
        <f ca="1">AH129</f>
        <v>9.842019205086423</v>
      </c>
      <c r="L134" s="98">
        <f t="shared" ref="L134:P134" ca="1" si="29">AI129</f>
        <v>9.5767815806097421</v>
      </c>
      <c r="M134" s="98">
        <f t="shared" ca="1" si="29"/>
        <v>9.3291070130924716</v>
      </c>
      <c r="N134" s="98">
        <f t="shared" ca="1" si="29"/>
        <v>9.1882209872776581</v>
      </c>
      <c r="O134" s="98">
        <f t="shared" ca="1" si="29"/>
        <v>9.0527184483944154</v>
      </c>
      <c r="P134" s="98">
        <f t="shared" ca="1" si="29"/>
        <v>8.9222966135151953</v>
      </c>
      <c r="AG134" s="99">
        <f ca="1">IF($J$182=1,'2_Tarrifs'!$N$14,'2_Tarrifs'!$M$14)</f>
        <v>8.9222966135151935</v>
      </c>
      <c r="AH134" s="100">
        <f t="dataTable" ref="AH134:AM135" dt2D="0" dtr="1" r1="K25" ca="1"/>
        <v>8.9222966135151935</v>
      </c>
      <c r="AI134" s="100">
        <v>8.9222966135151935</v>
      </c>
      <c r="AJ134" s="100">
        <v>8.9222966135151935</v>
      </c>
      <c r="AK134" s="100">
        <v>8.9222966135151935</v>
      </c>
      <c r="AL134" s="100">
        <v>8.9222966135151935</v>
      </c>
      <c r="AM134" s="100">
        <v>8.9222966135151935</v>
      </c>
    </row>
    <row r="135" spans="1:39" x14ac:dyDescent="0.3">
      <c r="A135" s="7" t="str">
        <f t="shared" si="24"/>
        <v>Indykatywna uśredniona stawka za regazyfikację LNG</v>
      </c>
      <c r="B135" s="79" t="s">
        <v>23</v>
      </c>
      <c r="C135" s="79" t="s">
        <v>166</v>
      </c>
      <c r="F135" s="101" t="str">
        <f>A135</f>
        <v>Indykatywna uśredniona stawka za regazyfikację LNG</v>
      </c>
      <c r="G135" s="102"/>
      <c r="H135" s="102"/>
      <c r="I135" s="102"/>
      <c r="J135" s="103"/>
      <c r="K135" s="104"/>
      <c r="L135" s="104"/>
      <c r="M135" s="104"/>
      <c r="N135" s="104"/>
      <c r="O135" s="104"/>
      <c r="P135" s="104"/>
      <c r="AG135" s="99">
        <f ca="1">IF($J$182=1,'2_Tarrifs'!$N$20,'2_Tarrifs'!$M$20)</f>
        <v>8.9222966135151953</v>
      </c>
      <c r="AH135" s="100">
        <v>9.842019205086423</v>
      </c>
      <c r="AI135" s="100">
        <v>9.5767815806097421</v>
      </c>
      <c r="AJ135" s="100">
        <v>9.3291070130924716</v>
      </c>
      <c r="AK135" s="100">
        <v>9.1882209872776581</v>
      </c>
      <c r="AL135" s="100">
        <v>9.0527184483944154</v>
      </c>
      <c r="AM135" s="100">
        <v>8.9222966135151953</v>
      </c>
    </row>
    <row r="136" spans="1:39" ht="3" customHeight="1" x14ac:dyDescent="0.3">
      <c r="A136" s="7">
        <f t="shared" si="24"/>
        <v>0</v>
      </c>
      <c r="B136" s="79"/>
      <c r="C136" s="79"/>
      <c r="J136" s="105"/>
      <c r="K136" s="106"/>
      <c r="L136" s="106"/>
      <c r="M136" s="106"/>
      <c r="N136" s="106"/>
      <c r="O136" s="106"/>
      <c r="P136" s="106"/>
    </row>
    <row r="137" spans="1:39" ht="14.45" customHeight="1" x14ac:dyDescent="0.3">
      <c r="A137" s="7" t="str">
        <f t="shared" si="24"/>
        <v>Scenariusz UŻYTKOWNIKA</v>
      </c>
      <c r="B137" s="79" t="s">
        <v>320</v>
      </c>
      <c r="C137" s="79" t="s">
        <v>321</v>
      </c>
      <c r="F137" s="327" t="str">
        <f>A137</f>
        <v>Scenariusz UŻYTKOWNIKA</v>
      </c>
      <c r="G137" s="327"/>
      <c r="H137" s="327"/>
      <c r="I137" s="327"/>
      <c r="J137" s="326" t="str">
        <f>$J$178&amp;"/MWh"</f>
        <v>PLN/MWh</v>
      </c>
      <c r="K137" s="107"/>
      <c r="L137" s="107"/>
      <c r="M137" s="107"/>
      <c r="N137" s="107"/>
      <c r="O137" s="107"/>
      <c r="P137" s="107"/>
    </row>
    <row r="138" spans="1:39" x14ac:dyDescent="0.3">
      <c r="A138" s="7">
        <f t="shared" si="24"/>
        <v>0</v>
      </c>
      <c r="B138" s="79"/>
      <c r="C138" s="79"/>
      <c r="F138" s="327"/>
      <c r="G138" s="327"/>
      <c r="H138" s="327"/>
      <c r="I138" s="327"/>
      <c r="J138" s="326"/>
      <c r="K138" s="108">
        <f t="shared" ref="K138:P138" si="30">AH135</f>
        <v>9.842019205086423</v>
      </c>
      <c r="L138" s="108">
        <f t="shared" si="30"/>
        <v>9.5767815806097421</v>
      </c>
      <c r="M138" s="108">
        <f t="shared" si="30"/>
        <v>9.3291070130924716</v>
      </c>
      <c r="N138" s="108">
        <f t="shared" si="30"/>
        <v>9.1882209872776581</v>
      </c>
      <c r="O138" s="108">
        <f t="shared" si="30"/>
        <v>9.0527184483944154</v>
      </c>
      <c r="P138" s="108">
        <f t="shared" si="30"/>
        <v>8.9222966135151953</v>
      </c>
      <c r="V138" s="100"/>
      <c r="W138" s="100"/>
      <c r="X138" s="100"/>
      <c r="Y138" s="100"/>
      <c r="Z138" s="100"/>
      <c r="AA138" s="100"/>
      <c r="AB138" s="100"/>
    </row>
    <row r="139" spans="1:39" ht="13.5" customHeight="1" x14ac:dyDescent="0.3">
      <c r="A139" s="7" t="str">
        <f t="shared" si="24"/>
        <v>Indykatywna uśredniona stawka za regazyfikację LNG</v>
      </c>
      <c r="B139" s="79" t="s">
        <v>23</v>
      </c>
      <c r="C139" s="79" t="s">
        <v>166</v>
      </c>
      <c r="F139" s="109" t="str">
        <f>A139</f>
        <v>Indykatywna uśredniona stawka za regazyfikację LNG</v>
      </c>
      <c r="G139" s="86"/>
      <c r="H139" s="86"/>
      <c r="I139" s="86"/>
      <c r="J139" s="110"/>
      <c r="K139" s="107"/>
      <c r="L139" s="107"/>
      <c r="M139" s="107"/>
      <c r="N139" s="107"/>
      <c r="O139" s="107"/>
      <c r="P139" s="107"/>
      <c r="V139" s="100"/>
      <c r="W139" s="100"/>
      <c r="X139" s="100"/>
      <c r="Y139" s="100"/>
      <c r="Z139" s="100"/>
      <c r="AA139" s="100"/>
      <c r="AB139" s="100"/>
    </row>
    <row r="140" spans="1:39" ht="8.4499999999999993" customHeight="1" x14ac:dyDescent="0.3">
      <c r="A140" s="7">
        <f t="shared" si="24"/>
        <v>0</v>
      </c>
      <c r="B140" s="79"/>
      <c r="C140" s="79"/>
      <c r="J140" s="105"/>
      <c r="K140" s="106"/>
      <c r="L140" s="106"/>
      <c r="M140" s="106"/>
    </row>
    <row r="141" spans="1:39" ht="13.5" customHeight="1" thickBot="1" x14ac:dyDescent="0.35">
      <c r="A141" s="7">
        <f t="shared" si="24"/>
        <v>0</v>
      </c>
      <c r="B141" s="79"/>
      <c r="C141" s="79"/>
      <c r="S141" s="7"/>
    </row>
    <row r="142" spans="1:39" ht="32.1" customHeight="1" thickBot="1" x14ac:dyDescent="0.35">
      <c r="A142" s="7" t="str">
        <f t="shared" si="24"/>
        <v>Prezentowane stawki mają jedynie charakter informacyjny i nie są w jakikolwiek sposób wiążące.</v>
      </c>
      <c r="B142" s="79" t="s">
        <v>25</v>
      </c>
      <c r="C142" s="79" t="s">
        <v>168</v>
      </c>
      <c r="F142" s="295" t="str">
        <f>A142</f>
        <v>Prezentowane stawki mają jedynie charakter informacyjny i nie są w jakikolwiek sposób wiążące.</v>
      </c>
      <c r="G142" s="296"/>
      <c r="H142" s="296"/>
      <c r="I142" s="296"/>
      <c r="J142" s="296"/>
      <c r="K142" s="296"/>
      <c r="L142" s="296"/>
      <c r="M142" s="296"/>
      <c r="N142" s="296"/>
      <c r="O142" s="296"/>
      <c r="P142" s="296"/>
      <c r="Q142" s="296"/>
      <c r="R142" s="296"/>
      <c r="S142" s="296"/>
      <c r="T142" s="296"/>
      <c r="U142" s="296"/>
      <c r="V142" s="296"/>
      <c r="W142" s="296"/>
      <c r="X142" s="296"/>
      <c r="Y142" s="297"/>
    </row>
    <row r="143" spans="1:39" x14ac:dyDescent="0.3">
      <c r="A143" s="7">
        <f t="shared" si="24"/>
        <v>0</v>
      </c>
      <c r="B143" s="79"/>
      <c r="C143" s="79"/>
    </row>
    <row r="144" spans="1:39" x14ac:dyDescent="0.3">
      <c r="B144" s="79"/>
      <c r="C144" s="79"/>
    </row>
    <row r="145" spans="1:29" s="59" customFormat="1" ht="20.100000000000001" customHeight="1" x14ac:dyDescent="0.25">
      <c r="A145" s="59" t="str">
        <f t="shared" si="21"/>
        <v>Dodatkowe zmienne na potrzeby analizy wrażliwości</v>
      </c>
      <c r="B145" s="80" t="s">
        <v>319</v>
      </c>
      <c r="C145" s="80" t="s">
        <v>342</v>
      </c>
      <c r="D145" s="164"/>
      <c r="E145" s="165" t="s">
        <v>88</v>
      </c>
      <c r="F145" s="165" t="str">
        <f>A145</f>
        <v>Dodatkowe zmienne na potrzeby analizy wrażliwości</v>
      </c>
      <c r="G145" s="166"/>
      <c r="H145" s="166"/>
      <c r="I145" s="166"/>
      <c r="J145" s="166"/>
      <c r="K145" s="164"/>
      <c r="L145" s="164"/>
      <c r="M145" s="164"/>
      <c r="N145" s="164"/>
      <c r="O145" s="164"/>
      <c r="P145" s="164"/>
      <c r="Q145" s="164"/>
      <c r="R145" s="164"/>
      <c r="S145" s="164"/>
      <c r="T145" s="164"/>
      <c r="U145" s="164"/>
      <c r="V145" s="164"/>
      <c r="W145" s="164"/>
      <c r="X145" s="164"/>
      <c r="Y145" s="164"/>
      <c r="Z145" s="164"/>
      <c r="AA145" s="164"/>
    </row>
    <row r="146" spans="1:29" ht="16.5" thickBot="1" x14ac:dyDescent="0.35">
      <c r="B146" s="79"/>
      <c r="C146" s="79"/>
    </row>
    <row r="147" spans="1:29" s="12" customFormat="1" ht="21" customHeight="1" x14ac:dyDescent="0.25">
      <c r="B147" s="178"/>
      <c r="C147" s="178"/>
      <c r="E147" s="216"/>
      <c r="F147" s="217"/>
      <c r="J147" s="317" t="str">
        <f>F133</f>
        <v>Scenariusz Bazowy GAZ-SYSTEM</v>
      </c>
      <c r="K147" s="318"/>
      <c r="L147" s="318"/>
      <c r="M147" s="319"/>
      <c r="O147" s="314" t="str">
        <f>F137</f>
        <v>Scenariusz UŻYTKOWNIKA</v>
      </c>
      <c r="P147" s="315"/>
      <c r="Q147" s="315"/>
      <c r="R147" s="316"/>
      <c r="S147" s="302" t="str">
        <f>A148</f>
        <v>Mnożniki</v>
      </c>
      <c r="T147" s="303"/>
      <c r="U147" s="329" t="str">
        <f>A76</f>
        <v>Wartości po dodatkowej modyfikacji, uwzględnione w analizach stawek i opłat</v>
      </c>
      <c r="V147" s="330"/>
      <c r="W147" s="330"/>
      <c r="X147" s="331"/>
    </row>
    <row r="148" spans="1:29" ht="11.45" customHeight="1" x14ac:dyDescent="0.3">
      <c r="A148" s="7" t="str">
        <f>IF($A$1=$C$1,$C148,$B148)</f>
        <v>Mnożniki</v>
      </c>
      <c r="B148" s="79" t="s">
        <v>323</v>
      </c>
      <c r="C148" s="79" t="s">
        <v>324</v>
      </c>
      <c r="E148" s="85"/>
      <c r="J148" s="306" t="str">
        <f>A74</f>
        <v>wartości bazowe GAZ-SYSTEM</v>
      </c>
      <c r="K148" s="307"/>
      <c r="L148" s="307"/>
      <c r="M148" s="308"/>
      <c r="O148" s="309" t="str">
        <f>A75</f>
        <v>wartości UŻYTKOWNIKA</v>
      </c>
      <c r="P148" s="310"/>
      <c r="Q148" s="310"/>
      <c r="R148" s="311"/>
      <c r="S148" s="304"/>
      <c r="T148" s="305"/>
      <c r="U148" s="332"/>
      <c r="V148" s="333"/>
      <c r="W148" s="333"/>
      <c r="X148" s="334"/>
    </row>
    <row r="149" spans="1:29" ht="11.45" customHeight="1" x14ac:dyDescent="0.3">
      <c r="B149" s="79"/>
      <c r="C149" s="79"/>
      <c r="E149" s="85"/>
      <c r="J149" s="306" t="str">
        <f>A77</f>
        <v>(2030 rok)</v>
      </c>
      <c r="K149" s="307"/>
      <c r="L149" s="307"/>
      <c r="M149" s="308"/>
      <c r="O149" s="309" t="str">
        <f>A77</f>
        <v>(2030 rok)</v>
      </c>
      <c r="P149" s="310"/>
      <c r="Q149" s="310"/>
      <c r="R149" s="311"/>
      <c r="S149" s="300" t="s">
        <v>50</v>
      </c>
      <c r="T149" s="301"/>
      <c r="U149" s="335" t="str">
        <f>A77</f>
        <v>(2030 rok)</v>
      </c>
      <c r="V149" s="336"/>
      <c r="W149" s="336"/>
      <c r="X149" s="337"/>
    </row>
    <row r="150" spans="1:29" s="78" customFormat="1" ht="3" customHeight="1" x14ac:dyDescent="0.3">
      <c r="A150" s="7">
        <f t="shared" ref="A150:A173" si="31">IF($A$1=$C$1,$C150,$B150)</f>
        <v>0</v>
      </c>
      <c r="B150" s="79"/>
      <c r="C150" s="79"/>
      <c r="E150" s="87"/>
      <c r="J150" s="196"/>
      <c r="M150" s="197"/>
      <c r="N150" s="7"/>
      <c r="O150" s="206"/>
      <c r="S150" s="7"/>
      <c r="X150" s="207"/>
    </row>
    <row r="151" spans="1:29" s="59" customFormat="1" ht="20.100000000000001" customHeight="1" x14ac:dyDescent="0.25">
      <c r="A151" s="59" t="str">
        <f t="shared" si="31"/>
        <v>Inflacja:</v>
      </c>
      <c r="B151" s="80" t="s">
        <v>39</v>
      </c>
      <c r="C151" s="80" t="s">
        <v>78</v>
      </c>
      <c r="E151" s="185" t="s">
        <v>20</v>
      </c>
      <c r="F151" s="193" t="str">
        <f>A151</f>
        <v>Inflacja:</v>
      </c>
      <c r="G151" s="190"/>
      <c r="H151" s="184"/>
      <c r="I151" s="184"/>
      <c r="J151" s="198"/>
      <c r="K151" s="184"/>
      <c r="L151" s="184"/>
      <c r="M151" s="199"/>
      <c r="N151" s="184"/>
      <c r="O151" s="208"/>
      <c r="P151" s="184"/>
      <c r="Q151" s="184"/>
      <c r="R151" s="184"/>
      <c r="S151" s="184"/>
      <c r="T151" s="184"/>
      <c r="U151" s="184"/>
      <c r="V151" s="184"/>
      <c r="W151" s="184"/>
      <c r="X151" s="209"/>
      <c r="AC151" s="261">
        <f>IF(SUM(AC153:AC171)&gt;0,1,0)</f>
        <v>0</v>
      </c>
    </row>
    <row r="152" spans="1:29" ht="9.9499999999999993" customHeight="1" x14ac:dyDescent="0.3">
      <c r="A152" s="7">
        <f t="shared" si="31"/>
        <v>0</v>
      </c>
      <c r="B152" s="79"/>
      <c r="C152" s="79"/>
      <c r="E152" s="87"/>
      <c r="J152" s="200"/>
      <c r="K152" s="81"/>
      <c r="L152" s="81"/>
      <c r="M152" s="201"/>
      <c r="N152" s="81"/>
      <c r="O152" s="210"/>
      <c r="P152" s="81"/>
      <c r="Q152" s="81"/>
      <c r="R152" s="81"/>
      <c r="S152" s="81"/>
      <c r="T152" s="81"/>
      <c r="U152" s="81"/>
      <c r="V152" s="81"/>
      <c r="W152" s="81"/>
      <c r="X152" s="211"/>
    </row>
    <row r="153" spans="1:29" ht="13.5" x14ac:dyDescent="0.3">
      <c r="A153" s="7" t="str">
        <f t="shared" si="31"/>
        <v>Infacja PLN</v>
      </c>
      <c r="B153" s="79" t="s">
        <v>31</v>
      </c>
      <c r="C153" s="79" t="s">
        <v>79</v>
      </c>
      <c r="E153" s="85"/>
      <c r="F153" s="194" t="str">
        <f>A153</f>
        <v>Infacja PLN</v>
      </c>
      <c r="J153" s="200"/>
      <c r="K153" s="88">
        <f>IF($J$182=1,'3_Calc'!$N$22,'3_Calc'!$M$22)</f>
        <v>2.5000000000000001E-2</v>
      </c>
      <c r="L153" s="82" t="s">
        <v>50</v>
      </c>
      <c r="M153" s="202"/>
      <c r="N153" s="82"/>
      <c r="O153" s="210"/>
      <c r="P153" s="88">
        <f ca="1">IF($J$182=1,A1_ASSUMPTIONS!$N$10,A1_ASSUMPTIONS!$M$10)</f>
        <v>2.5000000000000001E-2</v>
      </c>
      <c r="Q153" s="82" t="s">
        <v>50</v>
      </c>
      <c r="R153" s="82"/>
      <c r="S153" s="115">
        <v>1</v>
      </c>
      <c r="T153" s="82" t="s">
        <v>50</v>
      </c>
      <c r="U153" s="82"/>
      <c r="V153" s="88">
        <f ca="1">P153*S153</f>
        <v>2.5000000000000001E-2</v>
      </c>
      <c r="W153" s="82" t="s">
        <v>50</v>
      </c>
      <c r="X153" s="212"/>
      <c r="AC153" s="261">
        <f>IF(S153&lt;&gt;1,1,0)</f>
        <v>0</v>
      </c>
    </row>
    <row r="154" spans="1:29" ht="3" customHeight="1" x14ac:dyDescent="0.3">
      <c r="A154" s="7">
        <f t="shared" si="31"/>
        <v>0</v>
      </c>
      <c r="B154" s="79"/>
      <c r="C154" s="79"/>
      <c r="E154" s="85"/>
      <c r="F154" s="194"/>
      <c r="J154" s="200"/>
      <c r="K154" s="81"/>
      <c r="L154" s="82"/>
      <c r="M154" s="202"/>
      <c r="N154" s="82"/>
      <c r="O154" s="210"/>
      <c r="P154" s="81"/>
      <c r="Q154" s="82"/>
      <c r="R154" s="82"/>
      <c r="S154" s="81"/>
      <c r="T154" s="82"/>
      <c r="U154" s="82"/>
      <c r="V154" s="82"/>
      <c r="W154" s="82"/>
      <c r="X154" s="212"/>
    </row>
    <row r="155" spans="1:29" ht="13.5" x14ac:dyDescent="0.3">
      <c r="A155" s="7" t="str">
        <f t="shared" si="31"/>
        <v>Inflacja USD</v>
      </c>
      <c r="B155" s="79" t="s">
        <v>32</v>
      </c>
      <c r="C155" s="79" t="s">
        <v>80</v>
      </c>
      <c r="E155" s="85"/>
      <c r="F155" s="194" t="str">
        <f>A155</f>
        <v>Inflacja USD</v>
      </c>
      <c r="J155" s="200"/>
      <c r="K155" s="88">
        <f>IF($J$182=1,'3_Calc'!$N$24,'3_Calc'!$M$24)</f>
        <v>2.29E-2</v>
      </c>
      <c r="L155" s="82" t="s">
        <v>50</v>
      </c>
      <c r="M155" s="202"/>
      <c r="N155" s="82"/>
      <c r="O155" s="210"/>
      <c r="P155" s="88">
        <f ca="1">IF($J$182=1,A1_ASSUMPTIONS!$N$12,A1_ASSUMPTIONS!$M$12)</f>
        <v>2.29E-2</v>
      </c>
      <c r="Q155" s="82" t="s">
        <v>50</v>
      </c>
      <c r="R155" s="82"/>
      <c r="S155" s="115">
        <v>1</v>
      </c>
      <c r="T155" s="82" t="s">
        <v>50</v>
      </c>
      <c r="U155" s="82"/>
      <c r="V155" s="88">
        <f ca="1">P155*S155</f>
        <v>2.29E-2</v>
      </c>
      <c r="W155" s="82" t="s">
        <v>50</v>
      </c>
      <c r="X155" s="212"/>
      <c r="AC155" s="261">
        <f>IF(S155&lt;&gt;1,1,0)</f>
        <v>0</v>
      </c>
    </row>
    <row r="156" spans="1:29" ht="13.5" x14ac:dyDescent="0.3">
      <c r="A156" s="7">
        <f t="shared" si="31"/>
        <v>0</v>
      </c>
      <c r="B156" s="79"/>
      <c r="C156" s="79"/>
      <c r="E156" s="85"/>
      <c r="J156" s="200"/>
      <c r="K156" s="81"/>
      <c r="L156" s="82"/>
      <c r="M156" s="202"/>
      <c r="N156" s="82"/>
      <c r="O156" s="210"/>
      <c r="P156" s="162"/>
      <c r="Q156" s="82"/>
      <c r="R156" s="82"/>
      <c r="S156" s="81"/>
      <c r="T156" s="82"/>
      <c r="U156" s="82"/>
      <c r="V156" s="82"/>
      <c r="W156" s="82"/>
      <c r="X156" s="212"/>
    </row>
    <row r="157" spans="1:29" s="59" customFormat="1" ht="20.100000000000001" customHeight="1" x14ac:dyDescent="0.25">
      <c r="A157" s="59" t="str">
        <f t="shared" si="31"/>
        <v>Kursy walut:</v>
      </c>
      <c r="B157" s="80" t="s">
        <v>40</v>
      </c>
      <c r="C157" s="80" t="s">
        <v>41</v>
      </c>
      <c r="E157" s="185" t="s">
        <v>30</v>
      </c>
      <c r="F157" s="193" t="str">
        <f>A157</f>
        <v>Kursy walut:</v>
      </c>
      <c r="G157" s="190"/>
      <c r="H157" s="184"/>
      <c r="I157" s="184"/>
      <c r="J157" s="198"/>
      <c r="K157" s="184"/>
      <c r="L157" s="184"/>
      <c r="M157" s="199"/>
      <c r="N157" s="184"/>
      <c r="O157" s="208"/>
      <c r="P157" s="184"/>
      <c r="Q157" s="184"/>
      <c r="R157" s="184"/>
      <c r="S157" s="184"/>
      <c r="T157" s="184"/>
      <c r="U157" s="184"/>
      <c r="V157" s="184"/>
      <c r="W157" s="184"/>
      <c r="X157" s="209"/>
    </row>
    <row r="158" spans="1:29" ht="9.9499999999999993" customHeight="1" x14ac:dyDescent="0.3">
      <c r="A158" s="7">
        <f t="shared" si="31"/>
        <v>0</v>
      </c>
      <c r="B158" s="79"/>
      <c r="C158" s="79"/>
      <c r="E158" s="87"/>
      <c r="J158" s="200"/>
      <c r="K158" s="81"/>
      <c r="L158" s="81"/>
      <c r="M158" s="201"/>
      <c r="N158" s="81"/>
      <c r="O158" s="210"/>
      <c r="P158" s="81"/>
      <c r="Q158" s="81"/>
      <c r="R158" s="81"/>
      <c r="S158" s="81"/>
      <c r="T158" s="81"/>
      <c r="U158" s="81"/>
      <c r="V158" s="81"/>
      <c r="W158" s="81"/>
      <c r="X158" s="211"/>
    </row>
    <row r="159" spans="1:29" ht="13.5" x14ac:dyDescent="0.3">
      <c r="A159" s="7" t="str">
        <f t="shared" si="31"/>
        <v>USD/PLN</v>
      </c>
      <c r="B159" s="79" t="s">
        <v>37</v>
      </c>
      <c r="C159" s="79" t="s">
        <v>37</v>
      </c>
      <c r="E159" s="85"/>
      <c r="F159" s="194" t="str">
        <f>A159</f>
        <v>USD/PLN</v>
      </c>
      <c r="J159" s="200"/>
      <c r="K159" s="89">
        <f>IF($J$182=1,'3_Calc'!$N$28,'3_Calc'!$M$28)</f>
        <v>3.9</v>
      </c>
      <c r="L159" s="82" t="s">
        <v>194</v>
      </c>
      <c r="M159" s="202"/>
      <c r="N159" s="82"/>
      <c r="O159" s="210"/>
      <c r="P159" s="89">
        <f ca="1">IF($J$182=1,A1_ASSUMPTIONS!$N$17,A1_ASSUMPTIONS!$M$17)</f>
        <v>3.9</v>
      </c>
      <c r="Q159" s="82" t="s">
        <v>194</v>
      </c>
      <c r="R159" s="82"/>
      <c r="S159" s="115">
        <v>1</v>
      </c>
      <c r="T159" s="82" t="s">
        <v>50</v>
      </c>
      <c r="U159" s="82"/>
      <c r="V159" s="89">
        <f ca="1">P159*S159</f>
        <v>3.9</v>
      </c>
      <c r="W159" s="82" t="s">
        <v>194</v>
      </c>
      <c r="X159" s="212"/>
      <c r="AC159" s="261">
        <f>IF(S159&lt;&gt;1,1,0)</f>
        <v>0</v>
      </c>
    </row>
    <row r="160" spans="1:29" ht="3" customHeight="1" x14ac:dyDescent="0.3">
      <c r="A160" s="7">
        <f t="shared" si="31"/>
        <v>0</v>
      </c>
      <c r="B160" s="79"/>
      <c r="C160" s="79"/>
      <c r="E160" s="85"/>
      <c r="F160" s="194"/>
      <c r="J160" s="200"/>
      <c r="K160" s="81"/>
      <c r="L160" s="82"/>
      <c r="M160" s="202"/>
      <c r="N160" s="82"/>
      <c r="O160" s="210"/>
      <c r="P160" s="81"/>
      <c r="Q160" s="82"/>
      <c r="R160" s="82"/>
      <c r="S160" s="85"/>
      <c r="T160" s="82"/>
      <c r="U160" s="82"/>
      <c r="V160" s="85"/>
      <c r="W160" s="82"/>
      <c r="X160" s="212"/>
    </row>
    <row r="161" spans="1:29" ht="13.5" x14ac:dyDescent="0.3">
      <c r="A161" s="7" t="str">
        <f t="shared" si="31"/>
        <v>EUR/PLN</v>
      </c>
      <c r="B161" s="79" t="s">
        <v>38</v>
      </c>
      <c r="C161" s="79" t="s">
        <v>38</v>
      </c>
      <c r="E161" s="85"/>
      <c r="F161" s="194" t="str">
        <f>A161</f>
        <v>EUR/PLN</v>
      </c>
      <c r="J161" s="200"/>
      <c r="K161" s="89">
        <f>IF($J$182=1,'3_Calc'!$N$30,'3_Calc'!$M$30)</f>
        <v>4.3</v>
      </c>
      <c r="L161" s="82" t="s">
        <v>195</v>
      </c>
      <c r="M161" s="202"/>
      <c r="N161" s="82"/>
      <c r="O161" s="210"/>
      <c r="P161" s="89">
        <f ca="1">IF($J$182=1,A1_ASSUMPTIONS!$N$19,A1_ASSUMPTIONS!$M$19)</f>
        <v>4.3</v>
      </c>
      <c r="Q161" s="82" t="s">
        <v>195</v>
      </c>
      <c r="R161" s="82"/>
      <c r="S161" s="115">
        <v>1</v>
      </c>
      <c r="T161" s="82" t="s">
        <v>50</v>
      </c>
      <c r="U161" s="82"/>
      <c r="V161" s="89">
        <f ca="1">P161*S161</f>
        <v>4.3</v>
      </c>
      <c r="W161" s="82" t="s">
        <v>195</v>
      </c>
      <c r="X161" s="212"/>
      <c r="AC161" s="261">
        <f>IF(S161&lt;&gt;1,1,0)</f>
        <v>0</v>
      </c>
    </row>
    <row r="162" spans="1:29" ht="13.5" x14ac:dyDescent="0.3">
      <c r="A162" s="7">
        <f t="shared" si="31"/>
        <v>0</v>
      </c>
      <c r="B162" s="79"/>
      <c r="C162" s="79"/>
      <c r="E162" s="85"/>
      <c r="J162" s="200"/>
      <c r="K162" s="162"/>
      <c r="L162" s="82"/>
      <c r="M162" s="202"/>
      <c r="N162" s="82"/>
      <c r="O162" s="210"/>
      <c r="P162" s="162"/>
      <c r="Q162" s="82"/>
      <c r="R162" s="82"/>
      <c r="S162" s="81"/>
      <c r="T162" s="82"/>
      <c r="U162" s="82"/>
      <c r="V162" s="82"/>
      <c r="W162" s="82"/>
      <c r="X162" s="212"/>
    </row>
    <row r="163" spans="1:29" s="59" customFormat="1" ht="20.100000000000001" customHeight="1" x14ac:dyDescent="0.25">
      <c r="A163" s="59" t="str">
        <f t="shared" si="31"/>
        <v>Założenia cenowe:</v>
      </c>
      <c r="B163" s="80" t="s">
        <v>43</v>
      </c>
      <c r="C163" s="80" t="s">
        <v>42</v>
      </c>
      <c r="E163" s="185" t="s">
        <v>54</v>
      </c>
      <c r="F163" s="193" t="str">
        <f>A163</f>
        <v>Założenia cenowe:</v>
      </c>
      <c r="G163" s="190"/>
      <c r="H163" s="184"/>
      <c r="I163" s="184"/>
      <c r="J163" s="198"/>
      <c r="K163" s="184"/>
      <c r="L163" s="184"/>
      <c r="M163" s="199"/>
      <c r="N163" s="184"/>
      <c r="O163" s="208"/>
      <c r="P163" s="184"/>
      <c r="Q163" s="184"/>
      <c r="R163" s="184"/>
      <c r="S163" s="184"/>
      <c r="T163" s="184"/>
      <c r="U163" s="184"/>
      <c r="V163" s="184"/>
      <c r="W163" s="184"/>
      <c r="X163" s="209"/>
    </row>
    <row r="164" spans="1:29" ht="9.9499999999999993" customHeight="1" x14ac:dyDescent="0.3">
      <c r="A164" s="7">
        <f t="shared" si="31"/>
        <v>0</v>
      </c>
      <c r="B164" s="79"/>
      <c r="C164" s="79"/>
      <c r="E164" s="87"/>
      <c r="J164" s="200"/>
      <c r="K164" s="81"/>
      <c r="L164" s="81"/>
      <c r="M164" s="201"/>
      <c r="N164" s="81"/>
      <c r="O164" s="210"/>
      <c r="P164" s="81"/>
      <c r="Q164" s="81"/>
      <c r="R164" s="81"/>
      <c r="S164" s="81"/>
      <c r="T164" s="81"/>
      <c r="U164" s="81"/>
      <c r="V164" s="81"/>
      <c r="W164" s="81"/>
      <c r="X164" s="211"/>
    </row>
    <row r="165" spans="1:29" ht="13.5" x14ac:dyDescent="0.3">
      <c r="A165" s="7" t="str">
        <f t="shared" si="31"/>
        <v>Koszt uprawnień do emisji CO2</v>
      </c>
      <c r="B165" s="79" t="s">
        <v>44</v>
      </c>
      <c r="C165" s="79" t="s">
        <v>82</v>
      </c>
      <c r="E165" s="85"/>
      <c r="F165" s="194" t="str">
        <f>A165</f>
        <v>Koszt uprawnień do emisji CO2</v>
      </c>
      <c r="J165" s="200"/>
      <c r="K165" s="90">
        <f>IF($J$182=1,'3_Calc'!$N$35,'3_Calc'!$M$35)</f>
        <v>80.696511374480949</v>
      </c>
      <c r="L165" s="82" t="s">
        <v>52</v>
      </c>
      <c r="M165" s="202"/>
      <c r="N165" s="82"/>
      <c r="O165" s="210"/>
      <c r="P165" s="90">
        <f ca="1">IF($J$182=1,A1_ASSUMPTIONS!$N$24,A1_ASSUMPTIONS!$M$24)</f>
        <v>80.696511374480949</v>
      </c>
      <c r="Q165" s="82" t="s">
        <v>52</v>
      </c>
      <c r="R165" s="82"/>
      <c r="S165" s="115">
        <v>1</v>
      </c>
      <c r="T165" s="82" t="s">
        <v>50</v>
      </c>
      <c r="U165" s="82"/>
      <c r="V165" s="90">
        <f ca="1">P165*S165</f>
        <v>80.696511374480949</v>
      </c>
      <c r="W165" s="82" t="s">
        <v>52</v>
      </c>
      <c r="X165" s="212"/>
      <c r="AC165" s="261">
        <f>IF(S165&lt;&gt;1,1,0)</f>
        <v>0</v>
      </c>
    </row>
    <row r="166" spans="1:29" ht="3" customHeight="1" x14ac:dyDescent="0.3">
      <c r="A166" s="7">
        <f t="shared" si="31"/>
        <v>0</v>
      </c>
      <c r="B166" s="79"/>
      <c r="C166" s="79"/>
      <c r="E166" s="85"/>
      <c r="F166" s="194"/>
      <c r="J166" s="200"/>
      <c r="K166" s="163"/>
      <c r="L166" s="82"/>
      <c r="M166" s="202"/>
      <c r="N166" s="82"/>
      <c r="O166" s="210"/>
      <c r="P166" s="163">
        <f ca="1">IF($J$182=1,A1_ASSUMPTIONS!$N$19,A1_ASSUMPTIONS!$M$19)</f>
        <v>4.3</v>
      </c>
      <c r="Q166" s="82"/>
      <c r="R166" s="82"/>
      <c r="S166" s="85"/>
      <c r="T166" s="82"/>
      <c r="U166" s="82"/>
      <c r="V166" s="82"/>
      <c r="W166" s="82"/>
      <c r="X166" s="212"/>
    </row>
    <row r="167" spans="1:29" ht="13.5" x14ac:dyDescent="0.3">
      <c r="A167" s="7" t="str">
        <f t="shared" si="31"/>
        <v xml:space="preserve">Cena energii elektrycznej </v>
      </c>
      <c r="B167" s="79" t="s">
        <v>45</v>
      </c>
      <c r="C167" s="79" t="s">
        <v>83</v>
      </c>
      <c r="E167" s="85"/>
      <c r="F167" s="194" t="str">
        <f>A167</f>
        <v xml:space="preserve">Cena energii elektrycznej </v>
      </c>
      <c r="J167" s="200"/>
      <c r="K167" s="90">
        <f>IF($J$182=1,'3_Calc'!$N$37,'3_Calc'!$M$37)</f>
        <v>520.21355421874989</v>
      </c>
      <c r="L167" s="82" t="s">
        <v>53</v>
      </c>
      <c r="M167" s="202"/>
      <c r="N167" s="82"/>
      <c r="O167" s="210"/>
      <c r="P167" s="90">
        <f ca="1">IF($J$182=1,A1_ASSUMPTIONS!$N$26,A1_ASSUMPTIONS!$M$26)</f>
        <v>520.21355421874989</v>
      </c>
      <c r="Q167" s="82" t="s">
        <v>53</v>
      </c>
      <c r="R167" s="82"/>
      <c r="S167" s="115">
        <v>1</v>
      </c>
      <c r="T167" s="82" t="s">
        <v>50</v>
      </c>
      <c r="U167" s="82"/>
      <c r="V167" s="90">
        <f ca="1">P167*S167</f>
        <v>520.21355421874989</v>
      </c>
      <c r="W167" s="82" t="s">
        <v>53</v>
      </c>
      <c r="X167" s="212"/>
      <c r="AC167" s="261">
        <f>IF(S167&lt;&gt;1,1,0)</f>
        <v>0</v>
      </c>
    </row>
    <row r="168" spans="1:29" ht="13.5" x14ac:dyDescent="0.3">
      <c r="A168" s="7">
        <f t="shared" si="31"/>
        <v>0</v>
      </c>
      <c r="B168" s="79"/>
      <c r="C168" s="79"/>
      <c r="E168" s="85"/>
      <c r="J168" s="200"/>
      <c r="K168" s="162"/>
      <c r="L168" s="82"/>
      <c r="M168" s="202"/>
      <c r="N168" s="82"/>
      <c r="O168" s="210"/>
      <c r="P168" s="81"/>
      <c r="Q168" s="82"/>
      <c r="R168" s="82"/>
      <c r="S168" s="81"/>
      <c r="T168" s="82"/>
      <c r="U168" s="82"/>
      <c r="V168" s="82"/>
      <c r="W168" s="82"/>
      <c r="X168" s="212"/>
    </row>
    <row r="169" spans="1:29" s="59" customFormat="1" ht="20.100000000000001" customHeight="1" x14ac:dyDescent="0.25">
      <c r="A169" s="59" t="str">
        <f t="shared" si="31"/>
        <v>Założenia dot. czarteru FSRU-2:</v>
      </c>
      <c r="B169" s="80" t="s">
        <v>84</v>
      </c>
      <c r="C169" s="80" t="s">
        <v>85</v>
      </c>
      <c r="E169" s="185" t="s">
        <v>89</v>
      </c>
      <c r="F169" s="193" t="str">
        <f>A169</f>
        <v>Założenia dot. czarteru FSRU-2:</v>
      </c>
      <c r="G169" s="190"/>
      <c r="H169" s="184"/>
      <c r="I169" s="184"/>
      <c r="J169" s="198"/>
      <c r="K169" s="184"/>
      <c r="L169" s="184"/>
      <c r="M169" s="199"/>
      <c r="N169" s="184"/>
      <c r="O169" s="208"/>
      <c r="P169" s="184"/>
      <c r="Q169" s="184"/>
      <c r="R169" s="184"/>
      <c r="S169" s="184"/>
      <c r="T169" s="184"/>
      <c r="U169" s="184"/>
      <c r="V169" s="184"/>
      <c r="W169" s="184"/>
      <c r="X169" s="209"/>
    </row>
    <row r="170" spans="1:29" ht="9.9499999999999993" customHeight="1" x14ac:dyDescent="0.3">
      <c r="A170" s="7">
        <f t="shared" si="31"/>
        <v>0</v>
      </c>
      <c r="B170" s="79"/>
      <c r="C170" s="79"/>
      <c r="E170" s="87"/>
      <c r="J170" s="200"/>
      <c r="K170" s="81"/>
      <c r="L170" s="81"/>
      <c r="M170" s="201"/>
      <c r="N170" s="81"/>
      <c r="O170" s="210"/>
      <c r="P170" s="81"/>
      <c r="Q170" s="81"/>
      <c r="R170" s="81"/>
      <c r="S170" s="81"/>
      <c r="T170" s="81"/>
      <c r="U170" s="81"/>
      <c r="V170" s="81"/>
      <c r="W170" s="81"/>
      <c r="X170" s="211"/>
    </row>
    <row r="171" spans="1:29" ht="13.5" x14ac:dyDescent="0.3">
      <c r="A171" s="7" t="str">
        <f t="shared" si="31"/>
        <v>Zakładany okres czarteru FSRU-2</v>
      </c>
      <c r="B171" s="79" t="s">
        <v>193</v>
      </c>
      <c r="C171" s="79" t="s">
        <v>81</v>
      </c>
      <c r="F171" s="7" t="str">
        <f>A171</f>
        <v>Zakładany okres czarteru FSRU-2</v>
      </c>
      <c r="J171" s="200"/>
      <c r="K171" s="195" t="str">
        <f>A172</f>
        <v>15 lat</v>
      </c>
      <c r="L171" s="82" t="str">
        <f>$A$38</f>
        <v># lat</v>
      </c>
      <c r="M171" s="202"/>
      <c r="N171" s="82"/>
      <c r="O171" s="210"/>
      <c r="P171" s="115" t="s">
        <v>46</v>
      </c>
      <c r="Q171" s="82" t="str">
        <f>$A$38</f>
        <v># lat</v>
      </c>
      <c r="R171" s="82"/>
      <c r="S171" s="91"/>
      <c r="T171" s="82" t="s">
        <v>50</v>
      </c>
      <c r="U171" s="82"/>
      <c r="V171" s="83" t="str">
        <f>P171</f>
        <v>15 lat</v>
      </c>
      <c r="W171" s="82" t="str">
        <f>$A$38</f>
        <v># lat</v>
      </c>
      <c r="X171" s="212"/>
    </row>
    <row r="172" spans="1:29" ht="14.25" thickBot="1" x14ac:dyDescent="0.35">
      <c r="A172" s="7" t="str">
        <f t="shared" si="31"/>
        <v>15 lat</v>
      </c>
      <c r="B172" s="79" t="s">
        <v>46</v>
      </c>
      <c r="C172" s="79" t="s">
        <v>47</v>
      </c>
      <c r="J172" s="203"/>
      <c r="K172" s="204"/>
      <c r="L172" s="204"/>
      <c r="M172" s="205"/>
      <c r="N172" s="81"/>
      <c r="O172" s="213"/>
      <c r="P172" s="214"/>
      <c r="Q172" s="214"/>
      <c r="R172" s="214"/>
      <c r="S172" s="214"/>
      <c r="T172" s="214"/>
      <c r="U172" s="214"/>
      <c r="V172" s="214"/>
      <c r="W172" s="214"/>
      <c r="X172" s="215"/>
    </row>
    <row r="173" spans="1:29" x14ac:dyDescent="0.3">
      <c r="A173" s="7" t="str">
        <f t="shared" si="31"/>
        <v>10 lat</v>
      </c>
      <c r="B173" s="79" t="s">
        <v>48</v>
      </c>
      <c r="C173" s="79" t="s">
        <v>49</v>
      </c>
    </row>
    <row r="174" spans="1:29" x14ac:dyDescent="0.3">
      <c r="B174" s="79"/>
      <c r="C174" s="79"/>
    </row>
    <row r="175" spans="1:29" x14ac:dyDescent="0.3">
      <c r="A175" s="7">
        <f t="shared" si="21"/>
        <v>0</v>
      </c>
      <c r="B175" s="79"/>
      <c r="C175" s="79"/>
    </row>
    <row r="176" spans="1:29" s="59" customFormat="1" ht="20.100000000000001" customHeight="1" x14ac:dyDescent="0.25">
      <c r="A176" s="59" t="str">
        <f t="shared" si="21"/>
        <v>Parametry techniczne analiz (waluta i okres analiz)</v>
      </c>
      <c r="B176" s="80" t="s">
        <v>256</v>
      </c>
      <c r="C176" s="80" t="s">
        <v>55</v>
      </c>
      <c r="D176" s="164"/>
      <c r="E176" s="165" t="s">
        <v>343</v>
      </c>
      <c r="F176" s="165" t="str">
        <f>A176</f>
        <v>Parametry techniczne analiz (waluta i okres analiz)</v>
      </c>
      <c r="G176" s="166"/>
      <c r="H176" s="166"/>
      <c r="I176" s="166"/>
      <c r="J176" s="166"/>
      <c r="K176" s="164"/>
      <c r="L176" s="164"/>
      <c r="M176" s="164"/>
      <c r="N176" s="164"/>
      <c r="O176" s="164"/>
      <c r="P176" s="164"/>
      <c r="Q176" s="164"/>
      <c r="R176" s="164"/>
      <c r="S176" s="164"/>
      <c r="T176" s="164"/>
      <c r="U176" s="164"/>
      <c r="V176" s="164"/>
      <c r="W176" s="164"/>
      <c r="X176" s="164"/>
      <c r="Y176" s="164"/>
      <c r="Z176" s="164"/>
      <c r="AA176" s="164"/>
    </row>
    <row r="177" spans="1:19" x14ac:dyDescent="0.3">
      <c r="A177" s="7">
        <f t="shared" si="21"/>
        <v>0</v>
      </c>
      <c r="B177" s="79"/>
      <c r="C177" s="79"/>
    </row>
    <row r="178" spans="1:19" s="59" customFormat="1" ht="20.100000000000001" customHeight="1" x14ac:dyDescent="0.25">
      <c r="A178" s="59" t="str">
        <f t="shared" si="21"/>
        <v>Wybór waluty:</v>
      </c>
      <c r="B178" s="80" t="s">
        <v>56</v>
      </c>
      <c r="C178" s="80" t="s">
        <v>57</v>
      </c>
      <c r="E178" s="185" t="s">
        <v>20</v>
      </c>
      <c r="F178" s="193" t="str">
        <f>A178</f>
        <v>Wybór waluty:</v>
      </c>
      <c r="G178" s="265"/>
      <c r="H178" s="263"/>
      <c r="I178" s="269"/>
      <c r="J178" s="266" t="s">
        <v>61</v>
      </c>
      <c r="K178" s="57" t="str">
        <f>Title!K31</f>
        <v>&lt;- wybierz z listy</v>
      </c>
      <c r="S178" s="121"/>
    </row>
    <row r="179" spans="1:19" x14ac:dyDescent="0.3">
      <c r="A179" s="7" t="str">
        <f t="shared" si="21"/>
        <v>(!!!) Błąd: pierwszy rok jest większy niż ostatni rok analizy</v>
      </c>
      <c r="B179" s="79" t="s">
        <v>306</v>
      </c>
      <c r="C179" s="79" t="s">
        <v>307</v>
      </c>
      <c r="L179" s="113"/>
    </row>
    <row r="180" spans="1:19" s="12" customFormat="1" ht="20.100000000000001" customHeight="1" x14ac:dyDescent="0.25">
      <c r="A180" s="12" t="str">
        <f>IF($A$1=$C$1,$C180,$B180)</f>
        <v>Wybór okresu analiz:</v>
      </c>
      <c r="B180" s="178" t="s">
        <v>58</v>
      </c>
      <c r="C180" s="178" t="s">
        <v>59</v>
      </c>
      <c r="E180" s="185" t="s">
        <v>30</v>
      </c>
      <c r="F180" s="193" t="str">
        <f>A180</f>
        <v>Wybór okresu analiz:</v>
      </c>
      <c r="G180" s="265"/>
      <c r="H180" s="268"/>
      <c r="I180" s="321" t="str">
        <f>A194</f>
        <v>Wartość na 2030 r.</v>
      </c>
      <c r="J180" s="322"/>
      <c r="K180" s="270" t="str">
        <f>IF(J188&gt;=$J$190,A179,"")</f>
        <v/>
      </c>
      <c r="S180" s="267"/>
    </row>
    <row r="181" spans="1:19" ht="3" customHeight="1" x14ac:dyDescent="0.3">
      <c r="A181" s="7">
        <f t="shared" si="21"/>
        <v>0</v>
      </c>
      <c r="B181" s="79"/>
      <c r="C181" s="79"/>
      <c r="L181" s="113"/>
    </row>
    <row r="182" spans="1:19" x14ac:dyDescent="0.3">
      <c r="A182" s="7" t="str">
        <f t="shared" si="21"/>
        <v>Wybrana opcja:</v>
      </c>
      <c r="B182" s="79" t="s">
        <v>64</v>
      </c>
      <c r="C182" s="79" t="s">
        <v>65</v>
      </c>
      <c r="F182" s="7" t="str">
        <f>A182</f>
        <v>Wybrana opcja:</v>
      </c>
      <c r="J182" s="116">
        <v>1</v>
      </c>
      <c r="K182" s="112" t="str">
        <f>A191</f>
        <v>&lt;- wpisz 1 lub 2</v>
      </c>
    </row>
    <row r="183" spans="1:19" ht="3" customHeight="1" x14ac:dyDescent="0.3">
      <c r="A183" s="7">
        <f t="shared" ref="A183:A198" si="32">IF($A$1=$C$1,$C183,$B183)</f>
        <v>0</v>
      </c>
      <c r="B183" s="79"/>
      <c r="C183" s="79"/>
      <c r="L183" s="113"/>
    </row>
    <row r="184" spans="1:19" x14ac:dyDescent="0.3">
      <c r="A184" s="7" t="str">
        <f t="shared" si="32"/>
        <v>Opcja 1 - Wartość na 2030 rok</v>
      </c>
      <c r="B184" s="79" t="str">
        <f>"Opcja 1 - Wartość na "&amp;$J$184&amp;" rok"</f>
        <v>Opcja 1 - Wartość na 2030 rok</v>
      </c>
      <c r="C184" s="79" t="str">
        <f>"Option 1 - Value for "&amp;$J$184&amp;" year"</f>
        <v>Option 1 - Value for 2030 year</v>
      </c>
      <c r="F184" s="7" t="str">
        <f>A184</f>
        <v>Opcja 1 - Wartość na 2030 rok</v>
      </c>
      <c r="J184" s="116">
        <v>2030</v>
      </c>
      <c r="K184" s="112" t="str">
        <f>A196</f>
        <v>&lt;- podaj rok analizy</v>
      </c>
    </row>
    <row r="185" spans="1:19" ht="3" customHeight="1" x14ac:dyDescent="0.3">
      <c r="A185" s="7">
        <f t="shared" si="32"/>
        <v>0</v>
      </c>
      <c r="B185" s="79"/>
      <c r="C185" s="79"/>
      <c r="L185" s="113"/>
    </row>
    <row r="186" spans="1:19" x14ac:dyDescent="0.3">
      <c r="A186" s="7" t="str">
        <f t="shared" si="32"/>
        <v>Opcja 2 - Średnia w latach 2030-35</v>
      </c>
      <c r="B186" s="79" t="str">
        <f>"Opcja 2 - Średnia w latach "&amp;$J$188&amp;"-"&amp;RIGHT($J$190,2)</f>
        <v>Opcja 2 - Średnia w latach 2030-35</v>
      </c>
      <c r="C186" s="79" t="str">
        <f>"Option 2 - Average in years "&amp;$J$188&amp;"-"&amp;RIGHT($J$190,2)</f>
        <v>Option 2 - Average in years 2030-35</v>
      </c>
      <c r="F186" s="7" t="str">
        <f>A186</f>
        <v>Opcja 2 - Średnia w latach 2030-35</v>
      </c>
      <c r="L186" s="113"/>
    </row>
    <row r="187" spans="1:19" ht="3" customHeight="1" x14ac:dyDescent="0.3">
      <c r="A187" s="7">
        <f t="shared" si="32"/>
        <v>0</v>
      </c>
      <c r="B187" s="79"/>
      <c r="C187" s="79"/>
      <c r="L187" s="113"/>
    </row>
    <row r="188" spans="1:19" x14ac:dyDescent="0.3">
      <c r="A188" s="7" t="str">
        <f t="shared" si="32"/>
        <v>&lt;- podaj pierwszy rok analizy</v>
      </c>
      <c r="B188" s="79" t="s">
        <v>66</v>
      </c>
      <c r="C188" s="79" t="s">
        <v>68</v>
      </c>
      <c r="F188" s="114" t="str">
        <f>A192</f>
        <v>Pierwszy rok</v>
      </c>
      <c r="J188" s="116">
        <v>2030</v>
      </c>
      <c r="K188" s="112" t="str">
        <f>A188</f>
        <v>&lt;- podaj pierwszy rok analizy</v>
      </c>
    </row>
    <row r="189" spans="1:19" ht="3" customHeight="1" x14ac:dyDescent="0.3">
      <c r="A189" s="7">
        <f t="shared" si="32"/>
        <v>0</v>
      </c>
      <c r="B189" s="79"/>
      <c r="C189" s="79"/>
      <c r="F189" s="114"/>
      <c r="L189" s="113"/>
    </row>
    <row r="190" spans="1:19" x14ac:dyDescent="0.3">
      <c r="A190" s="7" t="str">
        <f t="shared" si="32"/>
        <v>&lt;- podaj ostatni rok analizy</v>
      </c>
      <c r="B190" s="79" t="s">
        <v>67</v>
      </c>
      <c r="C190" s="79" t="s">
        <v>69</v>
      </c>
      <c r="F190" s="114" t="str">
        <f>A193</f>
        <v>Ostatni rok</v>
      </c>
      <c r="J190" s="116">
        <v>2035</v>
      </c>
      <c r="K190" s="112" t="str">
        <f>A190</f>
        <v>&lt;- podaj ostatni rok analizy</v>
      </c>
    </row>
    <row r="191" spans="1:19" x14ac:dyDescent="0.3">
      <c r="A191" s="7" t="str">
        <f>IF($A$1=$C$1,$C191,$B191)</f>
        <v>&lt;- wpisz 1 lub 2</v>
      </c>
      <c r="B191" s="79" t="s">
        <v>74</v>
      </c>
      <c r="C191" s="79" t="s">
        <v>75</v>
      </c>
    </row>
    <row r="192" spans="1:19" x14ac:dyDescent="0.3">
      <c r="A192" s="7" t="str">
        <f t="shared" si="32"/>
        <v>Pierwszy rok</v>
      </c>
      <c r="B192" s="79" t="s">
        <v>72</v>
      </c>
      <c r="C192" s="79" t="s">
        <v>70</v>
      </c>
    </row>
    <row r="193" spans="1:3" hidden="1" x14ac:dyDescent="0.3">
      <c r="A193" s="7" t="str">
        <f>IF($A$1=$C$1,$C193,$B193)</f>
        <v>Ostatni rok</v>
      </c>
      <c r="B193" s="79" t="s">
        <v>73</v>
      </c>
      <c r="C193" s="79" t="s">
        <v>71</v>
      </c>
    </row>
    <row r="194" spans="1:3" hidden="1" x14ac:dyDescent="0.3">
      <c r="A194" s="7" t="str">
        <f t="shared" si="32"/>
        <v>Wartość na 2030 r.</v>
      </c>
      <c r="B194" s="79" t="str">
        <f>IF(J182=1,"Wartość na "&amp;$J$184&amp;" r.","Średnia w latach "&amp;J188&amp;"-"&amp;RIGHT($J$190,20))</f>
        <v>Wartość na 2030 r.</v>
      </c>
      <c r="C194" s="79" t="str">
        <f>IF(J182=1,"Value for "&amp;$J$184&amp;" year","Average in years "&amp;J188&amp;"-"&amp;RIGHT($J$190,2))</f>
        <v>Value for 2030 year</v>
      </c>
    </row>
    <row r="195" spans="1:3" hidden="1" x14ac:dyDescent="0.3">
      <c r="A195" s="7" t="str">
        <f t="shared" si="32"/>
        <v>2030 rok</v>
      </c>
      <c r="B195" s="79" t="str">
        <f>IF(J182=1,J184&amp;" rok"," w latach "&amp;J188&amp;"-"&amp;RIGHT(J190,2))</f>
        <v>2030 rok</v>
      </c>
      <c r="C195" s="79" t="str">
        <f>IF(J182=1,J184&amp;" year"," in years "&amp;J188&amp;"-"&amp;RIGHT(J190,2))</f>
        <v>2030 year</v>
      </c>
    </row>
    <row r="196" spans="1:3" hidden="1" x14ac:dyDescent="0.3">
      <c r="A196" s="7" t="str">
        <f t="shared" si="32"/>
        <v>&lt;- podaj rok analizy</v>
      </c>
      <c r="B196" s="79" t="s">
        <v>76</v>
      </c>
      <c r="C196" s="79" t="s">
        <v>77</v>
      </c>
    </row>
    <row r="197" spans="1:3" hidden="1" x14ac:dyDescent="0.3">
      <c r="A197" s="7" t="str">
        <f t="shared" si="32"/>
        <v>Śr.2030-35</v>
      </c>
      <c r="B197" s="79" t="str">
        <f>"Śr."&amp;$J$188&amp;"-"&amp;RIGHT($J$190,2)</f>
        <v>Śr.2030-35</v>
      </c>
      <c r="C197" s="79" t="str">
        <f>"Avg."&amp;$J$188&amp;"-"&amp;RIGHT($J$190,2)</f>
        <v>Avg.2030-35</v>
      </c>
    </row>
    <row r="198" spans="1:3" hidden="1" x14ac:dyDescent="0.3">
      <c r="A198" s="7">
        <f t="shared" si="32"/>
        <v>0</v>
      </c>
      <c r="B198" s="79"/>
      <c r="C198" s="79"/>
    </row>
    <row r="199" spans="1:3" x14ac:dyDescent="0.3"/>
  </sheetData>
  <sheetProtection algorithmName="SHA-512" hashValue="FAalYgiq9dWrWVdtNcJma2gz6V9clQBzsbuk7/f/+wtdPWp9R9cyV4j9KDXqLLLFywsZl0iWEwscDyoSNMaJ0w==" saltValue="CSZY1cHzI/mzpTB8jLy/HA==" spinCount="100000" sheet="1" objects="1" scenarios="1" selectLockedCells="1"/>
  <mergeCells count="47">
    <mergeCell ref="F37:Y37"/>
    <mergeCell ref="I180:J180"/>
    <mergeCell ref="F63:P63"/>
    <mergeCell ref="F64:P64"/>
    <mergeCell ref="F133:I134"/>
    <mergeCell ref="J133:J134"/>
    <mergeCell ref="K126:P126"/>
    <mergeCell ref="J137:J138"/>
    <mergeCell ref="F137:I138"/>
    <mergeCell ref="K127:P127"/>
    <mergeCell ref="U147:X148"/>
    <mergeCell ref="U149:X149"/>
    <mergeCell ref="I98:V105"/>
    <mergeCell ref="H92:K92"/>
    <mergeCell ref="N92:Q92"/>
    <mergeCell ref="U92:W92"/>
    <mergeCell ref="E41:E42"/>
    <mergeCell ref="E63:E64"/>
    <mergeCell ref="S149:T149"/>
    <mergeCell ref="S147:T148"/>
    <mergeCell ref="J149:M149"/>
    <mergeCell ref="O149:R149"/>
    <mergeCell ref="O41:Q42"/>
    <mergeCell ref="F41:N41"/>
    <mergeCell ref="F42:N42"/>
    <mergeCell ref="O148:R148"/>
    <mergeCell ref="O147:R147"/>
    <mergeCell ref="J148:M148"/>
    <mergeCell ref="J147:M147"/>
    <mergeCell ref="E89:E90"/>
    <mergeCell ref="F89:P89"/>
    <mergeCell ref="F90:P90"/>
    <mergeCell ref="E116:E117"/>
    <mergeCell ref="F116:P116"/>
    <mergeCell ref="F117:P117"/>
    <mergeCell ref="F142:Y142"/>
    <mergeCell ref="F123:Y123"/>
    <mergeCell ref="E123:E124"/>
    <mergeCell ref="F124:Y124"/>
    <mergeCell ref="J93:K93"/>
    <mergeCell ref="P93:Q93"/>
    <mergeCell ref="V93:W93"/>
    <mergeCell ref="J120:K120"/>
    <mergeCell ref="P120:Q120"/>
    <mergeCell ref="V120:W120"/>
    <mergeCell ref="H119:K119"/>
    <mergeCell ref="N119:Q119"/>
  </mergeCells>
  <conditionalFormatting sqref="F37:Y37">
    <cfRule type="expression" dxfId="10" priority="10">
      <formula>$AC$36&gt;0</formula>
    </cfRule>
  </conditionalFormatting>
  <conditionalFormatting sqref="K129:P129">
    <cfRule type="expression" dxfId="9" priority="23">
      <formula>AH$131=1</formula>
    </cfRule>
  </conditionalFormatting>
  <conditionalFormatting sqref="K129:P139">
    <cfRule type="expression" dxfId="8" priority="24">
      <formula>AH$131=1</formula>
    </cfRule>
  </conditionalFormatting>
  <conditionalFormatting sqref="K131:P131">
    <cfRule type="expression" dxfId="7" priority="5">
      <formula>AH$131=1</formula>
    </cfRule>
  </conditionalFormatting>
  <conditionalFormatting sqref="K139:P139">
    <cfRule type="expression" dxfId="6" priority="6">
      <formula>AH$131=1</formula>
    </cfRule>
    <cfRule type="expression" dxfId="5" priority="7">
      <formula>"AH$132=1"</formula>
    </cfRule>
  </conditionalFormatting>
  <conditionalFormatting sqref="K30:Y30">
    <cfRule type="expression" dxfId="4" priority="9">
      <formula>K$36=1</formula>
    </cfRule>
  </conditionalFormatting>
  <conditionalFormatting sqref="K32:Y32">
    <cfRule type="expression" dxfId="3" priority="8">
      <formula>K$36=1</formula>
    </cfRule>
  </conditionalFormatting>
  <conditionalFormatting sqref="P171">
    <cfRule type="expression" dxfId="2" priority="3">
      <formula>LEFT($P$171,2)*1=10</formula>
    </cfRule>
  </conditionalFormatting>
  <conditionalFormatting sqref="S153 S155 S159 S161 S165 S167">
    <cfRule type="expression" dxfId="1" priority="4">
      <formula>S153&lt;&gt;1</formula>
    </cfRule>
  </conditionalFormatting>
  <dataValidations count="6">
    <dataValidation type="list" allowBlank="1" showInputMessage="1" showErrorMessage="1" sqref="P171" xr:uid="{63E6A857-5057-499A-B8AB-22AF2E6B6C6F}">
      <formula1>charterYrs</formula1>
    </dataValidation>
    <dataValidation type="list" allowBlank="1" showInputMessage="1" showErrorMessage="1" sqref="J178" xr:uid="{5A95EEB0-A7BA-4A56-B640-D90932568E90}">
      <formula1>currencies</formula1>
    </dataValidation>
    <dataValidation type="whole" allowBlank="1" showInputMessage="1" showErrorMessage="1" errorTitle="Invalid input" error="Liczba slotów nie może być wyższa niż 39._x000a__x000a_Number of slots can not be higher than 39." sqref="L26:Y26 K25:K26 K32:Y32" xr:uid="{3B063822-0060-4212-8D3B-9615977864CE}">
      <formula1>0</formula1>
      <formula2>39</formula2>
    </dataValidation>
    <dataValidation type="whole" allowBlank="1" showInputMessage="1" showErrorMessage="1" errorTitle="Invalid input" error="Poprawna wartość: od 2030 do 2044._x000a_Correct value: from 2030 to 2044." sqref="J184" xr:uid="{5B67B425-BE46-4433-9E3D-126CAB8A8D3E}">
      <formula1>2030</formula1>
      <formula2>2044</formula2>
    </dataValidation>
    <dataValidation type="whole" allowBlank="1" showInputMessage="1" showErrorMessage="1" errorTitle="Invalid input" error="Poprawna wartość: od 2030 do 2043._x000a_Correct value: from 2030 to 2043." sqref="J188" xr:uid="{8F6CB67A-1595-4676-A31B-F8FE570FB870}">
      <formula1>2030</formula1>
      <formula2>2043</formula2>
    </dataValidation>
    <dataValidation type="whole" allowBlank="1" showInputMessage="1" showErrorMessage="1" errorTitle="Invalid input" error="Poprawna wartość: od 2031 do 2043._x000a_Correct value: from 2031 to 2044." sqref="J190" xr:uid="{44049414-CFB7-4CE6-9F1A-CA566A0FDA14}">
      <formula1>2031</formula1>
      <formula2>2044</formula2>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6D8AF-4E03-45C3-AC0D-0AA4DE4B6A70}">
  <sheetPr codeName="Sheet6">
    <tabColor theme="5" tint="0.79998168889431442"/>
  </sheetPr>
  <dimension ref="A1:AL71"/>
  <sheetViews>
    <sheetView showGridLines="0" zoomScale="70" zoomScaleNormal="70" workbookViewId="0">
      <pane xSplit="16" ySplit="6" topLeftCell="Q7" activePane="bottomRight" state="frozen"/>
      <selection pane="topRight" activeCell="Q1" sqref="Q1"/>
      <selection pane="bottomLeft" activeCell="A7" sqref="A7"/>
      <selection pane="bottomRight" activeCell="W24" sqref="W24"/>
    </sheetView>
  </sheetViews>
  <sheetFormatPr defaultColWidth="0" defaultRowHeight="15.75" zeroHeight="1" x14ac:dyDescent="0.3"/>
  <cols>
    <col min="1" max="1" width="8.7109375" style="7" hidden="1" customWidth="1"/>
    <col min="2" max="2" width="15.28515625" style="7" hidden="1" customWidth="1"/>
    <col min="3" max="3" width="37.7109375" style="7" hidden="1" customWidth="1"/>
    <col min="4" max="4" width="3.28515625" style="7" customWidth="1"/>
    <col min="5" max="5" width="3.85546875" style="7" customWidth="1"/>
    <col min="6" max="9" width="8.7109375" style="78" customWidth="1"/>
    <col min="10" max="10" width="1.5703125" style="78" customWidth="1"/>
    <col min="11" max="11" width="10.5703125" style="78" customWidth="1"/>
    <col min="12" max="12" width="1.5703125" style="78" customWidth="1"/>
    <col min="13" max="14" width="10.5703125" style="78" customWidth="1"/>
    <col min="15" max="15" width="2.5703125" style="78" customWidth="1"/>
    <col min="16" max="16" width="10.5703125" style="78" customWidth="1"/>
    <col min="17" max="17" width="2.5703125" style="78" customWidth="1"/>
    <col min="18" max="18" width="2.5703125" style="78" hidden="1" customWidth="1"/>
    <col min="19" max="37" width="10.5703125" style="78" customWidth="1"/>
    <col min="38" max="38" width="2.5703125" style="78" customWidth="1"/>
    <col min="39" max="16384" width="0" style="78" hidden="1"/>
  </cols>
  <sheetData>
    <row r="1" spans="1:38" ht="12" customHeight="1" thickBot="1" x14ac:dyDescent="0.35">
      <c r="A1" s="55" t="str">
        <f>Title!$J$31</f>
        <v>PL</v>
      </c>
      <c r="B1" s="55" t="str">
        <f>Title!B$1</f>
        <v>PL</v>
      </c>
      <c r="C1" s="55" t="str">
        <f>Title!C$1</f>
        <v>EN</v>
      </c>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row>
    <row r="2" spans="1:38" ht="17.25" thickTop="1" x14ac:dyDescent="0.3">
      <c r="A2" s="7" t="str">
        <f>IF($A$1=$C$1,$C2,$B2)</f>
        <v>A1. Założenia</v>
      </c>
      <c r="B2" s="79" t="s">
        <v>351</v>
      </c>
      <c r="C2" s="79" t="s">
        <v>352</v>
      </c>
      <c r="F2" s="7"/>
      <c r="G2" s="7"/>
      <c r="H2" s="117" t="str">
        <f>A2</f>
        <v>A1. Założenia</v>
      </c>
      <c r="I2" s="117"/>
      <c r="J2" s="117"/>
      <c r="K2" s="117"/>
      <c r="L2" s="117"/>
      <c r="M2" s="117"/>
      <c r="N2" s="7"/>
      <c r="O2" s="7"/>
      <c r="P2" s="7"/>
      <c r="Q2" s="7"/>
      <c r="R2" s="7"/>
      <c r="S2" s="56"/>
      <c r="T2" s="57" t="str">
        <f>A_PANEL!$N$2</f>
        <v>Parametry do modyfikacji przez UŻYTKOWNIKA</v>
      </c>
      <c r="U2" s="7"/>
      <c r="V2" s="7"/>
      <c r="W2" s="7"/>
      <c r="X2" s="58"/>
      <c r="Y2" s="57" t="str">
        <f>A_PANEL!$S$2</f>
        <v>Formuły - komórki zablokowane do edycji</v>
      </c>
      <c r="Z2" s="7"/>
      <c r="AA2" s="7"/>
      <c r="AB2" s="7"/>
      <c r="AC2" s="7"/>
      <c r="AD2" s="7"/>
      <c r="AE2" s="7"/>
      <c r="AF2" s="7"/>
      <c r="AG2" s="7"/>
      <c r="AH2" s="7"/>
      <c r="AI2" s="7"/>
      <c r="AJ2" s="7"/>
      <c r="AK2" s="7"/>
      <c r="AL2" s="7"/>
    </row>
    <row r="3" spans="1:38" ht="12" customHeight="1" x14ac:dyDescent="0.3">
      <c r="A3" s="7" t="str">
        <f t="shared" ref="A3:A43" si="0">IF($A$1=$C$1,$C3,$B3)</f>
        <v>#</v>
      </c>
      <c r="B3" s="79" t="s">
        <v>90</v>
      </c>
      <c r="C3" s="79"/>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row>
    <row r="4" spans="1:38" ht="12" customHeight="1" x14ac:dyDescent="0.3">
      <c r="A4" s="7" t="str">
        <f t="shared" si="0"/>
        <v>Kategoria</v>
      </c>
      <c r="B4" s="79" t="s">
        <v>92</v>
      </c>
      <c r="C4" s="79" t="s">
        <v>91</v>
      </c>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row>
    <row r="5" spans="1:38" ht="17.25" customHeight="1" x14ac:dyDescent="0.3">
      <c r="A5" s="7" t="str">
        <f t="shared" si="0"/>
        <v>Jedn.</v>
      </c>
      <c r="B5" s="79" t="s">
        <v>94</v>
      </c>
      <c r="C5" s="79" t="s">
        <v>93</v>
      </c>
      <c r="D5" s="11"/>
      <c r="E5" s="11" t="str">
        <f>$A$3</f>
        <v>#</v>
      </c>
      <c r="F5" s="11" t="str">
        <f>A4</f>
        <v>Kategoria</v>
      </c>
      <c r="G5" s="11"/>
      <c r="H5" s="22"/>
      <c r="I5" s="11"/>
      <c r="J5" s="11"/>
      <c r="K5" s="11" t="s">
        <v>95</v>
      </c>
      <c r="L5" s="11"/>
      <c r="M5" s="11" t="str">
        <f>A_PANEL!A197</f>
        <v>Śr.2030-35</v>
      </c>
      <c r="N5" s="16">
        <f>A_PANEL!J184</f>
        <v>2030</v>
      </c>
      <c r="O5" s="11"/>
      <c r="P5" s="10" t="str">
        <f>A5</f>
        <v>Jedn.</v>
      </c>
      <c r="Q5" s="11"/>
      <c r="R5" s="11"/>
      <c r="S5" s="16">
        <f>2026</f>
        <v>2026</v>
      </c>
      <c r="T5" s="16">
        <f>S5+1</f>
        <v>2027</v>
      </c>
      <c r="U5" s="16">
        <f t="shared" ref="U5:AB5" si="1">T5+1</f>
        <v>2028</v>
      </c>
      <c r="V5" s="16">
        <f t="shared" si="1"/>
        <v>2029</v>
      </c>
      <c r="W5" s="16">
        <f t="shared" si="1"/>
        <v>2030</v>
      </c>
      <c r="X5" s="16">
        <f t="shared" si="1"/>
        <v>2031</v>
      </c>
      <c r="Y5" s="16">
        <f t="shared" si="1"/>
        <v>2032</v>
      </c>
      <c r="Z5" s="16">
        <f t="shared" si="1"/>
        <v>2033</v>
      </c>
      <c r="AA5" s="16">
        <f t="shared" si="1"/>
        <v>2034</v>
      </c>
      <c r="AB5" s="16">
        <f t="shared" si="1"/>
        <v>2035</v>
      </c>
      <c r="AC5" s="16">
        <f t="shared" ref="AC5" si="2">AB5+1</f>
        <v>2036</v>
      </c>
      <c r="AD5" s="16">
        <f t="shared" ref="AD5" si="3">AC5+1</f>
        <v>2037</v>
      </c>
      <c r="AE5" s="16">
        <f t="shared" ref="AE5" si="4">AD5+1</f>
        <v>2038</v>
      </c>
      <c r="AF5" s="16">
        <f t="shared" ref="AF5" si="5">AE5+1</f>
        <v>2039</v>
      </c>
      <c r="AG5" s="16">
        <f t="shared" ref="AG5" si="6">AF5+1</f>
        <v>2040</v>
      </c>
      <c r="AH5" s="16">
        <f t="shared" ref="AH5" si="7">AG5+1</f>
        <v>2041</v>
      </c>
      <c r="AI5" s="16">
        <f t="shared" ref="AI5" si="8">AH5+1</f>
        <v>2042</v>
      </c>
      <c r="AJ5" s="16">
        <f t="shared" ref="AJ5" si="9">AI5+1</f>
        <v>2043</v>
      </c>
      <c r="AK5" s="16">
        <f t="shared" ref="AK5" si="10">AJ5+1</f>
        <v>2044</v>
      </c>
      <c r="AL5" s="11"/>
    </row>
    <row r="6" spans="1:38" ht="3" customHeight="1" x14ac:dyDescent="0.3">
      <c r="A6" s="7">
        <f t="shared" si="0"/>
        <v>0</v>
      </c>
      <c r="B6" s="79"/>
      <c r="C6" s="79"/>
      <c r="E6" s="17"/>
    </row>
    <row r="7" spans="1:38" ht="3" customHeight="1" x14ac:dyDescent="0.3">
      <c r="A7" s="7">
        <f t="shared" si="0"/>
        <v>0</v>
      </c>
      <c r="B7" s="79"/>
      <c r="C7" s="79"/>
    </row>
    <row r="8" spans="1:38" ht="15" customHeight="1" x14ac:dyDescent="0.3">
      <c r="A8" s="7" t="str">
        <f t="shared" si="0"/>
        <v>Inflacja</v>
      </c>
      <c r="B8" s="79" t="s">
        <v>34</v>
      </c>
      <c r="C8" s="79" t="s">
        <v>97</v>
      </c>
      <c r="D8" s="14"/>
      <c r="E8" s="14" t="s">
        <v>96</v>
      </c>
      <c r="F8" s="14" t="str">
        <f>A8</f>
        <v>Inflacja</v>
      </c>
      <c r="G8" s="14"/>
      <c r="H8" s="68"/>
      <c r="I8" s="14"/>
      <c r="J8" s="14"/>
      <c r="K8" s="14"/>
      <c r="L8" s="14"/>
      <c r="M8" s="14"/>
      <c r="N8" s="14"/>
      <c r="O8" s="14"/>
      <c r="P8" s="14"/>
      <c r="Q8" s="14"/>
      <c r="R8" s="14"/>
      <c r="S8" s="14"/>
      <c r="T8" s="14"/>
      <c r="U8" s="14"/>
      <c r="V8" s="13"/>
      <c r="W8" s="14"/>
      <c r="X8" s="14"/>
      <c r="Y8" s="14"/>
      <c r="Z8" s="14"/>
      <c r="AA8" s="14"/>
      <c r="AB8" s="14"/>
      <c r="AC8" s="14"/>
      <c r="AD8" s="14"/>
      <c r="AE8" s="14"/>
      <c r="AF8" s="14"/>
      <c r="AG8" s="14"/>
      <c r="AH8" s="14"/>
      <c r="AI8" s="14"/>
      <c r="AJ8" s="14"/>
      <c r="AK8" s="14"/>
      <c r="AL8" s="14"/>
    </row>
    <row r="9" spans="1:38" x14ac:dyDescent="0.3">
      <c r="A9" s="7">
        <f t="shared" si="0"/>
        <v>0</v>
      </c>
      <c r="B9" s="79"/>
      <c r="C9" s="79"/>
    </row>
    <row r="10" spans="1:38" x14ac:dyDescent="0.3">
      <c r="A10" s="7" t="str">
        <f t="shared" si="0"/>
        <v>Inflacja PLN</v>
      </c>
      <c r="B10" s="79" t="s">
        <v>98</v>
      </c>
      <c r="C10" s="79" t="s">
        <v>79</v>
      </c>
      <c r="D10" s="17"/>
      <c r="E10" s="17" t="s">
        <v>20</v>
      </c>
      <c r="F10" s="17" t="str">
        <f>A10</f>
        <v>Inflacja PLN</v>
      </c>
      <c r="G10" s="17"/>
      <c r="H10" s="17"/>
      <c r="I10" s="17"/>
      <c r="J10" s="17"/>
      <c r="K10" s="17"/>
      <c r="L10" s="18"/>
      <c r="M10" s="20">
        <f>AVERAGEIFS($S10:$AL10,$S$5:$AL$5,"&gt;="&amp;A_PANEL!$J$188,$S$5:$AL$5,"&lt;="&amp;A_PANEL!$J$190)</f>
        <v>2.4999999999999998E-2</v>
      </c>
      <c r="N10" s="20">
        <f ca="1">SUMIF($S$5:$AL$5,N$5,S10:AB10)</f>
        <v>2.5000000000000001E-2</v>
      </c>
      <c r="O10" s="19"/>
      <c r="P10" s="17" t="s">
        <v>50</v>
      </c>
      <c r="Q10" s="17"/>
      <c r="R10" s="17"/>
      <c r="S10" s="124">
        <v>3.0099999999999998E-2</v>
      </c>
      <c r="T10" s="124">
        <v>2.87E-2</v>
      </c>
      <c r="U10" s="124">
        <v>2.7200000000000002E-2</v>
      </c>
      <c r="V10" s="124">
        <v>2.5000000000000001E-2</v>
      </c>
      <c r="W10" s="124">
        <v>2.5000000000000001E-2</v>
      </c>
      <c r="X10" s="124">
        <v>2.5000000000000001E-2</v>
      </c>
      <c r="Y10" s="124">
        <v>2.5000000000000001E-2</v>
      </c>
      <c r="Z10" s="124">
        <v>2.5000000000000001E-2</v>
      </c>
      <c r="AA10" s="124">
        <v>2.5000000000000001E-2</v>
      </c>
      <c r="AB10" s="124">
        <v>2.5000000000000001E-2</v>
      </c>
      <c r="AC10" s="124">
        <v>2.5000000000000001E-2</v>
      </c>
      <c r="AD10" s="124">
        <v>2.5000000000000001E-2</v>
      </c>
      <c r="AE10" s="124">
        <v>2.5000000000000001E-2</v>
      </c>
      <c r="AF10" s="124">
        <v>2.5000000000000001E-2</v>
      </c>
      <c r="AG10" s="124">
        <v>2.5000000000000001E-2</v>
      </c>
      <c r="AH10" s="124">
        <v>2.5000000000000001E-2</v>
      </c>
      <c r="AI10" s="124">
        <v>2.5000000000000001E-2</v>
      </c>
      <c r="AJ10" s="124">
        <v>2.5000000000000001E-2</v>
      </c>
      <c r="AK10" s="124">
        <v>2.5000000000000001E-2</v>
      </c>
      <c r="AL10" s="19"/>
    </row>
    <row r="11" spans="1:38" ht="3" customHeight="1" x14ac:dyDescent="0.3">
      <c r="A11" s="7">
        <f t="shared" si="0"/>
        <v>0</v>
      </c>
      <c r="B11" s="79"/>
      <c r="C11" s="79"/>
    </row>
    <row r="12" spans="1:38" x14ac:dyDescent="0.3">
      <c r="A12" s="7" t="str">
        <f t="shared" si="0"/>
        <v>Inflacja USD</v>
      </c>
      <c r="B12" s="79" t="s">
        <v>32</v>
      </c>
      <c r="C12" s="79" t="s">
        <v>80</v>
      </c>
      <c r="D12" s="17"/>
      <c r="E12" s="17" t="s">
        <v>30</v>
      </c>
      <c r="F12" s="17" t="str">
        <f>A12</f>
        <v>Inflacja USD</v>
      </c>
      <c r="G12" s="17"/>
      <c r="H12" s="17"/>
      <c r="I12" s="17"/>
      <c r="J12" s="17"/>
      <c r="K12" s="17"/>
      <c r="L12" s="18"/>
      <c r="M12" s="20">
        <f>AVERAGEIFS($S12:$AL12,$S$5:$AL$5,"&gt;="&amp;A_PANEL!$J$188,$S$5:$AL$5,"&lt;="&amp;A_PANEL!$J$190)</f>
        <v>2.2249999999999995E-2</v>
      </c>
      <c r="N12" s="20">
        <f ca="1">SUMIF($S$5:$AL$5,N$5,S12:AB12)</f>
        <v>2.29E-2</v>
      </c>
      <c r="O12" s="19"/>
      <c r="P12" s="17" t="s">
        <v>50</v>
      </c>
      <c r="Q12" s="17"/>
      <c r="R12" s="17"/>
      <c r="S12" s="124">
        <v>2.7000000000000003E-2</v>
      </c>
      <c r="T12" s="124">
        <v>2.3E-2</v>
      </c>
      <c r="U12" s="124">
        <v>2.4799999999999999E-2</v>
      </c>
      <c r="V12" s="124">
        <v>2.3E-2</v>
      </c>
      <c r="W12" s="124">
        <v>2.29E-2</v>
      </c>
      <c r="X12" s="124">
        <v>2.2200000000000001E-2</v>
      </c>
      <c r="Y12" s="124">
        <v>2.2099999999999998E-2</v>
      </c>
      <c r="Z12" s="124">
        <v>2.2099999999999998E-2</v>
      </c>
      <c r="AA12" s="124">
        <v>2.2099999999999998E-2</v>
      </c>
      <c r="AB12" s="124">
        <v>2.2099999999999998E-2</v>
      </c>
      <c r="AC12" s="124">
        <v>2.2099999999999998E-2</v>
      </c>
      <c r="AD12" s="124">
        <v>2.2099999999999998E-2</v>
      </c>
      <c r="AE12" s="124">
        <v>2.2099999999999998E-2</v>
      </c>
      <c r="AF12" s="124">
        <v>2.2099999999999998E-2</v>
      </c>
      <c r="AG12" s="124">
        <v>2.2099999999999998E-2</v>
      </c>
      <c r="AH12" s="124">
        <v>2.2099999999999998E-2</v>
      </c>
      <c r="AI12" s="124">
        <v>2.2099999999999998E-2</v>
      </c>
      <c r="AJ12" s="124">
        <v>2.2099999999999998E-2</v>
      </c>
      <c r="AK12" s="124">
        <v>2.2099999999999998E-2</v>
      </c>
      <c r="AL12" s="19"/>
    </row>
    <row r="13" spans="1:38" ht="3" customHeight="1" x14ac:dyDescent="0.3">
      <c r="A13" s="7">
        <f t="shared" si="0"/>
        <v>0</v>
      </c>
      <c r="B13" s="79"/>
      <c r="C13" s="79"/>
    </row>
    <row r="14" spans="1:38" x14ac:dyDescent="0.3">
      <c r="A14" s="7">
        <f t="shared" si="0"/>
        <v>0</v>
      </c>
      <c r="B14" s="79"/>
      <c r="C14" s="79"/>
    </row>
    <row r="15" spans="1:38" ht="15" customHeight="1" x14ac:dyDescent="0.3">
      <c r="A15" s="7" t="str">
        <f t="shared" si="0"/>
        <v>Kursy walut</v>
      </c>
      <c r="B15" s="79" t="s">
        <v>35</v>
      </c>
      <c r="C15" s="79" t="s">
        <v>36</v>
      </c>
      <c r="D15" s="14"/>
      <c r="E15" s="14" t="s">
        <v>99</v>
      </c>
      <c r="F15" s="14" t="str">
        <f>A15</f>
        <v>Kursy walut</v>
      </c>
      <c r="G15" s="14"/>
      <c r="H15" s="14"/>
      <c r="I15" s="14"/>
      <c r="J15" s="14"/>
      <c r="K15" s="14"/>
      <c r="L15" s="14"/>
      <c r="M15" s="14"/>
      <c r="N15" s="14"/>
      <c r="O15" s="14"/>
      <c r="P15" s="14"/>
      <c r="Q15" s="14"/>
      <c r="R15" s="14"/>
      <c r="S15" s="14"/>
      <c r="T15" s="14"/>
      <c r="U15" s="14"/>
      <c r="V15" s="13"/>
      <c r="W15" s="14"/>
      <c r="X15" s="14"/>
      <c r="Y15" s="14"/>
      <c r="Z15" s="14"/>
      <c r="AA15" s="14"/>
      <c r="AB15" s="14"/>
      <c r="AC15" s="14"/>
      <c r="AD15" s="14"/>
      <c r="AE15" s="14"/>
      <c r="AF15" s="14"/>
      <c r="AG15" s="14"/>
      <c r="AH15" s="14"/>
      <c r="AI15" s="14"/>
      <c r="AJ15" s="14"/>
      <c r="AK15" s="14"/>
      <c r="AL15" s="14"/>
    </row>
    <row r="16" spans="1:38" x14ac:dyDescent="0.3">
      <c r="A16" s="7">
        <f t="shared" si="0"/>
        <v>0</v>
      </c>
      <c r="B16" s="79"/>
      <c r="C16" s="79"/>
    </row>
    <row r="17" spans="1:38" x14ac:dyDescent="0.3">
      <c r="A17" s="7" t="str">
        <f t="shared" si="0"/>
        <v>Kurs USD/PLN</v>
      </c>
      <c r="B17" s="79" t="s">
        <v>100</v>
      </c>
      <c r="C17" s="79" t="s">
        <v>102</v>
      </c>
      <c r="D17" s="17"/>
      <c r="E17" s="17" t="s">
        <v>20</v>
      </c>
      <c r="F17" s="17" t="str">
        <f>A17</f>
        <v>Kurs USD/PLN</v>
      </c>
      <c r="G17" s="17"/>
      <c r="H17" s="17"/>
      <c r="I17" s="17"/>
      <c r="J17" s="17"/>
      <c r="K17" s="17"/>
      <c r="L17" s="18"/>
      <c r="M17" s="24">
        <f>AVERAGEIFS($S17:$AL17,$S$5:$AL$5,"&gt;="&amp;A_PANEL!$J$188,$S$5:$AL$5,"&lt;="&amp;A_PANEL!$J$190)</f>
        <v>3.9</v>
      </c>
      <c r="N17" s="24">
        <f ca="1">SUMIF($S$5:$AL$5,N$5,S17:AB17)</f>
        <v>3.9</v>
      </c>
      <c r="O17" s="19"/>
      <c r="P17" s="17" t="s">
        <v>37</v>
      </c>
      <c r="Q17" s="17"/>
      <c r="R17" s="17"/>
      <c r="S17" s="125">
        <v>3.9</v>
      </c>
      <c r="T17" s="125">
        <v>3.9</v>
      </c>
      <c r="U17" s="125">
        <v>3.9</v>
      </c>
      <c r="V17" s="125">
        <v>3.9</v>
      </c>
      <c r="W17" s="125">
        <v>3.9</v>
      </c>
      <c r="X17" s="125">
        <v>3.9</v>
      </c>
      <c r="Y17" s="125">
        <v>3.9</v>
      </c>
      <c r="Z17" s="125">
        <v>3.9</v>
      </c>
      <c r="AA17" s="125">
        <v>3.9</v>
      </c>
      <c r="AB17" s="125">
        <v>3.9</v>
      </c>
      <c r="AC17" s="125">
        <v>3.9</v>
      </c>
      <c r="AD17" s="125">
        <v>3.9</v>
      </c>
      <c r="AE17" s="125">
        <v>3.9</v>
      </c>
      <c r="AF17" s="125">
        <v>3.9</v>
      </c>
      <c r="AG17" s="125">
        <v>3.9</v>
      </c>
      <c r="AH17" s="125">
        <v>3.9</v>
      </c>
      <c r="AI17" s="125">
        <v>3.9</v>
      </c>
      <c r="AJ17" s="125">
        <v>3.9</v>
      </c>
      <c r="AK17" s="125">
        <v>3.9</v>
      </c>
      <c r="AL17" s="19"/>
    </row>
    <row r="18" spans="1:38" ht="3" customHeight="1" x14ac:dyDescent="0.3">
      <c r="A18" s="7">
        <f t="shared" si="0"/>
        <v>0</v>
      </c>
      <c r="B18" s="79"/>
      <c r="C18" s="79"/>
    </row>
    <row r="19" spans="1:38" x14ac:dyDescent="0.3">
      <c r="A19" s="7" t="str">
        <f t="shared" si="0"/>
        <v>Kurs EUR/PLN</v>
      </c>
      <c r="B19" s="79" t="s">
        <v>101</v>
      </c>
      <c r="C19" s="79" t="s">
        <v>103</v>
      </c>
      <c r="D19" s="17"/>
      <c r="E19" s="17" t="s">
        <v>30</v>
      </c>
      <c r="F19" s="17" t="str">
        <f>A19</f>
        <v>Kurs EUR/PLN</v>
      </c>
      <c r="G19" s="17"/>
      <c r="H19" s="17"/>
      <c r="I19" s="17"/>
      <c r="J19" s="17"/>
      <c r="K19" s="17"/>
      <c r="L19" s="18"/>
      <c r="M19" s="24">
        <f>AVERAGEIFS($S19:$AL19,$S$5:$AL$5,"&gt;="&amp;A_PANEL!$J$188,$S$5:$AL$5,"&lt;="&amp;A_PANEL!$J$190)</f>
        <v>4.3</v>
      </c>
      <c r="N19" s="24">
        <f ca="1">SUMIF($S$5:$AL$5,N$5,S19:AB19)</f>
        <v>4.3</v>
      </c>
      <c r="O19" s="19"/>
      <c r="P19" s="17" t="s">
        <v>38</v>
      </c>
      <c r="Q19" s="17"/>
      <c r="R19" s="17"/>
      <c r="S19" s="125">
        <v>4.3</v>
      </c>
      <c r="T19" s="125">
        <v>4.3</v>
      </c>
      <c r="U19" s="125">
        <v>4.3</v>
      </c>
      <c r="V19" s="125">
        <v>4.3</v>
      </c>
      <c r="W19" s="125">
        <v>4.3</v>
      </c>
      <c r="X19" s="125">
        <v>4.3</v>
      </c>
      <c r="Y19" s="125">
        <v>4.3</v>
      </c>
      <c r="Z19" s="125">
        <v>4.3</v>
      </c>
      <c r="AA19" s="125">
        <v>4.3</v>
      </c>
      <c r="AB19" s="125">
        <v>4.3</v>
      </c>
      <c r="AC19" s="125">
        <v>4.3</v>
      </c>
      <c r="AD19" s="125">
        <v>4.3</v>
      </c>
      <c r="AE19" s="125">
        <v>4.3</v>
      </c>
      <c r="AF19" s="125">
        <v>4.3</v>
      </c>
      <c r="AG19" s="125">
        <v>4.3</v>
      </c>
      <c r="AH19" s="125">
        <v>4.3</v>
      </c>
      <c r="AI19" s="125">
        <v>4.3</v>
      </c>
      <c r="AJ19" s="125">
        <v>4.3</v>
      </c>
      <c r="AK19" s="125">
        <v>4.3</v>
      </c>
      <c r="AL19" s="19"/>
    </row>
    <row r="20" spans="1:38" ht="3" customHeight="1" x14ac:dyDescent="0.3">
      <c r="A20" s="7">
        <f t="shared" si="0"/>
        <v>0</v>
      </c>
      <c r="B20" s="79"/>
      <c r="C20" s="79"/>
    </row>
    <row r="21" spans="1:38" x14ac:dyDescent="0.3">
      <c r="A21" s="7">
        <f t="shared" si="0"/>
        <v>0</v>
      </c>
      <c r="B21" s="79"/>
      <c r="C21" s="79"/>
    </row>
    <row r="22" spans="1:38" ht="15" customHeight="1" x14ac:dyDescent="0.3">
      <c r="A22" s="7" t="str">
        <f t="shared" si="0"/>
        <v>Założenia cenowe</v>
      </c>
      <c r="B22" s="79" t="s">
        <v>33</v>
      </c>
      <c r="C22" s="79" t="s">
        <v>105</v>
      </c>
      <c r="D22" s="14"/>
      <c r="E22" s="14" t="s">
        <v>104</v>
      </c>
      <c r="F22" s="14" t="str">
        <f>A22</f>
        <v>Założenia cenowe</v>
      </c>
      <c r="G22" s="14"/>
      <c r="H22" s="14"/>
      <c r="I22" s="14"/>
      <c r="J22" s="14"/>
      <c r="K22" s="14"/>
      <c r="L22" s="14"/>
      <c r="M22" s="14"/>
      <c r="N22" s="14"/>
      <c r="O22" s="14"/>
      <c r="P22" s="14"/>
      <c r="Q22" s="14"/>
      <c r="R22" s="14"/>
      <c r="S22" s="14"/>
      <c r="T22" s="14"/>
      <c r="U22" s="14"/>
      <c r="V22" s="13"/>
      <c r="W22" s="14"/>
      <c r="X22" s="14"/>
      <c r="Y22" s="14"/>
      <c r="Z22" s="14"/>
      <c r="AA22" s="14"/>
      <c r="AB22" s="14"/>
      <c r="AC22" s="14"/>
      <c r="AD22" s="14"/>
      <c r="AE22" s="14"/>
      <c r="AF22" s="14"/>
      <c r="AG22" s="14"/>
      <c r="AH22" s="14"/>
      <c r="AI22" s="14"/>
      <c r="AJ22" s="14"/>
      <c r="AK22" s="14"/>
      <c r="AL22" s="14"/>
    </row>
    <row r="23" spans="1:38" x14ac:dyDescent="0.3">
      <c r="A23" s="7">
        <f t="shared" si="0"/>
        <v>0</v>
      </c>
      <c r="B23" s="79"/>
      <c r="C23" s="79"/>
    </row>
    <row r="24" spans="1:38" x14ac:dyDescent="0.3">
      <c r="A24" s="7" t="str">
        <f t="shared" si="0"/>
        <v>Koszt uprawnień do emisji CO2</v>
      </c>
      <c r="B24" s="79" t="s">
        <v>44</v>
      </c>
      <c r="C24" s="79" t="s">
        <v>82</v>
      </c>
      <c r="D24" s="17"/>
      <c r="E24" s="17" t="s">
        <v>20</v>
      </c>
      <c r="F24" s="17" t="str">
        <f>A24</f>
        <v>Koszt uprawnień do emisji CO2</v>
      </c>
      <c r="G24" s="17"/>
      <c r="H24" s="17"/>
      <c r="I24" s="17"/>
      <c r="J24" s="17"/>
      <c r="K24" s="17"/>
      <c r="L24" s="18"/>
      <c r="M24" s="24">
        <f>AVERAGEIFS($S24:$AL24,$S$5:$AL$5,"&gt;="&amp;A_PANEL!$J$188,$S$5:$AL$5,"&lt;="&amp;A_PANEL!$J$190)</f>
        <v>85.911344928308452</v>
      </c>
      <c r="N24" s="24">
        <f ca="1">SUMIF($S$5:$AL$5,N$5,S24:AB24)</f>
        <v>80.696511374480949</v>
      </c>
      <c r="O24" s="19"/>
      <c r="P24" s="17" t="s">
        <v>106</v>
      </c>
      <c r="Q24" s="17"/>
      <c r="R24" s="17"/>
      <c r="S24" s="125">
        <v>72.752167888953238</v>
      </c>
      <c r="T24" s="125">
        <v>74.93473292562183</v>
      </c>
      <c r="U24" s="125">
        <v>76.80810124876237</v>
      </c>
      <c r="V24" s="125">
        <v>78.728303779981417</v>
      </c>
      <c r="W24" s="125">
        <v>80.696511374480949</v>
      </c>
      <c r="X24" s="125">
        <v>82.713924158842971</v>
      </c>
      <c r="Y24" s="125">
        <v>84.781772262814044</v>
      </c>
      <c r="Z24" s="125">
        <v>86.901316569384392</v>
      </c>
      <c r="AA24" s="125">
        <v>89.073849483619</v>
      </c>
      <c r="AB24" s="125">
        <v>91.30069572070947</v>
      </c>
      <c r="AC24" s="125">
        <v>93.583213113727197</v>
      </c>
      <c r="AD24" s="125">
        <v>95.922793441570363</v>
      </c>
      <c r="AE24" s="125">
        <v>98.320863277609618</v>
      </c>
      <c r="AF24" s="125">
        <v>100.77888485954985</v>
      </c>
      <c r="AG24" s="125">
        <v>103.29835698103858</v>
      </c>
      <c r="AH24" s="125">
        <v>105.88081590556453</v>
      </c>
      <c r="AI24" s="125">
        <v>108.52783630320364</v>
      </c>
      <c r="AJ24" s="125">
        <v>111.24103221078373</v>
      </c>
      <c r="AK24" s="125">
        <v>114.02205801605331</v>
      </c>
      <c r="AL24" s="19"/>
    </row>
    <row r="25" spans="1:38" ht="3" customHeight="1" x14ac:dyDescent="0.3">
      <c r="A25" s="7">
        <f t="shared" si="0"/>
        <v>0</v>
      </c>
      <c r="B25" s="79"/>
      <c r="C25" s="79"/>
    </row>
    <row r="26" spans="1:38" x14ac:dyDescent="0.3">
      <c r="A26" s="7" t="str">
        <f t="shared" si="0"/>
        <v xml:space="preserve">Cena energii elektrycznej </v>
      </c>
      <c r="B26" s="79" t="s">
        <v>45</v>
      </c>
      <c r="C26" s="79" t="s">
        <v>83</v>
      </c>
      <c r="D26" s="17"/>
      <c r="E26" s="17" t="s">
        <v>30</v>
      </c>
      <c r="F26" s="17" t="str">
        <f>A26</f>
        <v xml:space="preserve">Cena energii elektrycznej </v>
      </c>
      <c r="G26" s="17"/>
      <c r="H26" s="17"/>
      <c r="I26" s="17"/>
      <c r="J26" s="17"/>
      <c r="K26" s="17"/>
      <c r="L26" s="18"/>
      <c r="M26" s="24">
        <f>AVERAGEIFS($S26:$AL26,$S$5:$AL$5,"&gt;="&amp;A_PANEL!$J$188,$S$5:$AL$5,"&lt;="&amp;A_PANEL!$J$190)</f>
        <v>553.83120449246042</v>
      </c>
      <c r="N26" s="24">
        <f ca="1">SUMIF($S$5:$AL$5,N$5,S26:AB26)</f>
        <v>520.21355421874989</v>
      </c>
      <c r="O26" s="19"/>
      <c r="P26" s="17" t="s">
        <v>53</v>
      </c>
      <c r="Q26" s="17"/>
      <c r="R26" s="17"/>
      <c r="S26" s="125">
        <v>469</v>
      </c>
      <c r="T26" s="125">
        <v>483.07</v>
      </c>
      <c r="U26" s="125">
        <v>495.14674999999994</v>
      </c>
      <c r="V26" s="125">
        <v>507.52541874999991</v>
      </c>
      <c r="W26" s="125">
        <v>520.21355421874989</v>
      </c>
      <c r="X26" s="125">
        <v>533.21889307421861</v>
      </c>
      <c r="Y26" s="125">
        <v>546.54936540107406</v>
      </c>
      <c r="Z26" s="125">
        <v>560.21309953610091</v>
      </c>
      <c r="AA26" s="125">
        <v>574.2184270245034</v>
      </c>
      <c r="AB26" s="125">
        <v>588.57388770011596</v>
      </c>
      <c r="AC26" s="125">
        <v>603.28823489261879</v>
      </c>
      <c r="AD26" s="125">
        <v>618.37044076493419</v>
      </c>
      <c r="AE26" s="125">
        <v>633.82970178405753</v>
      </c>
      <c r="AF26" s="125">
        <v>649.67544432865895</v>
      </c>
      <c r="AG26" s="125">
        <v>665.91733043687532</v>
      </c>
      <c r="AH26" s="125">
        <v>682.56526369779715</v>
      </c>
      <c r="AI26" s="125">
        <v>699.62939529024197</v>
      </c>
      <c r="AJ26" s="125">
        <v>717.12013017249797</v>
      </c>
      <c r="AK26" s="125">
        <v>735.0481334268103</v>
      </c>
      <c r="AL26" s="19"/>
    </row>
    <row r="27" spans="1:38" ht="3" customHeight="1" x14ac:dyDescent="0.3">
      <c r="A27" s="7">
        <f t="shared" si="0"/>
        <v>0</v>
      </c>
      <c r="B27" s="79"/>
      <c r="C27" s="79"/>
    </row>
    <row r="28" spans="1:38" x14ac:dyDescent="0.3">
      <c r="A28" s="7">
        <f t="shared" si="0"/>
        <v>0</v>
      </c>
      <c r="B28" s="79"/>
      <c r="C28" s="79"/>
      <c r="E28" s="123"/>
    </row>
    <row r="29" spans="1:38" ht="15" customHeight="1" x14ac:dyDescent="0.3">
      <c r="A29" s="7" t="str">
        <f t="shared" si="0"/>
        <v>Założenia biznesowe</v>
      </c>
      <c r="B29" s="79" t="s">
        <v>108</v>
      </c>
      <c r="C29" s="79" t="s">
        <v>109</v>
      </c>
      <c r="D29" s="14"/>
      <c r="E29" s="14" t="s">
        <v>107</v>
      </c>
      <c r="F29" s="14" t="str">
        <f>A29</f>
        <v>Założenia biznesowe</v>
      </c>
      <c r="G29" s="14"/>
      <c r="H29" s="14"/>
      <c r="I29" s="14"/>
      <c r="J29" s="14"/>
      <c r="K29" s="14"/>
      <c r="L29" s="14"/>
      <c r="M29" s="14"/>
      <c r="N29" s="14"/>
      <c r="O29" s="14"/>
      <c r="P29" s="14"/>
      <c r="Q29" s="14"/>
      <c r="R29" s="14"/>
      <c r="S29" s="14"/>
      <c r="T29" s="14"/>
      <c r="U29" s="14"/>
      <c r="V29" s="13"/>
      <c r="W29" s="14"/>
      <c r="X29" s="14"/>
      <c r="Y29" s="14"/>
      <c r="Z29" s="14"/>
      <c r="AA29" s="14"/>
      <c r="AB29" s="14"/>
      <c r="AC29" s="14"/>
      <c r="AD29" s="14"/>
      <c r="AE29" s="14"/>
      <c r="AF29" s="14"/>
      <c r="AG29" s="14"/>
      <c r="AH29" s="14"/>
      <c r="AI29" s="14"/>
      <c r="AJ29" s="14"/>
      <c r="AK29" s="14"/>
      <c r="AL29" s="14"/>
    </row>
    <row r="30" spans="1:38" x14ac:dyDescent="0.3">
      <c r="A30" s="7" t="str">
        <f t="shared" si="0"/>
        <v>TWh/r</v>
      </c>
      <c r="B30" s="79" t="s">
        <v>110</v>
      </c>
      <c r="C30" s="79" t="s">
        <v>112</v>
      </c>
    </row>
    <row r="31" spans="1:38" x14ac:dyDescent="0.3">
      <c r="A31" s="7" t="str">
        <f t="shared" si="0"/>
        <v>Zamówiona moc Terminalu FSRU-2</v>
      </c>
      <c r="B31" s="79" t="s">
        <v>117</v>
      </c>
      <c r="C31" s="79" t="s">
        <v>118</v>
      </c>
      <c r="D31" s="17"/>
      <c r="E31" s="17" t="s">
        <v>20</v>
      </c>
      <c r="F31" s="17" t="str">
        <f>A31</f>
        <v>Zamówiona moc Terminalu FSRU-2</v>
      </c>
      <c r="G31" s="17"/>
      <c r="H31" s="17"/>
      <c r="I31" s="17"/>
      <c r="J31" s="17"/>
      <c r="K31" s="17"/>
      <c r="L31" s="18"/>
      <c r="M31" s="24">
        <f>AVERAGEIFS($S31:$AL31,$S$5:$AL$5,"&gt;="&amp;A_PANEL!$J$188,$S$5:$AL$5,"&lt;="&amp;A_PANEL!$J$190)</f>
        <v>50.514183252000002</v>
      </c>
      <c r="N31" s="24">
        <f ca="1">SUMIF($S$5:$AL$5,N$5,S31:AB31)</f>
        <v>50.514183251999995</v>
      </c>
      <c r="O31" s="19"/>
      <c r="P31" s="17" t="str">
        <f>$A$30</f>
        <v>TWh/r</v>
      </c>
      <c r="Q31" s="17"/>
      <c r="R31" s="17"/>
      <c r="S31" s="17"/>
      <c r="T31" s="17"/>
      <c r="W31" s="23">
        <f t="shared" ref="W31:AK31" si="11">W33*W35</f>
        <v>50.514183251999995</v>
      </c>
      <c r="X31" s="23">
        <f t="shared" si="11"/>
        <v>50.514183251999995</v>
      </c>
      <c r="Y31" s="23">
        <f t="shared" si="11"/>
        <v>50.514183251999995</v>
      </c>
      <c r="Z31" s="23">
        <f t="shared" si="11"/>
        <v>50.514183251999995</v>
      </c>
      <c r="AA31" s="23">
        <f t="shared" si="11"/>
        <v>50.514183251999995</v>
      </c>
      <c r="AB31" s="23">
        <f t="shared" si="11"/>
        <v>50.514183251999995</v>
      </c>
      <c r="AC31" s="23">
        <f t="shared" si="11"/>
        <v>50.514183251999995</v>
      </c>
      <c r="AD31" s="23">
        <f t="shared" si="11"/>
        <v>50.514183251999995</v>
      </c>
      <c r="AE31" s="23">
        <f t="shared" si="11"/>
        <v>50.514183251999995</v>
      </c>
      <c r="AF31" s="23">
        <f t="shared" si="11"/>
        <v>50.514183251999995</v>
      </c>
      <c r="AG31" s="23">
        <f t="shared" si="11"/>
        <v>50.514183251999995</v>
      </c>
      <c r="AH31" s="23">
        <f t="shared" si="11"/>
        <v>50.514183251999995</v>
      </c>
      <c r="AI31" s="23">
        <f t="shared" si="11"/>
        <v>50.514183251999995</v>
      </c>
      <c r="AJ31" s="23">
        <f t="shared" si="11"/>
        <v>50.514183251999995</v>
      </c>
      <c r="AK31" s="23">
        <f t="shared" si="11"/>
        <v>50.514183251999995</v>
      </c>
      <c r="AL31" s="19"/>
    </row>
    <row r="32" spans="1:38" ht="3" customHeight="1" x14ac:dyDescent="0.3">
      <c r="A32" s="7">
        <f t="shared" si="0"/>
        <v>0</v>
      </c>
      <c r="B32" s="79"/>
      <c r="C32" s="79"/>
      <c r="S32" s="17"/>
      <c r="T32" s="17"/>
    </row>
    <row r="33" spans="1:38" ht="12" customHeight="1" x14ac:dyDescent="0.3">
      <c r="A33" s="7" t="str">
        <f t="shared" si="0"/>
        <v>Moc udostępniona w ramach Open Season</v>
      </c>
      <c r="B33" s="79" t="s">
        <v>115</v>
      </c>
      <c r="C33" s="79" t="s">
        <v>116</v>
      </c>
      <c r="D33" s="15"/>
      <c r="E33" s="15" t="s">
        <v>135</v>
      </c>
      <c r="F33" s="15" t="str">
        <f>A33</f>
        <v>Moc udostępniona w ramach Open Season</v>
      </c>
      <c r="G33" s="15"/>
      <c r="H33" s="15"/>
      <c r="I33" s="15"/>
      <c r="J33" s="15"/>
      <c r="K33" s="17"/>
      <c r="L33" s="15"/>
      <c r="M33" s="25">
        <f>AVERAGEIFS($S33:$AL33,$S$5:$AL$5,"&gt;="&amp;A_PANEL!$J$188,$S$5:$AL$5,"&lt;="&amp;A_PANEL!$J$190)</f>
        <v>50.514183252000002</v>
      </c>
      <c r="N33" s="25">
        <f ca="1">SUMIF($S$5:$AL$5,N$5,S33:AB33)</f>
        <v>50.514183252000002</v>
      </c>
      <c r="O33" s="19"/>
      <c r="P33" s="15" t="str">
        <f>$A$30</f>
        <v>TWh/r</v>
      </c>
      <c r="Q33" s="17"/>
      <c r="R33" s="17"/>
      <c r="S33" s="17"/>
      <c r="T33" s="17"/>
      <c r="W33" s="119">
        <v>50.514183252000002</v>
      </c>
      <c r="X33" s="119">
        <v>50.514183252000002</v>
      </c>
      <c r="Y33" s="119">
        <v>50.514183252000002</v>
      </c>
      <c r="Z33" s="119">
        <v>50.514183252000002</v>
      </c>
      <c r="AA33" s="119">
        <v>50.514183252000002</v>
      </c>
      <c r="AB33" s="119">
        <v>50.514183252000002</v>
      </c>
      <c r="AC33" s="119">
        <v>50.514183252000002</v>
      </c>
      <c r="AD33" s="119">
        <v>50.514183252000002</v>
      </c>
      <c r="AE33" s="119">
        <v>50.514183252000002</v>
      </c>
      <c r="AF33" s="119">
        <v>50.514183252000002</v>
      </c>
      <c r="AG33" s="119">
        <v>50.514183252000002</v>
      </c>
      <c r="AH33" s="119">
        <v>50.514183252000002</v>
      </c>
      <c r="AI33" s="119">
        <v>50.514183252000002</v>
      </c>
      <c r="AJ33" s="119">
        <v>50.514183252000002</v>
      </c>
      <c r="AK33" s="119">
        <v>50.514183252000002</v>
      </c>
      <c r="AL33" s="19"/>
    </row>
    <row r="34" spans="1:38" ht="3" customHeight="1" x14ac:dyDescent="0.3">
      <c r="A34" s="7">
        <f t="shared" si="0"/>
        <v>0</v>
      </c>
      <c r="B34" s="79"/>
      <c r="C34" s="79"/>
      <c r="S34" s="17"/>
      <c r="T34" s="17"/>
    </row>
    <row r="35" spans="1:38" ht="12" customHeight="1" x14ac:dyDescent="0.3">
      <c r="A35" s="7" t="str">
        <f t="shared" si="0"/>
        <v>Wsk. rezerwacji slotów -&gt; do analiz</v>
      </c>
      <c r="B35" s="79" t="s">
        <v>275</v>
      </c>
      <c r="C35" s="79" t="s">
        <v>276</v>
      </c>
      <c r="E35" s="15" t="s">
        <v>136</v>
      </c>
      <c r="F35" s="15" t="str">
        <f>A35</f>
        <v>Wsk. rezerwacji slotów -&gt; do analiz</v>
      </c>
      <c r="G35" s="17"/>
      <c r="H35" s="17"/>
      <c r="I35" s="17"/>
      <c r="J35" s="17"/>
      <c r="K35" s="17"/>
      <c r="L35" s="18"/>
      <c r="M35" s="21">
        <f>AVERAGEIFS($S35:$AL35,$S$5:$AL$5,"&gt;="&amp;A_PANEL!$J$188,$S$5:$AL$5,"&lt;="&amp;A_PANEL!$J$190)</f>
        <v>0.99999999999999989</v>
      </c>
      <c r="N35" s="21">
        <f ca="1">SUMIF($S$5:$AL$5,N$5,S35:AB35)</f>
        <v>0.99999999999999989</v>
      </c>
      <c r="O35" s="19"/>
      <c r="P35" s="17" t="s">
        <v>50</v>
      </c>
      <c r="Q35" s="17"/>
      <c r="R35" s="17"/>
      <c r="S35" s="17"/>
      <c r="T35" s="17"/>
      <c r="W35" s="21">
        <f>'1_OS expected results'!W25</f>
        <v>0.99999999999999989</v>
      </c>
      <c r="X35" s="21">
        <f>'1_OS expected results'!X25</f>
        <v>0.99999999999999989</v>
      </c>
      <c r="Y35" s="21">
        <f>'1_OS expected results'!Y25</f>
        <v>0.99999999999999989</v>
      </c>
      <c r="Z35" s="21">
        <f>'1_OS expected results'!Z25</f>
        <v>0.99999999999999989</v>
      </c>
      <c r="AA35" s="21">
        <f>'1_OS expected results'!AA25</f>
        <v>0.99999999999999989</v>
      </c>
      <c r="AB35" s="21">
        <f>'1_OS expected results'!AB25</f>
        <v>0.99999999999999989</v>
      </c>
      <c r="AC35" s="21">
        <f>'1_OS expected results'!AC25</f>
        <v>0.99999999999999989</v>
      </c>
      <c r="AD35" s="21">
        <f>'1_OS expected results'!AD25</f>
        <v>0.99999999999999989</v>
      </c>
      <c r="AE35" s="21">
        <f>'1_OS expected results'!AE25</f>
        <v>0.99999999999999989</v>
      </c>
      <c r="AF35" s="21">
        <f>'1_OS expected results'!AF25</f>
        <v>0.99999999999999989</v>
      </c>
      <c r="AG35" s="21">
        <f>'1_OS expected results'!AG25</f>
        <v>0.99999999999999989</v>
      </c>
      <c r="AH35" s="21">
        <f>'1_OS expected results'!AH25</f>
        <v>0.99999999999999989</v>
      </c>
      <c r="AI35" s="21">
        <f>'1_OS expected results'!AI25</f>
        <v>0.99999999999999989</v>
      </c>
      <c r="AJ35" s="21">
        <f>'1_OS expected results'!AJ25</f>
        <v>0.99999999999999989</v>
      </c>
      <c r="AK35" s="21">
        <f>'1_OS expected results'!AK25</f>
        <v>0.99999999999999989</v>
      </c>
      <c r="AL35" s="19"/>
    </row>
    <row r="36" spans="1:38" x14ac:dyDescent="0.3">
      <c r="A36" s="7">
        <f t="shared" si="0"/>
        <v>0</v>
      </c>
      <c r="B36" s="79"/>
      <c r="C36" s="79"/>
      <c r="Q36" s="17"/>
      <c r="R36" s="17"/>
      <c r="S36" s="17"/>
      <c r="T36" s="17"/>
      <c r="W36" s="17"/>
      <c r="X36" s="17"/>
      <c r="Y36" s="17"/>
      <c r="Z36" s="17"/>
      <c r="AA36" s="17"/>
      <c r="AB36" s="17"/>
      <c r="AC36" s="17"/>
      <c r="AD36" s="17"/>
      <c r="AE36" s="17"/>
      <c r="AF36" s="17"/>
      <c r="AG36" s="17"/>
      <c r="AH36" s="17"/>
      <c r="AI36" s="17"/>
      <c r="AJ36" s="17"/>
      <c r="AK36" s="17"/>
    </row>
    <row r="37" spans="1:38" ht="12" customHeight="1" x14ac:dyDescent="0.3">
      <c r="A37" s="7" t="str">
        <f t="shared" si="0"/>
        <v>Zakładany okres czarteru jednostki FSRU-2</v>
      </c>
      <c r="B37" s="79" t="s">
        <v>119</v>
      </c>
      <c r="C37" s="79" t="s">
        <v>113</v>
      </c>
      <c r="D37" s="17"/>
      <c r="E37" s="17" t="s">
        <v>30</v>
      </c>
      <c r="F37" s="17" t="str">
        <f>A37</f>
        <v>Zakładany okres czarteru jednostki FSRU-2</v>
      </c>
      <c r="G37" s="17"/>
      <c r="H37" s="17"/>
      <c r="I37" s="17"/>
      <c r="J37" s="17"/>
      <c r="K37" s="17"/>
      <c r="L37" s="18"/>
      <c r="N37" s="26">
        <f>IF(N39&lt;&gt;N41,N41,N39)</f>
        <v>15</v>
      </c>
      <c r="O37" s="19"/>
      <c r="P37" s="17" t="str">
        <f>A_PANEL!$A$38</f>
        <v># lat</v>
      </c>
      <c r="Q37" s="17"/>
      <c r="R37" s="17"/>
      <c r="S37" s="17"/>
      <c r="T37" s="17"/>
      <c r="U37" s="17"/>
      <c r="V37" s="17"/>
      <c r="W37" s="17"/>
      <c r="X37" s="17"/>
      <c r="Y37" s="17"/>
      <c r="Z37" s="17"/>
      <c r="AA37" s="17"/>
      <c r="AB37" s="17"/>
      <c r="AC37" s="17"/>
      <c r="AD37" s="17"/>
      <c r="AE37" s="17"/>
      <c r="AF37" s="17"/>
      <c r="AG37" s="17"/>
      <c r="AH37" s="17"/>
      <c r="AI37" s="17"/>
      <c r="AJ37" s="17"/>
      <c r="AK37" s="17"/>
      <c r="AL37" s="19"/>
    </row>
    <row r="38" spans="1:38" ht="3" customHeight="1" x14ac:dyDescent="0.3">
      <c r="A38" s="7">
        <f t="shared" si="0"/>
        <v>0</v>
      </c>
      <c r="B38" s="79"/>
      <c r="C38" s="79"/>
      <c r="Q38" s="17"/>
      <c r="R38" s="17"/>
      <c r="S38" s="17"/>
      <c r="T38" s="17"/>
      <c r="U38" s="17"/>
      <c r="V38" s="17"/>
      <c r="W38" s="17"/>
      <c r="X38" s="17"/>
      <c r="Y38" s="17"/>
      <c r="Z38" s="17"/>
      <c r="AA38" s="17"/>
      <c r="AB38" s="17"/>
      <c r="AC38" s="17"/>
      <c r="AD38" s="17"/>
      <c r="AE38" s="17"/>
      <c r="AF38" s="17"/>
      <c r="AG38" s="17"/>
      <c r="AH38" s="17"/>
      <c r="AI38" s="17"/>
      <c r="AJ38" s="17"/>
      <c r="AK38" s="17"/>
    </row>
    <row r="39" spans="1:38" ht="12" customHeight="1" x14ac:dyDescent="0.3">
      <c r="A39" s="7" t="str">
        <f t="shared" si="0"/>
        <v>Wartość przyjęta dla Scenariusza bazowego GAZ-SYSTEM</v>
      </c>
      <c r="B39" s="79" t="s">
        <v>271</v>
      </c>
      <c r="C39" s="79" t="s">
        <v>273</v>
      </c>
      <c r="D39" s="15"/>
      <c r="E39" s="15" t="s">
        <v>137</v>
      </c>
      <c r="F39" s="15" t="str">
        <f>A39</f>
        <v>Wartość przyjęta dla Scenariusza bazowego GAZ-SYSTEM</v>
      </c>
      <c r="G39" s="15"/>
      <c r="H39" s="15"/>
      <c r="I39" s="15"/>
      <c r="J39" s="15"/>
      <c r="L39" s="15"/>
      <c r="N39" s="46">
        <f>LEFT(A_PANEL!$K$171,2)*1</f>
        <v>15</v>
      </c>
      <c r="O39" s="19"/>
      <c r="P39" s="15" t="str">
        <f>A_PANEL!$A$38</f>
        <v># lat</v>
      </c>
      <c r="Q39" s="17"/>
      <c r="R39" s="17"/>
      <c r="S39" s="17"/>
      <c r="T39" s="17"/>
      <c r="U39" s="17"/>
      <c r="V39" s="17"/>
      <c r="W39" s="17"/>
      <c r="X39" s="17"/>
      <c r="Y39" s="17"/>
      <c r="Z39" s="17"/>
      <c r="AA39" s="17"/>
      <c r="AB39" s="17"/>
      <c r="AC39" s="17"/>
      <c r="AD39" s="17"/>
      <c r="AE39" s="17"/>
      <c r="AF39" s="17"/>
      <c r="AG39" s="17"/>
      <c r="AH39" s="17"/>
      <c r="AI39" s="17"/>
      <c r="AJ39" s="17"/>
      <c r="AK39" s="17"/>
      <c r="AL39" s="19"/>
    </row>
    <row r="40" spans="1:38" ht="3" customHeight="1" x14ac:dyDescent="0.3">
      <c r="A40" s="7">
        <f t="shared" si="0"/>
        <v>0</v>
      </c>
      <c r="B40" s="79"/>
      <c r="C40" s="79"/>
      <c r="Q40" s="17"/>
      <c r="R40" s="17"/>
      <c r="S40" s="17"/>
      <c r="T40" s="17"/>
      <c r="U40" s="17"/>
      <c r="V40" s="17"/>
      <c r="W40" s="17"/>
      <c r="X40" s="17"/>
      <c r="Y40" s="17"/>
      <c r="Z40" s="17"/>
      <c r="AA40" s="17"/>
      <c r="AB40" s="17"/>
      <c r="AC40" s="17"/>
      <c r="AD40" s="17"/>
      <c r="AE40" s="17"/>
      <c r="AF40" s="17"/>
      <c r="AG40" s="17"/>
      <c r="AH40" s="17"/>
      <c r="AI40" s="17"/>
      <c r="AJ40" s="17"/>
      <c r="AK40" s="17"/>
    </row>
    <row r="41" spans="1:38" ht="12" customHeight="1" x14ac:dyDescent="0.3">
      <c r="A41" s="7" t="str">
        <f t="shared" si="0"/>
        <v>Wartość przyjęta dla Scenariusza Użytkownika</v>
      </c>
      <c r="B41" s="79" t="s">
        <v>272</v>
      </c>
      <c r="C41" s="79" t="s">
        <v>274</v>
      </c>
      <c r="D41" s="15"/>
      <c r="E41" s="15" t="s">
        <v>138</v>
      </c>
      <c r="F41" s="15" t="str">
        <f>A41</f>
        <v>Wartość przyjęta dla Scenariusza Użytkownika</v>
      </c>
      <c r="G41" s="15"/>
      <c r="H41" s="15"/>
      <c r="I41" s="15"/>
      <c r="J41" s="15"/>
      <c r="L41" s="15"/>
      <c r="N41" s="46">
        <f>LEFT(A_PANEL!$P$171,2)*1</f>
        <v>15</v>
      </c>
      <c r="O41" s="19"/>
      <c r="P41" s="15" t="str">
        <f>A_PANEL!$A$38</f>
        <v># lat</v>
      </c>
      <c r="Q41" s="17"/>
      <c r="R41" s="17"/>
      <c r="S41" s="17"/>
      <c r="T41" s="17"/>
      <c r="U41" s="17"/>
      <c r="V41" s="17"/>
      <c r="W41" s="17"/>
      <c r="X41" s="17"/>
      <c r="Y41" s="17"/>
      <c r="Z41" s="17"/>
      <c r="AA41" s="17"/>
      <c r="AB41" s="17"/>
      <c r="AC41" s="17"/>
      <c r="AD41" s="17"/>
      <c r="AE41" s="17"/>
      <c r="AF41" s="17"/>
      <c r="AG41" s="17"/>
      <c r="AH41" s="17"/>
      <c r="AI41" s="17"/>
      <c r="AJ41" s="17"/>
      <c r="AK41" s="17"/>
      <c r="AL41" s="19"/>
    </row>
    <row r="42" spans="1:38" x14ac:dyDescent="0.3">
      <c r="A42" s="7">
        <f t="shared" si="0"/>
        <v>0</v>
      </c>
      <c r="B42" s="79"/>
      <c r="C42" s="79"/>
      <c r="E42" s="17"/>
      <c r="Q42" s="17"/>
      <c r="R42" s="17"/>
      <c r="S42" s="17"/>
      <c r="T42" s="17"/>
      <c r="U42" s="17"/>
      <c r="V42" s="17"/>
      <c r="W42" s="17"/>
      <c r="X42" s="17"/>
      <c r="Y42" s="17"/>
      <c r="Z42" s="17"/>
      <c r="AA42" s="17"/>
      <c r="AB42" s="17"/>
      <c r="AC42" s="17"/>
      <c r="AD42" s="17"/>
      <c r="AE42" s="17"/>
      <c r="AF42" s="17"/>
      <c r="AG42" s="17"/>
      <c r="AH42" s="17"/>
      <c r="AI42" s="17"/>
      <c r="AJ42" s="17"/>
      <c r="AK42" s="17"/>
    </row>
    <row r="43" spans="1:38" ht="15" customHeight="1" x14ac:dyDescent="0.3">
      <c r="A43" s="7" t="str">
        <f t="shared" si="0"/>
        <v>Wykresy</v>
      </c>
      <c r="B43" s="79" t="s">
        <v>354</v>
      </c>
      <c r="C43" s="79" t="s">
        <v>355</v>
      </c>
      <c r="D43" s="14"/>
      <c r="E43" s="14" t="s">
        <v>385</v>
      </c>
      <c r="F43" s="14" t="str">
        <f>A43</f>
        <v>Wykresy</v>
      </c>
      <c r="G43" s="14"/>
      <c r="H43" s="14"/>
      <c r="I43" s="14"/>
      <c r="J43" s="14"/>
      <c r="K43" s="14"/>
      <c r="L43" s="14"/>
      <c r="M43" s="14"/>
      <c r="N43" s="14"/>
      <c r="O43" s="14"/>
      <c r="P43" s="14"/>
      <c r="Q43" s="14"/>
      <c r="R43" s="14"/>
      <c r="S43" s="14"/>
      <c r="T43" s="14"/>
      <c r="U43" s="14"/>
      <c r="V43" s="13"/>
      <c r="W43" s="14"/>
      <c r="X43" s="14"/>
      <c r="Y43" s="14"/>
      <c r="Z43" s="14"/>
      <c r="AA43" s="14"/>
      <c r="AB43" s="14"/>
      <c r="AC43" s="14"/>
      <c r="AD43" s="14"/>
      <c r="AE43" s="14"/>
      <c r="AF43" s="14"/>
      <c r="AG43" s="14"/>
      <c r="AH43" s="14"/>
      <c r="AI43" s="14"/>
      <c r="AJ43" s="14"/>
      <c r="AK43" s="14"/>
      <c r="AL43" s="14"/>
    </row>
    <row r="44" spans="1:38" ht="16.5" x14ac:dyDescent="0.3">
      <c r="A44" s="7">
        <f t="shared" ref="A44:A71" si="12">IF($A$1=$C$1,$C44,$B44)</f>
        <v>0</v>
      </c>
      <c r="B44" s="79"/>
      <c r="C44" s="79"/>
      <c r="E44" s="123"/>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row>
    <row r="45" spans="1:38" ht="16.5" x14ac:dyDescent="0.3">
      <c r="A45" s="7" t="str">
        <f t="shared" si="12"/>
        <v>Uwaga!!! Dane prezentowane na wykresie uwzględniają również efekt zmiany parametrów na potrzeby analizy wrażliwości w zakładce A_PANEL, sekcja C. wiersze #145-175</v>
      </c>
      <c r="B45" s="79" t="s">
        <v>356</v>
      </c>
      <c r="C45" s="79" t="s">
        <v>357</v>
      </c>
      <c r="E45" s="342" t="str">
        <f>IF(A_PANEL!$AC$151=1,A45,"")</f>
        <v/>
      </c>
      <c r="F45" s="342"/>
      <c r="G45" s="342"/>
      <c r="H45" s="342"/>
      <c r="I45" s="342"/>
      <c r="J45" s="342"/>
      <c r="K45" s="342"/>
      <c r="L45" s="342"/>
      <c r="M45" s="342"/>
      <c r="N45" s="342"/>
      <c r="O45" s="251"/>
      <c r="P45" s="251"/>
      <c r="Q45" s="251"/>
      <c r="R45" s="251"/>
      <c r="S45" s="340" t="str">
        <f>A_PANEL!$F$63</f>
        <v>Prognozowane wartości indykatywnych, uśrednionych stawek opłat za regazyfikację w latach 2030-44 (Taryfa LNG)</v>
      </c>
      <c r="T45" s="340"/>
      <c r="U45" s="340"/>
      <c r="V45" s="340"/>
      <c r="W45" s="340"/>
      <c r="X45" s="340"/>
      <c r="Y45" s="340"/>
      <c r="Z45" s="340"/>
      <c r="AA45" s="340"/>
      <c r="AB45" s="340"/>
      <c r="AC45" s="340"/>
      <c r="AD45" s="340"/>
      <c r="AE45" s="340"/>
      <c r="AF45" s="340"/>
      <c r="AG45" s="340"/>
      <c r="AH45" s="340"/>
      <c r="AI45" s="340"/>
      <c r="AJ45" s="340"/>
      <c r="AK45" s="251"/>
      <c r="AL45" s="251"/>
    </row>
    <row r="46" spans="1:38" ht="16.5" x14ac:dyDescent="0.3">
      <c r="A46" s="7">
        <f t="shared" si="12"/>
        <v>0</v>
      </c>
      <c r="B46" s="79"/>
      <c r="C46" s="79"/>
      <c r="E46" s="342"/>
      <c r="F46" s="342"/>
      <c r="G46" s="342"/>
      <c r="H46" s="342"/>
      <c r="I46" s="342"/>
      <c r="J46" s="342"/>
      <c r="K46" s="342"/>
      <c r="L46" s="342"/>
      <c r="M46" s="342"/>
      <c r="N46" s="342"/>
      <c r="O46" s="251"/>
      <c r="P46" s="251"/>
      <c r="Q46" s="251"/>
      <c r="R46" s="251"/>
      <c r="S46" s="341" t="str">
        <f>A_PANEL!$F$64</f>
        <v>[PLN/MWh, wskaźnik zarezerwowanych mocy w Terminalu FSRU-2 = 100%]</v>
      </c>
      <c r="T46" s="341"/>
      <c r="U46" s="341"/>
      <c r="V46" s="341"/>
      <c r="W46" s="341"/>
      <c r="X46" s="341"/>
      <c r="Y46" s="341"/>
      <c r="Z46" s="341"/>
      <c r="AA46" s="341"/>
      <c r="AB46" s="341"/>
      <c r="AC46" s="341"/>
      <c r="AD46" s="341"/>
      <c r="AE46" s="341"/>
      <c r="AF46" s="341"/>
      <c r="AG46" s="341"/>
      <c r="AH46" s="341"/>
      <c r="AI46" s="341"/>
      <c r="AJ46" s="341"/>
      <c r="AK46" s="251"/>
      <c r="AL46" s="251"/>
    </row>
    <row r="47" spans="1:38" ht="16.5" x14ac:dyDescent="0.3">
      <c r="A47" s="7">
        <f t="shared" si="12"/>
        <v>0</v>
      </c>
      <c r="B47" s="79"/>
      <c r="C47" s="79"/>
      <c r="E47" s="342"/>
      <c r="F47" s="342"/>
      <c r="G47" s="342"/>
      <c r="H47" s="342"/>
      <c r="I47" s="342"/>
      <c r="J47" s="342"/>
      <c r="K47" s="342"/>
      <c r="L47" s="342"/>
      <c r="M47" s="342"/>
      <c r="N47" s="342"/>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row>
    <row r="48" spans="1:38" ht="16.5" x14ac:dyDescent="0.3">
      <c r="A48" s="7">
        <f t="shared" si="12"/>
        <v>0</v>
      </c>
      <c r="B48" s="79"/>
      <c r="C48" s="79"/>
      <c r="E48" s="342"/>
      <c r="F48" s="342"/>
      <c r="G48" s="342"/>
      <c r="H48" s="342"/>
      <c r="I48" s="342"/>
      <c r="J48" s="342"/>
      <c r="K48" s="342"/>
      <c r="L48" s="342"/>
      <c r="M48" s="342"/>
      <c r="N48" s="342"/>
      <c r="O48" s="251"/>
      <c r="P48" s="251"/>
      <c r="Q48" s="251"/>
      <c r="R48" s="251"/>
      <c r="S48" s="251" t="str">
        <f>A_PANEL!$E$66</f>
        <v>PLN/MWh</v>
      </c>
      <c r="T48" s="251"/>
      <c r="U48" s="251"/>
      <c r="V48" s="251"/>
      <c r="W48" s="251"/>
      <c r="X48" s="251"/>
      <c r="Y48" s="251"/>
      <c r="Z48" s="251"/>
      <c r="AA48" s="251"/>
      <c r="AB48" s="251"/>
      <c r="AC48" s="251"/>
      <c r="AD48" s="251"/>
      <c r="AE48" s="251"/>
      <c r="AF48" s="251"/>
      <c r="AG48" s="251"/>
      <c r="AH48" s="251"/>
      <c r="AI48" s="251"/>
      <c r="AJ48" s="251"/>
      <c r="AK48" s="258" t="str">
        <f>A_PANEL!$Y$66</f>
        <v>Wsk. rezerwacji slotów (%)</v>
      </c>
      <c r="AL48" s="251"/>
    </row>
    <row r="49" spans="1:38" ht="16.5" x14ac:dyDescent="0.3">
      <c r="A49" s="7">
        <f t="shared" si="12"/>
        <v>0</v>
      </c>
      <c r="B49" s="79"/>
      <c r="C49" s="79"/>
      <c r="E49" s="342"/>
      <c r="F49" s="342"/>
      <c r="G49" s="342"/>
      <c r="H49" s="342"/>
      <c r="I49" s="342"/>
      <c r="J49" s="342"/>
      <c r="K49" s="342"/>
      <c r="L49" s="342"/>
      <c r="M49" s="342"/>
      <c r="N49" s="342"/>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row>
    <row r="50" spans="1:38" ht="16.5" x14ac:dyDescent="0.3">
      <c r="A50" s="7">
        <f t="shared" si="12"/>
        <v>0</v>
      </c>
      <c r="B50" s="79"/>
      <c r="C50" s="79"/>
      <c r="E50" s="342"/>
      <c r="F50" s="342"/>
      <c r="G50" s="342"/>
      <c r="H50" s="342"/>
      <c r="I50" s="342"/>
      <c r="J50" s="342"/>
      <c r="K50" s="342"/>
      <c r="L50" s="342"/>
      <c r="M50" s="342"/>
      <c r="N50" s="342"/>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row>
    <row r="51" spans="1:38" ht="16.5" x14ac:dyDescent="0.3">
      <c r="A51" s="7">
        <f t="shared" si="12"/>
        <v>0</v>
      </c>
      <c r="B51" s="79"/>
      <c r="C51" s="79"/>
      <c r="E51" s="342"/>
      <c r="F51" s="342"/>
      <c r="G51" s="342"/>
      <c r="H51" s="342"/>
      <c r="I51" s="342"/>
      <c r="J51" s="342"/>
      <c r="K51" s="342"/>
      <c r="L51" s="342"/>
      <c r="M51" s="342"/>
      <c r="N51" s="342"/>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row>
    <row r="52" spans="1:38" ht="16.5" x14ac:dyDescent="0.3">
      <c r="A52" s="7">
        <f t="shared" si="12"/>
        <v>0</v>
      </c>
      <c r="B52" s="79"/>
      <c r="C52" s="79"/>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row>
    <row r="53" spans="1:38" ht="16.5" x14ac:dyDescent="0.3">
      <c r="A53" s="7">
        <f t="shared" si="12"/>
        <v>0</v>
      </c>
      <c r="B53" s="79"/>
      <c r="C53" s="79"/>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row>
    <row r="54" spans="1:38" ht="16.5" x14ac:dyDescent="0.3">
      <c r="A54" s="7">
        <f t="shared" si="12"/>
        <v>0</v>
      </c>
      <c r="B54" s="79"/>
      <c r="C54" s="79"/>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251"/>
      <c r="AL54" s="251"/>
    </row>
    <row r="55" spans="1:38" ht="16.5" x14ac:dyDescent="0.3">
      <c r="A55" s="7">
        <f t="shared" si="12"/>
        <v>0</v>
      </c>
      <c r="B55" s="79"/>
      <c r="C55" s="79"/>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row>
    <row r="56" spans="1:38" ht="16.5" x14ac:dyDescent="0.3">
      <c r="A56" s="7">
        <f t="shared" si="12"/>
        <v>0</v>
      </c>
      <c r="B56" s="79"/>
      <c r="C56" s="79"/>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row>
    <row r="57" spans="1:38" ht="16.5" x14ac:dyDescent="0.3">
      <c r="A57" s="7">
        <f>IF($A$1=$C$1,$C57,$B57)</f>
        <v>0</v>
      </c>
      <c r="B57" s="79"/>
      <c r="C57" s="79"/>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row>
    <row r="58" spans="1:38" ht="16.5" x14ac:dyDescent="0.3">
      <c r="A58" s="7">
        <f t="shared" si="12"/>
        <v>0</v>
      </c>
      <c r="B58" s="79"/>
      <c r="C58" s="79"/>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251"/>
      <c r="AL58" s="251"/>
    </row>
    <row r="59" spans="1:38" ht="16.5" x14ac:dyDescent="0.3">
      <c r="A59" s="7">
        <f>IF($A$1=$C$1,$C59,$B59)</f>
        <v>0</v>
      </c>
      <c r="B59" s="79"/>
      <c r="C59" s="79"/>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row>
    <row r="60" spans="1:38" ht="16.5" x14ac:dyDescent="0.3">
      <c r="A60" s="7">
        <f t="shared" si="12"/>
        <v>0</v>
      </c>
      <c r="B60" s="79"/>
      <c r="C60" s="79"/>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row>
    <row r="61" spans="1:38" ht="16.5" x14ac:dyDescent="0.3">
      <c r="A61" s="7">
        <f t="shared" si="12"/>
        <v>0</v>
      </c>
      <c r="B61" s="79"/>
      <c r="C61" s="79"/>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row>
    <row r="62" spans="1:38" ht="16.5" x14ac:dyDescent="0.3">
      <c r="A62" s="7">
        <f t="shared" si="12"/>
        <v>0</v>
      </c>
      <c r="B62" s="79"/>
      <c r="C62" s="79"/>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251"/>
      <c r="AL62" s="251"/>
    </row>
    <row r="63" spans="1:38" ht="16.5" x14ac:dyDescent="0.3">
      <c r="A63" s="7">
        <f t="shared" si="12"/>
        <v>0</v>
      </c>
      <c r="B63" s="79"/>
      <c r="C63" s="79"/>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row>
    <row r="64" spans="1:38" ht="16.5" x14ac:dyDescent="0.3">
      <c r="A64" s="7">
        <f t="shared" si="12"/>
        <v>0</v>
      </c>
      <c r="B64" s="79"/>
      <c r="C64" s="79"/>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row>
    <row r="65" spans="1:38" ht="16.5" x14ac:dyDescent="0.3">
      <c r="A65" s="7">
        <f t="shared" si="12"/>
        <v>0</v>
      </c>
      <c r="B65" s="79"/>
      <c r="C65" s="79"/>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row>
    <row r="66" spans="1:38" ht="16.5" x14ac:dyDescent="0.3">
      <c r="A66" s="7">
        <f t="shared" si="12"/>
        <v>0</v>
      </c>
      <c r="B66" s="79"/>
      <c r="C66" s="79"/>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row>
    <row r="67" spans="1:38" ht="16.5" x14ac:dyDescent="0.3">
      <c r="A67" s="7">
        <f t="shared" si="12"/>
        <v>0</v>
      </c>
      <c r="B67" s="79"/>
      <c r="C67" s="79"/>
      <c r="F67" s="251"/>
      <c r="G67" s="251"/>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row>
    <row r="68" spans="1:38" ht="16.5" x14ac:dyDescent="0.3">
      <c r="A68" s="7">
        <f t="shared" si="12"/>
        <v>0</v>
      </c>
      <c r="B68" s="79"/>
      <c r="C68" s="79"/>
      <c r="F68" s="251"/>
      <c r="G68" s="251"/>
      <c r="H68" s="251"/>
      <c r="I68" s="251"/>
      <c r="J68" s="251"/>
      <c r="K68" s="251"/>
      <c r="L68" s="251"/>
      <c r="M68" s="251"/>
      <c r="N68" s="251"/>
      <c r="O68" s="251"/>
      <c r="P68" s="251"/>
      <c r="Q68" s="251"/>
      <c r="R68" s="251"/>
      <c r="S68" s="251"/>
      <c r="T68" s="251"/>
      <c r="U68" s="251"/>
      <c r="V68" s="251"/>
      <c r="W68" s="251"/>
      <c r="X68" s="251"/>
      <c r="Y68" s="251"/>
      <c r="Z68" s="251"/>
      <c r="AA68" s="251"/>
      <c r="AB68" s="251"/>
      <c r="AC68" s="251"/>
      <c r="AD68" s="251"/>
      <c r="AE68" s="251"/>
      <c r="AF68" s="251"/>
      <c r="AG68" s="251"/>
      <c r="AH68" s="251"/>
      <c r="AI68" s="251"/>
      <c r="AJ68" s="251"/>
      <c r="AK68" s="251"/>
      <c r="AL68" s="251"/>
    </row>
    <row r="69" spans="1:38" ht="16.5" hidden="1" x14ac:dyDescent="0.3">
      <c r="A69" s="7">
        <f t="shared" si="12"/>
        <v>0</v>
      </c>
      <c r="B69" s="79"/>
      <c r="C69" s="79"/>
      <c r="F69" s="251"/>
      <c r="G69" s="251"/>
      <c r="H69" s="251"/>
      <c r="I69" s="251"/>
      <c r="J69" s="251"/>
      <c r="K69" s="251"/>
      <c r="L69" s="251"/>
      <c r="M69" s="251"/>
      <c r="N69" s="251"/>
      <c r="O69" s="251"/>
      <c r="P69" s="251"/>
      <c r="Q69" s="251"/>
      <c r="R69" s="251"/>
      <c r="S69" s="251"/>
      <c r="T69" s="251"/>
      <c r="U69" s="251"/>
      <c r="V69" s="251"/>
      <c r="W69" s="251"/>
      <c r="X69" s="251"/>
      <c r="Y69" s="251"/>
      <c r="Z69" s="251"/>
      <c r="AA69" s="251"/>
      <c r="AB69" s="251"/>
      <c r="AC69" s="251"/>
      <c r="AD69" s="251"/>
      <c r="AE69" s="251"/>
      <c r="AF69" s="251"/>
      <c r="AG69" s="251"/>
      <c r="AH69" s="251"/>
      <c r="AI69" s="251"/>
      <c r="AJ69" s="251"/>
      <c r="AK69" s="251"/>
      <c r="AL69" s="251"/>
    </row>
    <row r="70" spans="1:38" ht="16.5" hidden="1" x14ac:dyDescent="0.3">
      <c r="A70" s="7">
        <f t="shared" si="12"/>
        <v>0</v>
      </c>
      <c r="B70" s="79"/>
      <c r="C70" s="79"/>
      <c r="F70" s="251"/>
      <c r="G70" s="251"/>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row>
    <row r="71" spans="1:38" hidden="1" x14ac:dyDescent="0.3">
      <c r="A71" s="7">
        <f t="shared" si="12"/>
        <v>0</v>
      </c>
      <c r="B71" s="79"/>
      <c r="C71" s="79"/>
    </row>
  </sheetData>
  <sheetProtection algorithmName="SHA-512" hashValue="PmaXUSkEEKdSGe0h8xYDS8uMBFfXACSEzoQarQ+S6T/xtnHYbOZaqkGv6qSwgRcMEwRb53k600TwWfznci7Tlg==" saltValue="YPnArGMDMJM/FHv0Mcxl7Q==" spinCount="100000" sheet="1" objects="1" scenarios="1"/>
  <mergeCells count="3">
    <mergeCell ref="S45:AJ45"/>
    <mergeCell ref="S46:AJ46"/>
    <mergeCell ref="E45:N51"/>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 id="{4D234819-C16C-4772-847C-6001BBA50F87}">
            <xm:f>A_PANEL!$AC$151=1</xm:f>
            <x14:dxf>
              <font>
                <b/>
                <i val="0"/>
                <color theme="0"/>
              </font>
              <fill>
                <patternFill>
                  <bgColor rgb="FFFF0000"/>
                </patternFill>
              </fill>
            </x14:dxf>
          </x14:cfRule>
          <xm:sqref>E45:N51</xm:sqref>
        </x14:conditionalFormatting>
      </x14:conditionalFormattings>
    </ext>
    <ext xmlns:x14="http://schemas.microsoft.com/office/spreadsheetml/2009/9/main" uri="{05C60535-1F16-4fd2-B633-F4F36F0B64E0}">
      <x14:sparklineGroups xmlns:xm="http://schemas.microsoft.com/office/excel/2006/main">
        <x14:sparklineGroup type="column" displayEmptyCellsAs="gap" xr2:uid="{A9C2F071-5783-41D9-A156-C96A92DE7CAC}">
          <x14:colorSeries theme="0" tint="-0.499984740745262"/>
          <x14:colorNegative rgb="FFD00000"/>
          <x14:colorAxis rgb="FF000000"/>
          <x14:colorMarkers rgb="FFD00000"/>
          <x14:colorFirst rgb="FFD00000"/>
          <x14:colorLast rgb="FFD00000"/>
          <x14:colorHigh rgb="FFD00000"/>
          <x14:colorLow rgb="FFD00000"/>
          <x14:sparklines>
            <x14:sparkline>
              <xm:f>A1_ASSUMPTIONS!S19:AK19</xm:f>
              <xm:sqref>K19</xm:sqref>
            </x14:sparkline>
          </x14:sparklines>
        </x14:sparklineGroup>
        <x14:sparklineGroup type="column" displayEmptyCellsAs="gap" xr2:uid="{65858210-E188-4A7A-9295-7D8FF14904C3}">
          <x14:colorSeries theme="0" tint="-0.499984740745262"/>
          <x14:colorNegative rgb="FFD00000"/>
          <x14:colorAxis rgb="FF000000"/>
          <x14:colorMarkers rgb="FFD00000"/>
          <x14:colorFirst rgb="FFD00000"/>
          <x14:colorLast rgb="FFD00000"/>
          <x14:colorHigh rgb="FFD00000"/>
          <x14:colorLow rgb="FFD00000"/>
          <x14:sparklines>
            <x14:sparkline>
              <xm:f>A1_ASSUMPTIONS!S17:AK17</xm:f>
              <xm:sqref>K17</xm:sqref>
            </x14:sparkline>
          </x14:sparklines>
        </x14:sparklineGroup>
        <x14:sparklineGroup type="column" displayEmptyCellsAs="gap" xr2:uid="{50564D06-1A58-4777-AFBD-F28F8027BB64}">
          <x14:colorSeries theme="0" tint="-0.499984740745262"/>
          <x14:colorNegative rgb="FFD00000"/>
          <x14:colorAxis rgb="FF000000"/>
          <x14:colorMarkers rgb="FFD00000"/>
          <x14:colorFirst rgb="FFD00000"/>
          <x14:colorLast rgb="FFD00000"/>
          <x14:colorHigh rgb="FFD00000"/>
          <x14:colorLow rgb="FFD00000"/>
          <x14:sparklines>
            <x14:sparkline>
              <xm:f>A1_ASSUMPTIONS!S24:AK24</xm:f>
              <xm:sqref>K24</xm:sqref>
            </x14:sparkline>
          </x14:sparklines>
        </x14:sparklineGroup>
        <x14:sparklineGroup type="column" displayEmptyCellsAs="gap" xr2:uid="{A8CA0C3E-CC9D-4470-AA04-68B9DB346212}">
          <x14:colorSeries theme="0" tint="-0.499984740745262"/>
          <x14:colorNegative rgb="FFD00000"/>
          <x14:colorAxis rgb="FF000000"/>
          <x14:colorMarkers rgb="FFD00000"/>
          <x14:colorFirst rgb="FFD00000"/>
          <x14:colorLast rgb="FFD00000"/>
          <x14:colorHigh rgb="FFD00000"/>
          <x14:colorLow rgb="FFD00000"/>
          <x14:sparklines>
            <x14:sparkline>
              <xm:f>A1_ASSUMPTIONS!S26:AK26</xm:f>
              <xm:sqref>K26</xm:sqref>
            </x14:sparkline>
          </x14:sparklines>
        </x14:sparklineGroup>
        <x14:sparklineGroup type="column" displayEmptyCellsAs="gap" xr2:uid="{4D761312-3D00-4D8D-8B33-C7C418DC800E}">
          <x14:colorSeries theme="0" tint="-0.499984740745262"/>
          <x14:colorNegative rgb="FFD00000"/>
          <x14:colorAxis rgb="FF000000"/>
          <x14:colorMarkers rgb="FFD00000"/>
          <x14:colorFirst rgb="FFD00000"/>
          <x14:colorLast rgb="FFD00000"/>
          <x14:colorHigh rgb="FFD00000"/>
          <x14:colorLow rgb="FFD00000"/>
          <x14:sparklines>
            <x14:sparkline>
              <xm:f>A1_ASSUMPTIONS!S35:AK35</xm:f>
              <xm:sqref>K35</xm:sqref>
            </x14:sparkline>
          </x14:sparklines>
        </x14:sparklineGroup>
        <x14:sparklineGroup type="column" displayEmptyCellsAs="gap" xr2:uid="{E2F98C20-2B8F-41ED-B32C-D8BB1A2002EE}">
          <x14:colorSeries theme="0" tint="-0.499984740745262"/>
          <x14:colorNegative rgb="FFD00000"/>
          <x14:colorAxis rgb="FF000000"/>
          <x14:colorMarkers rgb="FFD00000"/>
          <x14:colorFirst rgb="FFD00000"/>
          <x14:colorLast rgb="FFD00000"/>
          <x14:colorHigh rgb="FFD00000"/>
          <x14:colorLow rgb="FFD00000"/>
          <x14:sparklines>
            <x14:sparkline>
              <xm:f>A1_ASSUMPTIONS!S33:AK33</xm:f>
              <xm:sqref>K33</xm:sqref>
            </x14:sparkline>
          </x14:sparklines>
        </x14:sparklineGroup>
        <x14:sparklineGroup type="column" displayEmptyCellsAs="gap" xr2:uid="{BA1B39C2-2A81-4B04-91DF-DA918E1536CA}">
          <x14:colorSeries theme="0" tint="-0.499984740745262"/>
          <x14:colorNegative rgb="FFD00000"/>
          <x14:colorAxis rgb="FF000000"/>
          <x14:colorMarkers rgb="FFD00000"/>
          <x14:colorFirst rgb="FFD00000"/>
          <x14:colorLast rgb="FFD00000"/>
          <x14:colorHigh rgb="FFD00000"/>
          <x14:colorLow rgb="FFD00000"/>
          <x14:sparklines>
            <x14:sparkline>
              <xm:f>A1_ASSUMPTIONS!S31:AK31</xm:f>
              <xm:sqref>K31</xm:sqref>
            </x14:sparkline>
          </x14:sparklines>
        </x14:sparklineGroup>
        <x14:sparklineGroup type="column" displayEmptyCellsAs="gap" xr2:uid="{912F8545-F467-4449-B784-BD7F65B79A25}">
          <x14:colorSeries theme="0" tint="-0.499984740745262"/>
          <x14:colorNegative rgb="FFD00000"/>
          <x14:colorAxis rgb="FF000000"/>
          <x14:colorMarkers rgb="FFD00000"/>
          <x14:colorFirst rgb="FFD00000"/>
          <x14:colorLast rgb="FFD00000"/>
          <x14:colorHigh rgb="FFD00000"/>
          <x14:colorLow rgb="FFD00000"/>
          <x14:sparklines>
            <x14:sparkline>
              <xm:f>A1_ASSUMPTIONS!S37:AB37</xm:f>
              <xm:sqref>K37</xm:sqref>
            </x14:sparkline>
          </x14:sparklines>
        </x14:sparklineGroup>
        <x14:sparklineGroup type="column" displayEmptyCellsAs="gap" xr2:uid="{E5E9E210-27A3-4D91-B479-86A1320C45A9}">
          <x14:colorSeries theme="0" tint="-0.499984740745262"/>
          <x14:colorNegative rgb="FFD00000"/>
          <x14:colorAxis rgb="FF000000"/>
          <x14:colorMarkers rgb="FFD00000"/>
          <x14:colorFirst rgb="FFD00000"/>
          <x14:colorLast rgb="FFD00000"/>
          <x14:colorHigh rgb="FFD00000"/>
          <x14:colorLow rgb="FFD00000"/>
          <x14:sparklines>
            <x14:sparkline>
              <xm:f>A1_ASSUMPTIONS!S10:AK10</xm:f>
              <xm:sqref>K10</xm:sqref>
            </x14:sparkline>
          </x14:sparklines>
        </x14:sparklineGroup>
        <x14:sparklineGroup type="column" displayEmptyCellsAs="gap" xr2:uid="{88717640-DB91-44F2-84AD-F7C145C35F58}">
          <x14:colorSeries theme="0" tint="-0.499984740745262"/>
          <x14:colorNegative rgb="FFD00000"/>
          <x14:colorAxis rgb="FF000000"/>
          <x14:colorMarkers rgb="FFD00000"/>
          <x14:colorFirst rgb="FFD00000"/>
          <x14:colorLast rgb="FFD00000"/>
          <x14:colorHigh rgb="FFD00000"/>
          <x14:colorLow rgb="FFD00000"/>
          <x14:sparklines>
            <x14:sparkline>
              <xm:f>A1_ASSUMPTIONS!S12:AK12</xm:f>
              <xm:sqref>K12</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131D9-E38E-458A-B16F-38D26CADE37D}">
  <sheetPr codeName="Sheet4">
    <tabColor rgb="FFFF5D23"/>
  </sheetPr>
  <dimension ref="A1:XFA120"/>
  <sheetViews>
    <sheetView showGridLines="0" zoomScale="70" zoomScaleNormal="70" workbookViewId="0">
      <pane xSplit="16" ySplit="6" topLeftCell="Q7" activePane="bottomRight" state="frozen"/>
      <selection pane="topRight" activeCell="Q1" sqref="Q1"/>
      <selection pane="bottomLeft" activeCell="A7" sqref="A7"/>
      <selection pane="bottomRight" activeCell="N11" sqref="N11"/>
    </sheetView>
  </sheetViews>
  <sheetFormatPr defaultColWidth="0" defaultRowHeight="15.75" zeroHeight="1" x14ac:dyDescent="0.3"/>
  <cols>
    <col min="1" max="1" width="8.7109375" style="7" hidden="1" customWidth="1"/>
    <col min="2" max="2" width="22.85546875" style="7" hidden="1" customWidth="1"/>
    <col min="3" max="3" width="69.85546875" style="7" hidden="1" customWidth="1"/>
    <col min="4" max="4" width="3.28515625" style="7" customWidth="1"/>
    <col min="5" max="5" width="3.85546875" style="7" customWidth="1"/>
    <col min="6" max="10" width="8.7109375" style="78" customWidth="1"/>
    <col min="11" max="11" width="10.5703125" style="78" customWidth="1"/>
    <col min="12" max="12" width="8.7109375" style="78" customWidth="1"/>
    <col min="13" max="14" width="10.5703125" style="78" customWidth="1"/>
    <col min="15" max="15" width="2.5703125" style="78" customWidth="1"/>
    <col min="16" max="16" width="10.5703125" style="78" customWidth="1"/>
    <col min="17" max="17" width="2.5703125" style="78" customWidth="1"/>
    <col min="18" max="18" width="2.5703125" style="78" hidden="1" customWidth="1"/>
    <col min="19" max="22" width="10.5703125" style="78" hidden="1" customWidth="1"/>
    <col min="23" max="37" width="10.5703125" style="78" customWidth="1"/>
    <col min="38" max="38" width="2.5703125" style="78" customWidth="1"/>
    <col min="39" max="16384" width="0" style="78" hidden="1"/>
  </cols>
  <sheetData>
    <row r="1" spans="1:16381" s="7" customFormat="1" ht="14.25" thickBot="1" x14ac:dyDescent="0.35">
      <c r="A1" s="55" t="str">
        <f>Title!$J$31</f>
        <v>PL</v>
      </c>
      <c r="B1" s="55" t="str">
        <f>Title!B$1</f>
        <v>PL</v>
      </c>
      <c r="C1" s="55" t="str">
        <f>Title!C$1</f>
        <v>EN</v>
      </c>
    </row>
    <row r="2" spans="1:16381" s="7" customFormat="1" ht="17.25" thickTop="1" x14ac:dyDescent="0.3">
      <c r="A2" s="7" t="str">
        <f t="shared" ref="A2:A29" si="0">IF($A$1=$C$1,$C2,$B2)</f>
        <v>B. Kalkulator Taryfowy</v>
      </c>
      <c r="B2" s="79" t="s">
        <v>381</v>
      </c>
      <c r="C2" s="79" t="s">
        <v>234</v>
      </c>
      <c r="H2" s="117" t="str">
        <f>A2</f>
        <v>B. Kalkulator Taryfowy</v>
      </c>
      <c r="I2" s="117"/>
      <c r="J2" s="117"/>
      <c r="K2" s="117"/>
      <c r="L2" s="117"/>
      <c r="M2" s="117"/>
      <c r="P2" s="118"/>
      <c r="W2" s="56"/>
      <c r="X2" s="57" t="str">
        <f>A_PANEL!$N$2</f>
        <v>Parametry do modyfikacji przez UŻYTKOWNIKA</v>
      </c>
      <c r="AB2" s="58"/>
      <c r="AC2" s="57" t="str">
        <f>A_PANEL!$S$2</f>
        <v>Formuły - komórki zablokowane do edycji</v>
      </c>
    </row>
    <row r="3" spans="1:16381" s="7" customFormat="1" ht="13.5" x14ac:dyDescent="0.3">
      <c r="A3" s="7" t="str">
        <f t="shared" si="0"/>
        <v>#</v>
      </c>
      <c r="B3" s="79" t="s">
        <v>90</v>
      </c>
      <c r="C3" s="79" t="s">
        <v>90</v>
      </c>
    </row>
    <row r="4" spans="1:16381" s="7" customFormat="1" ht="13.5" x14ac:dyDescent="0.3">
      <c r="A4" s="7" t="str">
        <f t="shared" si="0"/>
        <v>Kategoria</v>
      </c>
      <c r="B4" s="79" t="s">
        <v>92</v>
      </c>
      <c r="C4" s="79" t="s">
        <v>91</v>
      </c>
    </row>
    <row r="5" spans="1:16381" s="12" customFormat="1" ht="17.25" customHeight="1" x14ac:dyDescent="0.3">
      <c r="A5" s="7" t="str">
        <f t="shared" si="0"/>
        <v>Jedn.</v>
      </c>
      <c r="B5" s="79" t="s">
        <v>94</v>
      </c>
      <c r="C5" s="79" t="s">
        <v>93</v>
      </c>
      <c r="D5" s="11"/>
      <c r="E5" s="11" t="str">
        <f>$A$3</f>
        <v>#</v>
      </c>
      <c r="F5" s="11" t="str">
        <f>A4</f>
        <v>Kategoria</v>
      </c>
      <c r="G5" s="11"/>
      <c r="H5" s="22"/>
      <c r="I5" s="11"/>
      <c r="J5" s="11"/>
      <c r="K5" s="11"/>
      <c r="L5" s="11"/>
      <c r="M5" s="11"/>
      <c r="N5" s="16" t="str">
        <f>'1_OS expected results'!A9</f>
        <v>SUMA</v>
      </c>
      <c r="O5" s="11"/>
      <c r="P5" s="10" t="str">
        <f>A5</f>
        <v>Jedn.</v>
      </c>
      <c r="Q5" s="11"/>
      <c r="R5" s="11"/>
      <c r="S5" s="16">
        <f>2026</f>
        <v>2026</v>
      </c>
      <c r="T5" s="16">
        <f t="shared" ref="T5:AK5" si="1">S5+1</f>
        <v>2027</v>
      </c>
      <c r="U5" s="16">
        <f t="shared" si="1"/>
        <v>2028</v>
      </c>
      <c r="V5" s="16">
        <f t="shared" si="1"/>
        <v>2029</v>
      </c>
      <c r="W5" s="16">
        <f t="shared" si="1"/>
        <v>2030</v>
      </c>
      <c r="X5" s="16">
        <f t="shared" si="1"/>
        <v>2031</v>
      </c>
      <c r="Y5" s="16">
        <f t="shared" si="1"/>
        <v>2032</v>
      </c>
      <c r="Z5" s="16">
        <f t="shared" si="1"/>
        <v>2033</v>
      </c>
      <c r="AA5" s="16">
        <f t="shared" si="1"/>
        <v>2034</v>
      </c>
      <c r="AB5" s="16">
        <f t="shared" si="1"/>
        <v>2035</v>
      </c>
      <c r="AC5" s="16">
        <f t="shared" si="1"/>
        <v>2036</v>
      </c>
      <c r="AD5" s="16">
        <f t="shared" si="1"/>
        <v>2037</v>
      </c>
      <c r="AE5" s="16">
        <f t="shared" si="1"/>
        <v>2038</v>
      </c>
      <c r="AF5" s="16">
        <f t="shared" si="1"/>
        <v>2039</v>
      </c>
      <c r="AG5" s="16">
        <f t="shared" si="1"/>
        <v>2040</v>
      </c>
      <c r="AH5" s="16">
        <f t="shared" si="1"/>
        <v>2041</v>
      </c>
      <c r="AI5" s="16">
        <f t="shared" si="1"/>
        <v>2042</v>
      </c>
      <c r="AJ5" s="16">
        <f t="shared" si="1"/>
        <v>2043</v>
      </c>
      <c r="AK5" s="16">
        <f t="shared" si="1"/>
        <v>2044</v>
      </c>
      <c r="AL5" s="11"/>
    </row>
    <row r="6" spans="1:16381" ht="3" customHeight="1" x14ac:dyDescent="0.3">
      <c r="A6" s="7">
        <f t="shared" si="0"/>
        <v>0</v>
      </c>
      <c r="B6" s="79"/>
      <c r="C6" s="79"/>
      <c r="E6" s="17"/>
    </row>
    <row r="7" spans="1:16381" ht="3" customHeight="1" x14ac:dyDescent="0.3">
      <c r="A7" s="7">
        <f t="shared" si="0"/>
        <v>0</v>
      </c>
      <c r="B7" s="79"/>
      <c r="C7" s="79"/>
    </row>
    <row r="8" spans="1:16381" s="134" customFormat="1" ht="15" customHeight="1" x14ac:dyDescent="0.25">
      <c r="A8" s="59" t="str">
        <f t="shared" si="0"/>
        <v>Oferta UŻYTKOWNIKA</v>
      </c>
      <c r="B8" s="80" t="s">
        <v>207</v>
      </c>
      <c r="C8" s="80" t="s">
        <v>221</v>
      </c>
      <c r="D8" s="132"/>
      <c r="E8" s="132" t="s">
        <v>96</v>
      </c>
      <c r="F8" s="132" t="str">
        <f>A8</f>
        <v>Oferta UŻYTKOWNIKA</v>
      </c>
      <c r="G8" s="132"/>
      <c r="H8" s="132"/>
      <c r="I8" s="132"/>
      <c r="J8" s="132"/>
      <c r="K8" s="132"/>
      <c r="L8" s="132"/>
      <c r="M8" s="132"/>
      <c r="N8" s="132"/>
      <c r="O8" s="132"/>
      <c r="P8" s="132"/>
      <c r="Q8" s="132"/>
      <c r="R8" s="132"/>
      <c r="S8" s="132"/>
      <c r="T8" s="133"/>
      <c r="U8" s="133"/>
      <c r="V8" s="133"/>
      <c r="W8" s="133"/>
      <c r="X8" s="133"/>
      <c r="Y8" s="133"/>
      <c r="Z8" s="133"/>
      <c r="AA8" s="133"/>
      <c r="AB8" s="133"/>
      <c r="AC8" s="133"/>
      <c r="AD8" s="133"/>
      <c r="AE8" s="133"/>
      <c r="AF8" s="133"/>
      <c r="AG8" s="133"/>
      <c r="AH8" s="133"/>
      <c r="AI8" s="133"/>
      <c r="AJ8" s="133"/>
      <c r="AK8" s="133"/>
      <c r="AL8" s="132"/>
    </row>
    <row r="9" spans="1:16381" ht="12" customHeight="1" x14ac:dyDescent="0.3">
      <c r="A9" s="7" t="str">
        <f t="shared" si="0"/>
        <v># slotów</v>
      </c>
      <c r="B9" s="79" t="s">
        <v>197</v>
      </c>
      <c r="C9" s="79" t="s">
        <v>198</v>
      </c>
      <c r="E9" s="15"/>
      <c r="F9" s="15"/>
      <c r="G9" s="17"/>
      <c r="H9" s="17"/>
      <c r="I9" s="17"/>
      <c r="J9" s="17"/>
      <c r="L9" s="17"/>
      <c r="N9" s="64"/>
      <c r="O9" s="19"/>
      <c r="P9" s="15"/>
      <c r="Q9" s="17"/>
      <c r="R9" s="17"/>
      <c r="S9" s="17"/>
      <c r="T9" s="65"/>
      <c r="U9" s="65"/>
      <c r="V9" s="65"/>
      <c r="W9" s="65"/>
      <c r="X9" s="65"/>
      <c r="Y9" s="65"/>
      <c r="Z9" s="65"/>
      <c r="AA9" s="65"/>
      <c r="AB9" s="65"/>
      <c r="AC9" s="65"/>
      <c r="AD9" s="65"/>
      <c r="AE9" s="65"/>
      <c r="AF9" s="65"/>
      <c r="AG9" s="65"/>
      <c r="AH9" s="65"/>
      <c r="AI9" s="65"/>
      <c r="AJ9" s="65"/>
      <c r="AK9" s="65"/>
      <c r="AL9" s="19"/>
    </row>
    <row r="10" spans="1:16381" ht="3.95" customHeight="1" thickBot="1" x14ac:dyDescent="0.35">
      <c r="A10" s="7">
        <f t="shared" si="0"/>
        <v>0</v>
      </c>
      <c r="B10" s="79"/>
      <c r="C10" s="79"/>
      <c r="D10" s="136"/>
      <c r="E10" s="136"/>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row>
    <row r="11" spans="1:16381" s="70" customFormat="1" ht="15" customHeight="1" thickBot="1" x14ac:dyDescent="0.3">
      <c r="A11" s="59" t="str">
        <f t="shared" si="0"/>
        <v>Liczba slotów ZAMÓWIONYCH przez UŻYTKOWNIKA</v>
      </c>
      <c r="B11" s="80" t="s">
        <v>206</v>
      </c>
      <c r="C11" s="80" t="s">
        <v>260</v>
      </c>
      <c r="D11" s="225"/>
      <c r="E11" s="227" t="s">
        <v>20</v>
      </c>
      <c r="F11" s="227" t="str">
        <f>A11</f>
        <v>Liczba slotów ZAMÓWIONYCH przez UŻYTKOWNIKA</v>
      </c>
      <c r="G11" s="227"/>
      <c r="H11" s="227"/>
      <c r="I11" s="227"/>
      <c r="J11" s="227"/>
      <c r="K11" s="262" t="str">
        <f>A32</f>
        <v>(dane z A_PANEL, wiersz #32)</v>
      </c>
      <c r="L11" s="227"/>
      <c r="M11" s="228"/>
      <c r="N11" s="229">
        <f>SUM(V11:AL11)</f>
        <v>0</v>
      </c>
      <c r="O11" s="230"/>
      <c r="P11" s="227" t="str">
        <f>A9</f>
        <v># slotów</v>
      </c>
      <c r="Q11" s="228"/>
      <c r="R11" s="228"/>
      <c r="S11" s="228"/>
      <c r="T11" s="228"/>
      <c r="U11" s="228"/>
      <c r="V11" s="228"/>
      <c r="W11" s="274">
        <f>A_PANEL!K32</f>
        <v>0</v>
      </c>
      <c r="X11" s="274">
        <f>A_PANEL!L32</f>
        <v>0</v>
      </c>
      <c r="Y11" s="274">
        <f>A_PANEL!M32</f>
        <v>0</v>
      </c>
      <c r="Z11" s="274">
        <f>A_PANEL!N32</f>
        <v>0</v>
      </c>
      <c r="AA11" s="274">
        <f>A_PANEL!O32</f>
        <v>0</v>
      </c>
      <c r="AB11" s="274">
        <f>A_PANEL!P32</f>
        <v>0</v>
      </c>
      <c r="AC11" s="274">
        <f>A_PANEL!Q32</f>
        <v>0</v>
      </c>
      <c r="AD11" s="274">
        <f>A_PANEL!R32</f>
        <v>0</v>
      </c>
      <c r="AE11" s="274">
        <f>A_PANEL!S32</f>
        <v>0</v>
      </c>
      <c r="AF11" s="274">
        <f>A_PANEL!T32</f>
        <v>0</v>
      </c>
      <c r="AG11" s="274">
        <f>A_PANEL!U32</f>
        <v>0</v>
      </c>
      <c r="AH11" s="274">
        <f>A_PANEL!V32</f>
        <v>0</v>
      </c>
      <c r="AI11" s="274">
        <f>A_PANEL!W32</f>
        <v>0</v>
      </c>
      <c r="AJ11" s="274">
        <f>A_PANEL!X32</f>
        <v>0</v>
      </c>
      <c r="AK11" s="274">
        <f>A_PANEL!Y32</f>
        <v>0</v>
      </c>
      <c r="AL11" s="226"/>
    </row>
    <row r="12" spans="1:16381" ht="3.95" customHeight="1" x14ac:dyDescent="0.3">
      <c r="A12" s="7">
        <f t="shared" si="0"/>
        <v>0</v>
      </c>
      <c r="B12" s="79"/>
      <c r="C12" s="79"/>
      <c r="D12" s="136"/>
      <c r="E12" s="136"/>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row>
    <row r="13" spans="1:16381" ht="3" customHeight="1" x14ac:dyDescent="0.3">
      <c r="A13" s="7">
        <f t="shared" si="0"/>
        <v>0</v>
      </c>
      <c r="B13" s="79"/>
      <c r="C13" s="79"/>
    </row>
    <row r="14" spans="1:16381" s="15" customFormat="1" ht="12" customHeight="1" x14ac:dyDescent="0.3">
      <c r="A14" s="7" t="str">
        <f t="shared" si="0"/>
        <v>% udział w całkowitej liczbie ZAKONTRAKTOWANYCH slotów</v>
      </c>
      <c r="B14" s="79" t="s">
        <v>208</v>
      </c>
      <c r="C14" s="79" t="s">
        <v>222</v>
      </c>
      <c r="E14" s="15" t="s">
        <v>135</v>
      </c>
      <c r="F14" s="15" t="str">
        <f>A14</f>
        <v>% udział w całkowitej liczbie ZAKONTRAKTOWANYCH slotów</v>
      </c>
      <c r="K14" s="78"/>
      <c r="M14" s="78"/>
      <c r="N14" s="21">
        <f>N11/'1_OS expected results'!N16</f>
        <v>0</v>
      </c>
      <c r="O14" s="19"/>
      <c r="P14" s="15" t="s">
        <v>50</v>
      </c>
      <c r="Q14" s="17"/>
      <c r="R14" s="17"/>
      <c r="S14" s="78"/>
      <c r="T14" s="78"/>
      <c r="U14" s="78"/>
      <c r="V14" s="78"/>
      <c r="W14" s="21">
        <f>IFERROR(W11/'1_OS expected results'!W$21,0)</f>
        <v>0</v>
      </c>
      <c r="X14" s="21">
        <f>IFERROR(X11/'1_OS expected results'!X$21,0)</f>
        <v>0</v>
      </c>
      <c r="Y14" s="21">
        <f>IFERROR(Y11/'1_OS expected results'!Y$21,0)</f>
        <v>0</v>
      </c>
      <c r="Z14" s="21">
        <f>IFERROR(Z11/'1_OS expected results'!Z$21,0)</f>
        <v>0</v>
      </c>
      <c r="AA14" s="21">
        <f>IFERROR(AA11/'1_OS expected results'!AA$21,0)</f>
        <v>0</v>
      </c>
      <c r="AB14" s="21">
        <f>IFERROR(AB11/'1_OS expected results'!AB$21,0)</f>
        <v>0</v>
      </c>
      <c r="AC14" s="21">
        <f>IFERROR(AC11/'1_OS expected results'!AC$21,0)</f>
        <v>0</v>
      </c>
      <c r="AD14" s="21">
        <f>IFERROR(AD11/'1_OS expected results'!AD$21,0)</f>
        <v>0</v>
      </c>
      <c r="AE14" s="21">
        <f>IFERROR(AE11/'1_OS expected results'!AE$21,0)</f>
        <v>0</v>
      </c>
      <c r="AF14" s="21">
        <f>IFERROR(AF11/'1_OS expected results'!AF$21,0)</f>
        <v>0</v>
      </c>
      <c r="AG14" s="21">
        <f>IFERROR(AG11/'1_OS expected results'!AG$21,0)</f>
        <v>0</v>
      </c>
      <c r="AH14" s="21">
        <f>IFERROR(AH11/'1_OS expected results'!AH$21,0)</f>
        <v>0</v>
      </c>
      <c r="AI14" s="21">
        <f>IFERROR(AI11/'1_OS expected results'!AI$21,0)</f>
        <v>0</v>
      </c>
      <c r="AJ14" s="21">
        <f>IFERROR(AJ11/'1_OS expected results'!AJ$21,0)</f>
        <v>0</v>
      </c>
      <c r="AK14" s="21">
        <f>IFERROR(AK11/'1_OS expected results'!AK$21,0)</f>
        <v>0</v>
      </c>
      <c r="AL14" s="19"/>
    </row>
    <row r="15" spans="1:16381" s="15" customFormat="1" ht="12" customHeight="1" x14ac:dyDescent="0.3">
      <c r="A15" s="7" t="str">
        <f t="shared" si="0"/>
        <v>% udział w całkowitej liczbie UDOSTĘPNIONYCH slotów</v>
      </c>
      <c r="B15" s="79" t="s">
        <v>209</v>
      </c>
      <c r="C15" s="79" t="s">
        <v>233</v>
      </c>
      <c r="E15" s="15" t="s">
        <v>136</v>
      </c>
      <c r="F15" s="15" t="str">
        <f>A15</f>
        <v>% udział w całkowitej liczbie UDOSTĘPNIONYCH slotów</v>
      </c>
      <c r="K15" s="78"/>
      <c r="M15" s="78"/>
      <c r="N15" s="21">
        <f>N11/'1_OS expected results'!N27</f>
        <v>0</v>
      </c>
      <c r="O15" s="19"/>
      <c r="P15" s="15" t="s">
        <v>50</v>
      </c>
      <c r="Q15" s="17"/>
      <c r="R15" s="17"/>
      <c r="S15" s="78"/>
      <c r="T15" s="78"/>
      <c r="U15" s="78"/>
      <c r="V15" s="78"/>
      <c r="W15" s="21">
        <f>IFERROR(W11/'1_OS expected results'!W$27,0)</f>
        <v>0</v>
      </c>
      <c r="X15" s="21">
        <f>IFERROR(X11/'1_OS expected results'!X$27,0)</f>
        <v>0</v>
      </c>
      <c r="Y15" s="21">
        <f>IFERROR(Y11/'1_OS expected results'!Y$27,0)</f>
        <v>0</v>
      </c>
      <c r="Z15" s="21">
        <f>IFERROR(Z11/'1_OS expected results'!Z$27,0)</f>
        <v>0</v>
      </c>
      <c r="AA15" s="21">
        <f>IFERROR(AA11/'1_OS expected results'!AA$27,0)</f>
        <v>0</v>
      </c>
      <c r="AB15" s="21">
        <f>IFERROR(AB11/'1_OS expected results'!AB$27,0)</f>
        <v>0</v>
      </c>
      <c r="AC15" s="21">
        <f>IFERROR(AC11/'1_OS expected results'!AC$27,0)</f>
        <v>0</v>
      </c>
      <c r="AD15" s="21">
        <f>IFERROR(AD11/'1_OS expected results'!AD$27,0)</f>
        <v>0</v>
      </c>
      <c r="AE15" s="21">
        <f>IFERROR(AE11/'1_OS expected results'!AE$27,0)</f>
        <v>0</v>
      </c>
      <c r="AF15" s="21">
        <f>IFERROR(AF11/'1_OS expected results'!AF$27,0)</f>
        <v>0</v>
      </c>
      <c r="AG15" s="21">
        <f>IFERROR(AG11/'1_OS expected results'!AG$27,0)</f>
        <v>0</v>
      </c>
      <c r="AH15" s="21">
        <f>IFERROR(AH11/'1_OS expected results'!AH$27,0)</f>
        <v>0</v>
      </c>
      <c r="AI15" s="21">
        <f>IFERROR(AI11/'1_OS expected results'!AI$27,0)</f>
        <v>0</v>
      </c>
      <c r="AJ15" s="21">
        <f>IFERROR(AJ11/'1_OS expected results'!AJ$27,0)</f>
        <v>0</v>
      </c>
      <c r="AK15" s="21">
        <f>IFERROR(AK11/'1_OS expected results'!AK$27,0)</f>
        <v>0</v>
      </c>
      <c r="AL15" s="19"/>
    </row>
    <row r="16" spans="1:16381" s="7" customFormat="1" x14ac:dyDescent="0.3">
      <c r="A16" s="7">
        <f t="shared" si="0"/>
        <v>0</v>
      </c>
      <c r="B16" s="79"/>
      <c r="C16" s="79"/>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c r="HL16" s="78"/>
      <c r="HM16" s="78"/>
      <c r="HN16" s="78"/>
      <c r="HO16" s="78"/>
      <c r="HP16" s="78"/>
      <c r="HQ16" s="78"/>
      <c r="HR16" s="78"/>
      <c r="HS16" s="78"/>
      <c r="HT16" s="78"/>
      <c r="HU16" s="78"/>
      <c r="HV16" s="78"/>
      <c r="HW16" s="78"/>
      <c r="HX16" s="78"/>
      <c r="HY16" s="78"/>
      <c r="HZ16" s="78"/>
      <c r="IA16" s="78"/>
      <c r="IB16" s="78"/>
      <c r="IC16" s="78"/>
      <c r="ID16" s="78"/>
      <c r="IE16" s="78"/>
      <c r="IF16" s="78"/>
      <c r="IG16" s="78"/>
      <c r="IH16" s="78"/>
      <c r="II16" s="78"/>
      <c r="IJ16" s="78"/>
      <c r="IK16" s="78"/>
      <c r="IL16" s="78"/>
      <c r="IM16" s="78"/>
      <c r="IN16" s="78"/>
      <c r="IO16" s="78"/>
      <c r="IP16" s="78"/>
      <c r="IQ16" s="78"/>
      <c r="IR16" s="78"/>
      <c r="IS16" s="78"/>
      <c r="IT16" s="78"/>
      <c r="IU16" s="78"/>
      <c r="IV16" s="78"/>
      <c r="IW16" s="78"/>
      <c r="IX16" s="78"/>
      <c r="IY16" s="78"/>
      <c r="IZ16" s="78"/>
      <c r="JA16" s="78"/>
      <c r="JB16" s="78"/>
      <c r="JC16" s="78"/>
      <c r="JD16" s="78"/>
      <c r="JE16" s="78"/>
      <c r="JF16" s="78"/>
      <c r="JG16" s="78"/>
      <c r="JH16" s="78"/>
      <c r="JI16" s="78"/>
      <c r="JJ16" s="78"/>
      <c r="JK16" s="78"/>
      <c r="JL16" s="78"/>
      <c r="JM16" s="78"/>
      <c r="JN16" s="78"/>
      <c r="JO16" s="78"/>
      <c r="JP16" s="78"/>
      <c r="JQ16" s="78"/>
      <c r="JR16" s="78"/>
      <c r="JS16" s="78"/>
      <c r="JT16" s="78"/>
      <c r="JU16" s="78"/>
      <c r="JV16" s="78"/>
      <c r="JW16" s="78"/>
      <c r="JX16" s="78"/>
      <c r="JY16" s="78"/>
      <c r="JZ16" s="78"/>
      <c r="KA16" s="78"/>
      <c r="KB16" s="78"/>
      <c r="KC16" s="78"/>
      <c r="KD16" s="78"/>
      <c r="KE16" s="78"/>
      <c r="KF16" s="78"/>
      <c r="KG16" s="78"/>
      <c r="KH16" s="78"/>
      <c r="KI16" s="78"/>
      <c r="KJ16" s="78"/>
      <c r="KK16" s="78"/>
      <c r="KL16" s="78"/>
      <c r="KM16" s="78"/>
      <c r="KN16" s="78"/>
      <c r="KO16" s="78"/>
      <c r="KP16" s="78"/>
      <c r="KQ16" s="78"/>
      <c r="KR16" s="78"/>
      <c r="KS16" s="78"/>
      <c r="KT16" s="78"/>
      <c r="KU16" s="78"/>
      <c r="KV16" s="78"/>
      <c r="KW16" s="78"/>
      <c r="KX16" s="78"/>
      <c r="KY16" s="78"/>
      <c r="KZ16" s="78"/>
      <c r="LA16" s="78"/>
      <c r="LB16" s="78"/>
      <c r="LC16" s="78"/>
      <c r="LD16" s="78"/>
      <c r="LE16" s="78"/>
      <c r="LF16" s="78"/>
      <c r="LG16" s="78"/>
      <c r="LH16" s="78"/>
      <c r="LI16" s="78"/>
      <c r="LJ16" s="78"/>
      <c r="LK16" s="78"/>
      <c r="LL16" s="78"/>
      <c r="LM16" s="78"/>
      <c r="LN16" s="78"/>
      <c r="LO16" s="78"/>
      <c r="LP16" s="78"/>
      <c r="LQ16" s="78"/>
      <c r="LR16" s="78"/>
      <c r="LS16" s="78"/>
      <c r="LT16" s="78"/>
      <c r="LU16" s="78"/>
      <c r="LV16" s="78"/>
      <c r="LW16" s="78"/>
      <c r="LX16" s="78"/>
      <c r="LY16" s="78"/>
      <c r="LZ16" s="78"/>
      <c r="MA16" s="78"/>
      <c r="MB16" s="78"/>
      <c r="MC16" s="78"/>
      <c r="MD16" s="78"/>
      <c r="ME16" s="78"/>
      <c r="MF16" s="78"/>
      <c r="MG16" s="78"/>
      <c r="MH16" s="78"/>
      <c r="MI16" s="78"/>
      <c r="MJ16" s="78"/>
      <c r="MK16" s="78"/>
      <c r="ML16" s="78"/>
      <c r="MM16" s="78"/>
      <c r="MN16" s="78"/>
      <c r="MO16" s="78"/>
      <c r="MP16" s="78"/>
      <c r="MQ16" s="78"/>
      <c r="MR16" s="78"/>
      <c r="MS16" s="78"/>
      <c r="MT16" s="78"/>
      <c r="MU16" s="78"/>
      <c r="MV16" s="78"/>
      <c r="MW16" s="78"/>
      <c r="MX16" s="78"/>
      <c r="MY16" s="78"/>
      <c r="MZ16" s="78"/>
      <c r="NA16" s="78"/>
      <c r="NB16" s="78"/>
      <c r="NC16" s="78"/>
      <c r="ND16" s="78"/>
      <c r="NE16" s="78"/>
      <c r="NF16" s="78"/>
      <c r="NG16" s="78"/>
      <c r="NH16" s="78"/>
      <c r="NI16" s="78"/>
      <c r="NJ16" s="78"/>
      <c r="NK16" s="78"/>
      <c r="NL16" s="78"/>
      <c r="NM16" s="78"/>
      <c r="NN16" s="78"/>
      <c r="NO16" s="78"/>
      <c r="NP16" s="78"/>
      <c r="NQ16" s="78"/>
      <c r="NR16" s="78"/>
      <c r="NS16" s="78"/>
      <c r="NT16" s="78"/>
      <c r="NU16" s="78"/>
      <c r="NV16" s="78"/>
      <c r="NW16" s="78"/>
      <c r="NX16" s="78"/>
      <c r="NY16" s="78"/>
      <c r="NZ16" s="78"/>
      <c r="OA16" s="78"/>
      <c r="OB16" s="78"/>
      <c r="OC16" s="78"/>
      <c r="OD16" s="78"/>
      <c r="OE16" s="78"/>
      <c r="OF16" s="78"/>
      <c r="OG16" s="78"/>
      <c r="OH16" s="78"/>
      <c r="OI16" s="78"/>
      <c r="OJ16" s="78"/>
      <c r="OK16" s="78"/>
      <c r="OL16" s="78"/>
      <c r="OM16" s="78"/>
      <c r="ON16" s="78"/>
      <c r="OO16" s="78"/>
      <c r="OP16" s="78"/>
      <c r="OQ16" s="78"/>
      <c r="OR16" s="78"/>
      <c r="OS16" s="78"/>
      <c r="OT16" s="78"/>
      <c r="OU16" s="78"/>
      <c r="OV16" s="78"/>
      <c r="OW16" s="78"/>
      <c r="OX16" s="78"/>
      <c r="OY16" s="78"/>
      <c r="OZ16" s="78"/>
      <c r="PA16" s="78"/>
      <c r="PB16" s="78"/>
      <c r="PC16" s="78"/>
      <c r="PD16" s="78"/>
      <c r="PE16" s="78"/>
      <c r="PF16" s="78"/>
      <c r="PG16" s="78"/>
      <c r="PH16" s="78"/>
      <c r="PI16" s="78"/>
      <c r="PJ16" s="78"/>
      <c r="PK16" s="78"/>
      <c r="PL16" s="78"/>
      <c r="PM16" s="78"/>
      <c r="PN16" s="78"/>
      <c r="PO16" s="78"/>
      <c r="PP16" s="78"/>
      <c r="PQ16" s="78"/>
      <c r="PR16" s="78"/>
      <c r="PS16" s="78"/>
      <c r="PT16" s="78"/>
      <c r="PU16" s="78"/>
      <c r="PV16" s="78"/>
      <c r="PW16" s="78"/>
      <c r="PX16" s="78"/>
      <c r="PY16" s="78"/>
      <c r="PZ16" s="78"/>
      <c r="QA16" s="78"/>
      <c r="QB16" s="78"/>
      <c r="QC16" s="78"/>
      <c r="QD16" s="78"/>
      <c r="QE16" s="78"/>
      <c r="QF16" s="78"/>
      <c r="QG16" s="78"/>
      <c r="QH16" s="78"/>
      <c r="QI16" s="78"/>
      <c r="QJ16" s="78"/>
      <c r="QK16" s="78"/>
      <c r="QL16" s="78"/>
      <c r="QM16" s="78"/>
      <c r="QN16" s="78"/>
      <c r="QO16" s="78"/>
      <c r="QP16" s="78"/>
      <c r="QQ16" s="78"/>
      <c r="QR16" s="78"/>
      <c r="QS16" s="78"/>
      <c r="QT16" s="78"/>
      <c r="QU16" s="78"/>
      <c r="QV16" s="78"/>
      <c r="QW16" s="78"/>
      <c r="QX16" s="78"/>
      <c r="QY16" s="78"/>
      <c r="QZ16" s="78"/>
      <c r="RA16" s="78"/>
      <c r="RB16" s="78"/>
      <c r="RC16" s="78"/>
      <c r="RD16" s="78"/>
      <c r="RE16" s="78"/>
      <c r="RF16" s="78"/>
      <c r="RG16" s="78"/>
      <c r="RH16" s="78"/>
      <c r="RI16" s="78"/>
      <c r="RJ16" s="78"/>
      <c r="RK16" s="78"/>
      <c r="RL16" s="78"/>
      <c r="RM16" s="78"/>
      <c r="RN16" s="78"/>
      <c r="RO16" s="78"/>
      <c r="RP16" s="78"/>
      <c r="RQ16" s="78"/>
      <c r="RR16" s="78"/>
      <c r="RS16" s="78"/>
      <c r="RT16" s="78"/>
      <c r="RU16" s="78"/>
      <c r="RV16" s="78"/>
      <c r="RW16" s="78"/>
      <c r="RX16" s="78"/>
      <c r="RY16" s="78"/>
      <c r="RZ16" s="78"/>
      <c r="SA16" s="78"/>
      <c r="SB16" s="78"/>
      <c r="SC16" s="78"/>
      <c r="SD16" s="78"/>
      <c r="SE16" s="78"/>
      <c r="SF16" s="78"/>
      <c r="SG16" s="78"/>
      <c r="SH16" s="78"/>
      <c r="SI16" s="78"/>
      <c r="SJ16" s="78"/>
      <c r="SK16" s="78"/>
      <c r="SL16" s="78"/>
      <c r="SM16" s="78"/>
      <c r="SN16" s="78"/>
      <c r="SO16" s="78"/>
      <c r="SP16" s="78"/>
      <c r="SQ16" s="78"/>
      <c r="SR16" s="78"/>
      <c r="SS16" s="78"/>
      <c r="ST16" s="78"/>
      <c r="SU16" s="78"/>
      <c r="SV16" s="78"/>
      <c r="SW16" s="78"/>
      <c r="SX16" s="78"/>
      <c r="SY16" s="78"/>
      <c r="SZ16" s="78"/>
      <c r="TA16" s="78"/>
      <c r="TB16" s="78"/>
      <c r="TC16" s="78"/>
      <c r="TD16" s="78"/>
      <c r="TE16" s="78"/>
      <c r="TF16" s="78"/>
      <c r="TG16" s="78"/>
      <c r="TH16" s="78"/>
      <c r="TI16" s="78"/>
      <c r="TJ16" s="78"/>
      <c r="TK16" s="78"/>
      <c r="TL16" s="78"/>
      <c r="TM16" s="78"/>
      <c r="TN16" s="78"/>
      <c r="TO16" s="78"/>
      <c r="TP16" s="78"/>
      <c r="TQ16" s="78"/>
      <c r="TR16" s="78"/>
      <c r="TS16" s="78"/>
      <c r="TT16" s="78"/>
      <c r="TU16" s="78"/>
      <c r="TV16" s="78"/>
      <c r="TW16" s="78"/>
      <c r="TX16" s="78"/>
      <c r="TY16" s="78"/>
      <c r="TZ16" s="78"/>
      <c r="UA16" s="78"/>
      <c r="UB16" s="78"/>
      <c r="UC16" s="78"/>
      <c r="UD16" s="78"/>
      <c r="UE16" s="78"/>
      <c r="UF16" s="78"/>
      <c r="UG16" s="78"/>
      <c r="UH16" s="78"/>
      <c r="UI16" s="78"/>
      <c r="UJ16" s="78"/>
      <c r="UK16" s="78"/>
      <c r="UL16" s="78"/>
      <c r="UM16" s="78"/>
      <c r="UN16" s="78"/>
      <c r="UO16" s="78"/>
      <c r="UP16" s="78"/>
      <c r="UQ16" s="78"/>
      <c r="UR16" s="78"/>
      <c r="US16" s="78"/>
      <c r="UT16" s="78"/>
      <c r="UU16" s="78"/>
      <c r="UV16" s="78"/>
      <c r="UW16" s="78"/>
      <c r="UX16" s="78"/>
      <c r="UY16" s="78"/>
      <c r="UZ16" s="78"/>
      <c r="VA16" s="78"/>
      <c r="VB16" s="78"/>
      <c r="VC16" s="78"/>
      <c r="VD16" s="78"/>
      <c r="VE16" s="78"/>
      <c r="VF16" s="78"/>
      <c r="VG16" s="78"/>
      <c r="VH16" s="78"/>
      <c r="VI16" s="78"/>
      <c r="VJ16" s="78"/>
      <c r="VK16" s="78"/>
      <c r="VL16" s="78"/>
      <c r="VM16" s="78"/>
      <c r="VN16" s="78"/>
      <c r="VO16" s="78"/>
      <c r="VP16" s="78"/>
      <c r="VQ16" s="78"/>
      <c r="VR16" s="78"/>
      <c r="VS16" s="78"/>
      <c r="VT16" s="78"/>
      <c r="VU16" s="78"/>
      <c r="VV16" s="78"/>
      <c r="VW16" s="78"/>
      <c r="VX16" s="78"/>
      <c r="VY16" s="78"/>
      <c r="VZ16" s="78"/>
      <c r="WA16" s="78"/>
      <c r="WB16" s="78"/>
      <c r="WC16" s="78"/>
      <c r="WD16" s="78"/>
      <c r="WE16" s="78"/>
      <c r="WF16" s="78"/>
      <c r="WG16" s="78"/>
      <c r="WH16" s="78"/>
      <c r="WI16" s="78"/>
      <c r="WJ16" s="78"/>
      <c r="WK16" s="78"/>
      <c r="WL16" s="78"/>
      <c r="WM16" s="78"/>
      <c r="WN16" s="78"/>
      <c r="WO16" s="78"/>
      <c r="WP16" s="78"/>
      <c r="WQ16" s="78"/>
      <c r="WR16" s="78"/>
      <c r="WS16" s="78"/>
      <c r="WT16" s="78"/>
      <c r="WU16" s="78"/>
      <c r="WV16" s="78"/>
      <c r="WW16" s="78"/>
      <c r="WX16" s="78"/>
      <c r="WY16" s="78"/>
      <c r="WZ16" s="78"/>
      <c r="XA16" s="78"/>
      <c r="XB16" s="78"/>
      <c r="XC16" s="78"/>
      <c r="XD16" s="78"/>
      <c r="XE16" s="78"/>
      <c r="XF16" s="78"/>
      <c r="XG16" s="78"/>
      <c r="XH16" s="78"/>
      <c r="XI16" s="78"/>
      <c r="XJ16" s="78"/>
      <c r="XK16" s="78"/>
      <c r="XL16" s="78"/>
      <c r="XM16" s="78"/>
      <c r="XN16" s="78"/>
      <c r="XO16" s="78"/>
      <c r="XP16" s="78"/>
      <c r="XQ16" s="78"/>
      <c r="XR16" s="78"/>
      <c r="XS16" s="78"/>
      <c r="XT16" s="78"/>
      <c r="XU16" s="78"/>
      <c r="XV16" s="78"/>
      <c r="XW16" s="78"/>
      <c r="XX16" s="78"/>
      <c r="XY16" s="78"/>
      <c r="XZ16" s="78"/>
      <c r="YA16" s="78"/>
      <c r="YB16" s="78"/>
      <c r="YC16" s="78"/>
      <c r="YD16" s="78"/>
      <c r="YE16" s="78"/>
      <c r="YF16" s="78"/>
      <c r="YG16" s="78"/>
      <c r="YH16" s="78"/>
      <c r="YI16" s="78"/>
      <c r="YJ16" s="78"/>
      <c r="YK16" s="78"/>
      <c r="YL16" s="78"/>
      <c r="YM16" s="78"/>
      <c r="YN16" s="78"/>
      <c r="YO16" s="78"/>
      <c r="YP16" s="78"/>
      <c r="YQ16" s="78"/>
      <c r="YR16" s="78"/>
      <c r="YS16" s="78"/>
      <c r="YT16" s="78"/>
      <c r="YU16" s="78"/>
      <c r="YV16" s="78"/>
      <c r="YW16" s="78"/>
      <c r="YX16" s="78"/>
      <c r="YY16" s="78"/>
      <c r="YZ16" s="78"/>
      <c r="ZA16" s="78"/>
      <c r="ZB16" s="78"/>
      <c r="ZC16" s="78"/>
      <c r="ZD16" s="78"/>
      <c r="ZE16" s="78"/>
      <c r="ZF16" s="78"/>
      <c r="ZG16" s="78"/>
      <c r="ZH16" s="78"/>
      <c r="ZI16" s="78"/>
      <c r="ZJ16" s="78"/>
      <c r="ZK16" s="78"/>
      <c r="ZL16" s="78"/>
      <c r="ZM16" s="78"/>
      <c r="ZN16" s="78"/>
      <c r="ZO16" s="78"/>
      <c r="ZP16" s="78"/>
      <c r="ZQ16" s="78"/>
      <c r="ZR16" s="78"/>
      <c r="ZS16" s="78"/>
      <c r="ZT16" s="78"/>
      <c r="ZU16" s="78"/>
      <c r="ZV16" s="78"/>
      <c r="ZW16" s="78"/>
      <c r="ZX16" s="78"/>
      <c r="ZY16" s="78"/>
      <c r="ZZ16" s="78"/>
      <c r="AAA16" s="78"/>
      <c r="AAB16" s="78"/>
      <c r="AAC16" s="78"/>
      <c r="AAD16" s="78"/>
      <c r="AAE16" s="78"/>
      <c r="AAF16" s="78"/>
      <c r="AAG16" s="78"/>
      <c r="AAH16" s="78"/>
      <c r="AAI16" s="78"/>
      <c r="AAJ16" s="78"/>
      <c r="AAK16" s="78"/>
      <c r="AAL16" s="78"/>
      <c r="AAM16" s="78"/>
      <c r="AAN16" s="78"/>
      <c r="AAO16" s="78"/>
      <c r="AAP16" s="78"/>
      <c r="AAQ16" s="78"/>
      <c r="AAR16" s="78"/>
      <c r="AAS16" s="78"/>
      <c r="AAT16" s="78"/>
      <c r="AAU16" s="78"/>
      <c r="AAV16" s="78"/>
      <c r="AAW16" s="78"/>
      <c r="AAX16" s="78"/>
      <c r="AAY16" s="78"/>
      <c r="AAZ16" s="78"/>
      <c r="ABA16" s="78"/>
      <c r="ABB16" s="78"/>
      <c r="ABC16" s="78"/>
      <c r="ABD16" s="78"/>
      <c r="ABE16" s="78"/>
      <c r="ABF16" s="78"/>
      <c r="ABG16" s="78"/>
      <c r="ABH16" s="78"/>
      <c r="ABI16" s="78"/>
      <c r="ABJ16" s="78"/>
      <c r="ABK16" s="78"/>
      <c r="ABL16" s="78"/>
      <c r="ABM16" s="78"/>
      <c r="ABN16" s="78"/>
      <c r="ABO16" s="78"/>
      <c r="ABP16" s="78"/>
      <c r="ABQ16" s="78"/>
      <c r="ABR16" s="78"/>
      <c r="ABS16" s="78"/>
      <c r="ABT16" s="78"/>
      <c r="ABU16" s="78"/>
      <c r="ABV16" s="78"/>
      <c r="ABW16" s="78"/>
      <c r="ABX16" s="78"/>
      <c r="ABY16" s="78"/>
      <c r="ABZ16" s="78"/>
      <c r="ACA16" s="78"/>
      <c r="ACB16" s="78"/>
      <c r="ACC16" s="78"/>
      <c r="ACD16" s="78"/>
      <c r="ACE16" s="78"/>
      <c r="ACF16" s="78"/>
      <c r="ACG16" s="78"/>
      <c r="ACH16" s="78"/>
      <c r="ACI16" s="78"/>
      <c r="ACJ16" s="78"/>
      <c r="ACK16" s="78"/>
      <c r="ACL16" s="78"/>
      <c r="ACM16" s="78"/>
      <c r="ACN16" s="78"/>
      <c r="ACO16" s="78"/>
      <c r="ACP16" s="78"/>
      <c r="ACQ16" s="78"/>
      <c r="ACR16" s="78"/>
      <c r="ACS16" s="78"/>
      <c r="ACT16" s="78"/>
      <c r="ACU16" s="78"/>
      <c r="ACV16" s="78"/>
      <c r="ACW16" s="78"/>
      <c r="ACX16" s="78"/>
      <c r="ACY16" s="78"/>
      <c r="ACZ16" s="78"/>
      <c r="ADA16" s="78"/>
      <c r="ADB16" s="78"/>
      <c r="ADC16" s="78"/>
      <c r="ADD16" s="78"/>
      <c r="ADE16" s="78"/>
      <c r="ADF16" s="78"/>
      <c r="ADG16" s="78"/>
      <c r="ADH16" s="78"/>
      <c r="ADI16" s="78"/>
      <c r="ADJ16" s="78"/>
      <c r="ADK16" s="78"/>
      <c r="ADL16" s="78"/>
      <c r="ADM16" s="78"/>
      <c r="ADN16" s="78"/>
      <c r="ADO16" s="78"/>
      <c r="ADP16" s="78"/>
      <c r="ADQ16" s="78"/>
      <c r="ADR16" s="78"/>
      <c r="ADS16" s="78"/>
      <c r="ADT16" s="78"/>
      <c r="ADU16" s="78"/>
      <c r="ADV16" s="78"/>
      <c r="ADW16" s="78"/>
      <c r="ADX16" s="78"/>
      <c r="ADY16" s="78"/>
      <c r="ADZ16" s="78"/>
      <c r="AEA16" s="78"/>
      <c r="AEB16" s="78"/>
      <c r="AEC16" s="78"/>
      <c r="AED16" s="78"/>
      <c r="AEE16" s="78"/>
      <c r="AEF16" s="78"/>
      <c r="AEG16" s="78"/>
      <c r="AEH16" s="78"/>
      <c r="AEI16" s="78"/>
      <c r="AEJ16" s="78"/>
      <c r="AEK16" s="78"/>
      <c r="AEL16" s="78"/>
      <c r="AEM16" s="78"/>
      <c r="AEN16" s="78"/>
      <c r="AEO16" s="78"/>
      <c r="AEP16" s="78"/>
      <c r="AEQ16" s="78"/>
      <c r="AER16" s="78"/>
      <c r="AES16" s="78"/>
      <c r="AET16" s="78"/>
      <c r="AEU16" s="78"/>
      <c r="AEV16" s="78"/>
      <c r="AEW16" s="78"/>
      <c r="AEX16" s="78"/>
      <c r="AEY16" s="78"/>
      <c r="AEZ16" s="78"/>
      <c r="AFA16" s="78"/>
      <c r="AFB16" s="78"/>
      <c r="AFC16" s="78"/>
      <c r="AFD16" s="78"/>
      <c r="AFE16" s="78"/>
      <c r="AFF16" s="78"/>
      <c r="AFG16" s="78"/>
      <c r="AFH16" s="78"/>
      <c r="AFI16" s="78"/>
      <c r="AFJ16" s="78"/>
      <c r="AFK16" s="78"/>
      <c r="AFL16" s="78"/>
      <c r="AFM16" s="78"/>
      <c r="AFN16" s="78"/>
      <c r="AFO16" s="78"/>
      <c r="AFP16" s="78"/>
      <c r="AFQ16" s="78"/>
      <c r="AFR16" s="78"/>
      <c r="AFS16" s="78"/>
      <c r="AFT16" s="78"/>
      <c r="AFU16" s="78"/>
      <c r="AFV16" s="78"/>
      <c r="AFW16" s="78"/>
      <c r="AFX16" s="78"/>
      <c r="AFY16" s="78"/>
      <c r="AFZ16" s="78"/>
      <c r="AGA16" s="78"/>
      <c r="AGB16" s="78"/>
      <c r="AGC16" s="78"/>
      <c r="AGD16" s="78"/>
      <c r="AGE16" s="78"/>
      <c r="AGF16" s="78"/>
      <c r="AGG16" s="78"/>
      <c r="AGH16" s="78"/>
      <c r="AGI16" s="78"/>
      <c r="AGJ16" s="78"/>
      <c r="AGK16" s="78"/>
      <c r="AGL16" s="78"/>
      <c r="AGM16" s="78"/>
      <c r="AGN16" s="78"/>
      <c r="AGO16" s="78"/>
      <c r="AGP16" s="78"/>
      <c r="AGQ16" s="78"/>
      <c r="AGR16" s="78"/>
      <c r="AGS16" s="78"/>
      <c r="AGT16" s="78"/>
      <c r="AGU16" s="78"/>
      <c r="AGV16" s="78"/>
      <c r="AGW16" s="78"/>
      <c r="AGX16" s="78"/>
      <c r="AGY16" s="78"/>
      <c r="AGZ16" s="78"/>
      <c r="AHA16" s="78"/>
      <c r="AHB16" s="78"/>
      <c r="AHC16" s="78"/>
      <c r="AHD16" s="78"/>
      <c r="AHE16" s="78"/>
      <c r="AHF16" s="78"/>
      <c r="AHG16" s="78"/>
      <c r="AHH16" s="78"/>
      <c r="AHI16" s="78"/>
      <c r="AHJ16" s="78"/>
      <c r="AHK16" s="78"/>
      <c r="AHL16" s="78"/>
      <c r="AHM16" s="78"/>
      <c r="AHN16" s="78"/>
      <c r="AHO16" s="78"/>
      <c r="AHP16" s="78"/>
      <c r="AHQ16" s="78"/>
      <c r="AHR16" s="78"/>
      <c r="AHS16" s="78"/>
      <c r="AHT16" s="78"/>
      <c r="AHU16" s="78"/>
      <c r="AHV16" s="78"/>
      <c r="AHW16" s="78"/>
      <c r="AHX16" s="78"/>
      <c r="AHY16" s="78"/>
      <c r="AHZ16" s="78"/>
      <c r="AIA16" s="78"/>
      <c r="AIB16" s="78"/>
      <c r="AIC16" s="78"/>
      <c r="AID16" s="78"/>
      <c r="AIE16" s="78"/>
      <c r="AIF16" s="78"/>
      <c r="AIG16" s="78"/>
      <c r="AIH16" s="78"/>
      <c r="AII16" s="78"/>
      <c r="AIJ16" s="78"/>
      <c r="AIK16" s="78"/>
      <c r="AIL16" s="78"/>
      <c r="AIM16" s="78"/>
      <c r="AIN16" s="78"/>
      <c r="AIO16" s="78"/>
      <c r="AIP16" s="78"/>
      <c r="AIQ16" s="78"/>
      <c r="AIR16" s="78"/>
      <c r="AIS16" s="78"/>
      <c r="AIT16" s="78"/>
      <c r="AIU16" s="78"/>
      <c r="AIV16" s="78"/>
      <c r="AIW16" s="78"/>
      <c r="AIX16" s="78"/>
      <c r="AIY16" s="78"/>
      <c r="AIZ16" s="78"/>
      <c r="AJA16" s="78"/>
      <c r="AJB16" s="78"/>
      <c r="AJC16" s="78"/>
      <c r="AJD16" s="78"/>
      <c r="AJE16" s="78"/>
      <c r="AJF16" s="78"/>
      <c r="AJG16" s="78"/>
      <c r="AJH16" s="78"/>
      <c r="AJI16" s="78"/>
      <c r="AJJ16" s="78"/>
      <c r="AJK16" s="78"/>
      <c r="AJL16" s="78"/>
      <c r="AJM16" s="78"/>
      <c r="AJN16" s="78"/>
      <c r="AJO16" s="78"/>
      <c r="AJP16" s="78"/>
      <c r="AJQ16" s="78"/>
      <c r="AJR16" s="78"/>
      <c r="AJS16" s="78"/>
      <c r="AJT16" s="78"/>
      <c r="AJU16" s="78"/>
      <c r="AJV16" s="78"/>
      <c r="AJW16" s="78"/>
      <c r="AJX16" s="78"/>
      <c r="AJY16" s="78"/>
      <c r="AJZ16" s="78"/>
      <c r="AKA16" s="78"/>
      <c r="AKB16" s="78"/>
      <c r="AKC16" s="78"/>
      <c r="AKD16" s="78"/>
      <c r="AKE16" s="78"/>
      <c r="AKF16" s="78"/>
      <c r="AKG16" s="78"/>
      <c r="AKH16" s="78"/>
      <c r="AKI16" s="78"/>
      <c r="AKJ16" s="78"/>
      <c r="AKK16" s="78"/>
      <c r="AKL16" s="78"/>
      <c r="AKM16" s="78"/>
      <c r="AKN16" s="78"/>
      <c r="AKO16" s="78"/>
      <c r="AKP16" s="78"/>
      <c r="AKQ16" s="78"/>
      <c r="AKR16" s="78"/>
      <c r="AKS16" s="78"/>
      <c r="AKT16" s="78"/>
      <c r="AKU16" s="78"/>
      <c r="AKV16" s="78"/>
      <c r="AKW16" s="78"/>
      <c r="AKX16" s="78"/>
      <c r="AKY16" s="78"/>
      <c r="AKZ16" s="78"/>
      <c r="ALA16" s="78"/>
      <c r="ALB16" s="78"/>
      <c r="ALC16" s="78"/>
      <c r="ALD16" s="78"/>
      <c r="ALE16" s="78"/>
      <c r="ALF16" s="78"/>
      <c r="ALG16" s="78"/>
      <c r="ALH16" s="78"/>
      <c r="ALI16" s="78"/>
      <c r="ALJ16" s="78"/>
      <c r="ALK16" s="78"/>
      <c r="ALL16" s="78"/>
      <c r="ALM16" s="78"/>
      <c r="ALN16" s="78"/>
      <c r="ALO16" s="78"/>
      <c r="ALP16" s="78"/>
      <c r="ALQ16" s="78"/>
      <c r="ALR16" s="78"/>
      <c r="ALS16" s="78"/>
      <c r="ALT16" s="78"/>
      <c r="ALU16" s="78"/>
      <c r="ALV16" s="78"/>
      <c r="ALW16" s="78"/>
      <c r="ALX16" s="78"/>
      <c r="ALY16" s="78"/>
      <c r="ALZ16" s="78"/>
      <c r="AMA16" s="78"/>
      <c r="AMB16" s="78"/>
      <c r="AMC16" s="78"/>
      <c r="AMD16" s="78"/>
      <c r="AME16" s="78"/>
      <c r="AMF16" s="78"/>
      <c r="AMG16" s="78"/>
      <c r="AMH16" s="78"/>
      <c r="AMI16" s="78"/>
      <c r="AMJ16" s="78"/>
      <c r="AMK16" s="78"/>
      <c r="AML16" s="78"/>
      <c r="AMM16" s="78"/>
      <c r="AMN16" s="78"/>
      <c r="AMO16" s="78"/>
      <c r="AMP16" s="78"/>
      <c r="AMQ16" s="78"/>
      <c r="AMR16" s="78"/>
      <c r="AMS16" s="78"/>
      <c r="AMT16" s="78"/>
      <c r="AMU16" s="78"/>
      <c r="AMV16" s="78"/>
      <c r="AMW16" s="78"/>
      <c r="AMX16" s="78"/>
      <c r="AMY16" s="78"/>
      <c r="AMZ16" s="78"/>
      <c r="ANA16" s="78"/>
      <c r="ANB16" s="78"/>
      <c r="ANC16" s="78"/>
      <c r="AND16" s="78"/>
      <c r="ANE16" s="78"/>
      <c r="ANF16" s="78"/>
      <c r="ANG16" s="78"/>
      <c r="ANH16" s="78"/>
      <c r="ANI16" s="78"/>
      <c r="ANJ16" s="78"/>
      <c r="ANK16" s="78"/>
      <c r="ANL16" s="78"/>
      <c r="ANM16" s="78"/>
      <c r="ANN16" s="78"/>
      <c r="ANO16" s="78"/>
      <c r="ANP16" s="78"/>
      <c r="ANQ16" s="78"/>
      <c r="ANR16" s="78"/>
      <c r="ANS16" s="78"/>
      <c r="ANT16" s="78"/>
      <c r="ANU16" s="78"/>
      <c r="ANV16" s="78"/>
      <c r="ANW16" s="78"/>
      <c r="ANX16" s="78"/>
      <c r="ANY16" s="78"/>
      <c r="ANZ16" s="78"/>
      <c r="AOA16" s="78"/>
      <c r="AOB16" s="78"/>
      <c r="AOC16" s="78"/>
      <c r="AOD16" s="78"/>
      <c r="AOE16" s="78"/>
      <c r="AOF16" s="78"/>
      <c r="AOG16" s="78"/>
      <c r="AOH16" s="78"/>
      <c r="AOI16" s="78"/>
      <c r="AOJ16" s="78"/>
      <c r="AOK16" s="78"/>
      <c r="AOL16" s="78"/>
      <c r="AOM16" s="78"/>
      <c r="AON16" s="78"/>
      <c r="AOO16" s="78"/>
      <c r="AOP16" s="78"/>
      <c r="AOQ16" s="78"/>
      <c r="AOR16" s="78"/>
      <c r="AOS16" s="78"/>
      <c r="AOT16" s="78"/>
      <c r="AOU16" s="78"/>
      <c r="AOV16" s="78"/>
      <c r="AOW16" s="78"/>
      <c r="AOX16" s="78"/>
      <c r="AOY16" s="78"/>
      <c r="AOZ16" s="78"/>
      <c r="APA16" s="78"/>
      <c r="APB16" s="78"/>
      <c r="APC16" s="78"/>
      <c r="APD16" s="78"/>
      <c r="APE16" s="78"/>
      <c r="APF16" s="78"/>
      <c r="APG16" s="78"/>
      <c r="APH16" s="78"/>
      <c r="API16" s="78"/>
      <c r="APJ16" s="78"/>
      <c r="APK16" s="78"/>
      <c r="APL16" s="78"/>
      <c r="APM16" s="78"/>
      <c r="APN16" s="78"/>
      <c r="APO16" s="78"/>
      <c r="APP16" s="78"/>
      <c r="APQ16" s="78"/>
      <c r="APR16" s="78"/>
      <c r="APS16" s="78"/>
      <c r="APT16" s="78"/>
      <c r="APU16" s="78"/>
      <c r="APV16" s="78"/>
      <c r="APW16" s="78"/>
      <c r="APX16" s="78"/>
      <c r="APY16" s="78"/>
      <c r="APZ16" s="78"/>
      <c r="AQA16" s="78"/>
      <c r="AQB16" s="78"/>
      <c r="AQC16" s="78"/>
      <c r="AQD16" s="78"/>
      <c r="AQE16" s="78"/>
      <c r="AQF16" s="78"/>
      <c r="AQG16" s="78"/>
      <c r="AQH16" s="78"/>
      <c r="AQI16" s="78"/>
      <c r="AQJ16" s="78"/>
      <c r="AQK16" s="78"/>
      <c r="AQL16" s="78"/>
      <c r="AQM16" s="78"/>
      <c r="AQN16" s="78"/>
      <c r="AQO16" s="78"/>
      <c r="AQP16" s="78"/>
      <c r="AQQ16" s="78"/>
      <c r="AQR16" s="78"/>
      <c r="AQS16" s="78"/>
      <c r="AQT16" s="78"/>
      <c r="AQU16" s="78"/>
      <c r="AQV16" s="78"/>
      <c r="AQW16" s="78"/>
      <c r="AQX16" s="78"/>
      <c r="AQY16" s="78"/>
      <c r="AQZ16" s="78"/>
      <c r="ARA16" s="78"/>
      <c r="ARB16" s="78"/>
      <c r="ARC16" s="78"/>
      <c r="ARD16" s="78"/>
      <c r="ARE16" s="78"/>
      <c r="ARF16" s="78"/>
      <c r="ARG16" s="78"/>
      <c r="ARH16" s="78"/>
      <c r="ARI16" s="78"/>
      <c r="ARJ16" s="78"/>
      <c r="ARK16" s="78"/>
      <c r="ARL16" s="78"/>
      <c r="ARM16" s="78"/>
      <c r="ARN16" s="78"/>
      <c r="ARO16" s="78"/>
      <c r="ARP16" s="78"/>
      <c r="ARQ16" s="78"/>
      <c r="ARR16" s="78"/>
      <c r="ARS16" s="78"/>
      <c r="ART16" s="78"/>
      <c r="ARU16" s="78"/>
      <c r="ARV16" s="78"/>
      <c r="ARW16" s="78"/>
      <c r="ARX16" s="78"/>
      <c r="ARY16" s="78"/>
      <c r="ARZ16" s="78"/>
      <c r="ASA16" s="78"/>
      <c r="ASB16" s="78"/>
      <c r="ASC16" s="78"/>
      <c r="ASD16" s="78"/>
      <c r="ASE16" s="78"/>
      <c r="ASF16" s="78"/>
      <c r="ASG16" s="78"/>
      <c r="ASH16" s="78"/>
      <c r="ASI16" s="78"/>
      <c r="ASJ16" s="78"/>
      <c r="ASK16" s="78"/>
      <c r="ASL16" s="78"/>
      <c r="ASM16" s="78"/>
      <c r="ASN16" s="78"/>
      <c r="ASO16" s="78"/>
      <c r="ASP16" s="78"/>
      <c r="ASQ16" s="78"/>
      <c r="ASR16" s="78"/>
      <c r="ASS16" s="78"/>
      <c r="AST16" s="78"/>
      <c r="ASU16" s="78"/>
      <c r="ASV16" s="78"/>
      <c r="ASW16" s="78"/>
      <c r="ASX16" s="78"/>
      <c r="ASY16" s="78"/>
      <c r="ASZ16" s="78"/>
      <c r="ATA16" s="78"/>
      <c r="ATB16" s="78"/>
      <c r="ATC16" s="78"/>
      <c r="ATD16" s="78"/>
      <c r="ATE16" s="78"/>
      <c r="ATF16" s="78"/>
      <c r="ATG16" s="78"/>
      <c r="ATH16" s="78"/>
      <c r="ATI16" s="78"/>
      <c r="ATJ16" s="78"/>
      <c r="ATK16" s="78"/>
      <c r="ATL16" s="78"/>
      <c r="ATM16" s="78"/>
      <c r="ATN16" s="78"/>
      <c r="ATO16" s="78"/>
      <c r="ATP16" s="78"/>
      <c r="ATQ16" s="78"/>
      <c r="ATR16" s="78"/>
      <c r="ATS16" s="78"/>
      <c r="ATT16" s="78"/>
      <c r="ATU16" s="78"/>
      <c r="ATV16" s="78"/>
      <c r="ATW16" s="78"/>
      <c r="ATX16" s="78"/>
      <c r="ATY16" s="78"/>
      <c r="ATZ16" s="78"/>
      <c r="AUA16" s="78"/>
      <c r="AUB16" s="78"/>
      <c r="AUC16" s="78"/>
      <c r="AUD16" s="78"/>
      <c r="AUE16" s="78"/>
      <c r="AUF16" s="78"/>
      <c r="AUG16" s="78"/>
      <c r="AUH16" s="78"/>
      <c r="AUI16" s="78"/>
      <c r="AUJ16" s="78"/>
      <c r="AUK16" s="78"/>
      <c r="AUL16" s="78"/>
      <c r="AUM16" s="78"/>
      <c r="AUN16" s="78"/>
      <c r="AUO16" s="78"/>
      <c r="AUP16" s="78"/>
      <c r="AUQ16" s="78"/>
      <c r="AUR16" s="78"/>
      <c r="AUS16" s="78"/>
      <c r="AUT16" s="78"/>
      <c r="AUU16" s="78"/>
      <c r="AUV16" s="78"/>
      <c r="AUW16" s="78"/>
      <c r="AUX16" s="78"/>
      <c r="AUY16" s="78"/>
      <c r="AUZ16" s="78"/>
      <c r="AVA16" s="78"/>
      <c r="AVB16" s="78"/>
      <c r="AVC16" s="78"/>
      <c r="AVD16" s="78"/>
      <c r="AVE16" s="78"/>
      <c r="AVF16" s="78"/>
      <c r="AVG16" s="78"/>
      <c r="AVH16" s="78"/>
      <c r="AVI16" s="78"/>
      <c r="AVJ16" s="78"/>
      <c r="AVK16" s="78"/>
      <c r="AVL16" s="78"/>
      <c r="AVM16" s="78"/>
      <c r="AVN16" s="78"/>
      <c r="AVO16" s="78"/>
      <c r="AVP16" s="78"/>
      <c r="AVQ16" s="78"/>
      <c r="AVR16" s="78"/>
      <c r="AVS16" s="78"/>
      <c r="AVT16" s="78"/>
      <c r="AVU16" s="78"/>
      <c r="AVV16" s="78"/>
      <c r="AVW16" s="78"/>
      <c r="AVX16" s="78"/>
      <c r="AVY16" s="78"/>
      <c r="AVZ16" s="78"/>
      <c r="AWA16" s="78"/>
      <c r="AWB16" s="78"/>
      <c r="AWC16" s="78"/>
      <c r="AWD16" s="78"/>
      <c r="AWE16" s="78"/>
      <c r="AWF16" s="78"/>
      <c r="AWG16" s="78"/>
      <c r="AWH16" s="78"/>
      <c r="AWI16" s="78"/>
      <c r="AWJ16" s="78"/>
      <c r="AWK16" s="78"/>
      <c r="AWL16" s="78"/>
      <c r="AWM16" s="78"/>
      <c r="AWN16" s="78"/>
      <c r="AWO16" s="78"/>
      <c r="AWP16" s="78"/>
      <c r="AWQ16" s="78"/>
      <c r="AWR16" s="78"/>
      <c r="AWS16" s="78"/>
      <c r="AWT16" s="78"/>
      <c r="AWU16" s="78"/>
      <c r="AWV16" s="78"/>
      <c r="AWW16" s="78"/>
      <c r="AWX16" s="78"/>
      <c r="AWY16" s="78"/>
      <c r="AWZ16" s="78"/>
      <c r="AXA16" s="78"/>
      <c r="AXB16" s="78"/>
      <c r="AXC16" s="78"/>
      <c r="AXD16" s="78"/>
      <c r="AXE16" s="78"/>
      <c r="AXF16" s="78"/>
      <c r="AXG16" s="78"/>
      <c r="AXH16" s="78"/>
      <c r="AXI16" s="78"/>
      <c r="AXJ16" s="78"/>
      <c r="AXK16" s="78"/>
      <c r="AXL16" s="78"/>
      <c r="AXM16" s="78"/>
      <c r="AXN16" s="78"/>
      <c r="AXO16" s="78"/>
      <c r="AXP16" s="78"/>
      <c r="AXQ16" s="78"/>
      <c r="AXR16" s="78"/>
      <c r="AXS16" s="78"/>
      <c r="AXT16" s="78"/>
      <c r="AXU16" s="78"/>
      <c r="AXV16" s="78"/>
      <c r="AXW16" s="78"/>
      <c r="AXX16" s="78"/>
      <c r="AXY16" s="78"/>
      <c r="AXZ16" s="78"/>
      <c r="AYA16" s="78"/>
      <c r="AYB16" s="78"/>
      <c r="AYC16" s="78"/>
      <c r="AYD16" s="78"/>
      <c r="AYE16" s="78"/>
      <c r="AYF16" s="78"/>
      <c r="AYG16" s="78"/>
      <c r="AYH16" s="78"/>
      <c r="AYI16" s="78"/>
      <c r="AYJ16" s="78"/>
      <c r="AYK16" s="78"/>
      <c r="AYL16" s="78"/>
      <c r="AYM16" s="78"/>
      <c r="AYN16" s="78"/>
      <c r="AYO16" s="78"/>
      <c r="AYP16" s="78"/>
      <c r="AYQ16" s="78"/>
      <c r="AYR16" s="78"/>
      <c r="AYS16" s="78"/>
      <c r="AYT16" s="78"/>
      <c r="AYU16" s="78"/>
      <c r="AYV16" s="78"/>
      <c r="AYW16" s="78"/>
      <c r="AYX16" s="78"/>
      <c r="AYY16" s="78"/>
      <c r="AYZ16" s="78"/>
      <c r="AZA16" s="78"/>
      <c r="AZB16" s="78"/>
      <c r="AZC16" s="78"/>
      <c r="AZD16" s="78"/>
      <c r="AZE16" s="78"/>
      <c r="AZF16" s="78"/>
      <c r="AZG16" s="78"/>
      <c r="AZH16" s="78"/>
      <c r="AZI16" s="78"/>
      <c r="AZJ16" s="78"/>
      <c r="AZK16" s="78"/>
      <c r="AZL16" s="78"/>
      <c r="AZM16" s="78"/>
      <c r="AZN16" s="78"/>
      <c r="AZO16" s="78"/>
      <c r="AZP16" s="78"/>
      <c r="AZQ16" s="78"/>
      <c r="AZR16" s="78"/>
      <c r="AZS16" s="78"/>
      <c r="AZT16" s="78"/>
      <c r="AZU16" s="78"/>
      <c r="AZV16" s="78"/>
      <c r="AZW16" s="78"/>
      <c r="AZX16" s="78"/>
      <c r="AZY16" s="78"/>
      <c r="AZZ16" s="78"/>
      <c r="BAA16" s="78"/>
      <c r="BAB16" s="78"/>
      <c r="BAC16" s="78"/>
      <c r="BAD16" s="78"/>
      <c r="BAE16" s="78"/>
      <c r="BAF16" s="78"/>
      <c r="BAG16" s="78"/>
      <c r="BAH16" s="78"/>
      <c r="BAI16" s="78"/>
      <c r="BAJ16" s="78"/>
      <c r="BAK16" s="78"/>
      <c r="BAL16" s="78"/>
      <c r="BAM16" s="78"/>
      <c r="BAN16" s="78"/>
      <c r="BAO16" s="78"/>
      <c r="BAP16" s="78"/>
      <c r="BAQ16" s="78"/>
      <c r="BAR16" s="78"/>
      <c r="BAS16" s="78"/>
      <c r="BAT16" s="78"/>
      <c r="BAU16" s="78"/>
      <c r="BAV16" s="78"/>
      <c r="BAW16" s="78"/>
      <c r="BAX16" s="78"/>
      <c r="BAY16" s="78"/>
      <c r="BAZ16" s="78"/>
      <c r="BBA16" s="78"/>
      <c r="BBB16" s="78"/>
      <c r="BBC16" s="78"/>
      <c r="BBD16" s="78"/>
      <c r="BBE16" s="78"/>
      <c r="BBF16" s="78"/>
      <c r="BBG16" s="78"/>
      <c r="BBH16" s="78"/>
      <c r="BBI16" s="78"/>
      <c r="BBJ16" s="78"/>
      <c r="BBK16" s="78"/>
      <c r="BBL16" s="78"/>
      <c r="BBM16" s="78"/>
      <c r="BBN16" s="78"/>
      <c r="BBO16" s="78"/>
      <c r="BBP16" s="78"/>
      <c r="BBQ16" s="78"/>
      <c r="BBR16" s="78"/>
      <c r="BBS16" s="78"/>
      <c r="BBT16" s="78"/>
      <c r="BBU16" s="78"/>
      <c r="BBV16" s="78"/>
      <c r="BBW16" s="78"/>
      <c r="BBX16" s="78"/>
      <c r="BBY16" s="78"/>
      <c r="BBZ16" s="78"/>
      <c r="BCA16" s="78"/>
      <c r="BCB16" s="78"/>
      <c r="BCC16" s="78"/>
      <c r="BCD16" s="78"/>
      <c r="BCE16" s="78"/>
      <c r="BCF16" s="78"/>
      <c r="BCG16" s="78"/>
      <c r="BCH16" s="78"/>
      <c r="BCI16" s="78"/>
      <c r="BCJ16" s="78"/>
      <c r="BCK16" s="78"/>
      <c r="BCL16" s="78"/>
      <c r="BCM16" s="78"/>
      <c r="BCN16" s="78"/>
      <c r="BCO16" s="78"/>
      <c r="BCP16" s="78"/>
      <c r="BCQ16" s="78"/>
      <c r="BCR16" s="78"/>
      <c r="BCS16" s="78"/>
      <c r="BCT16" s="78"/>
      <c r="BCU16" s="78"/>
      <c r="BCV16" s="78"/>
      <c r="BCW16" s="78"/>
      <c r="BCX16" s="78"/>
      <c r="BCY16" s="78"/>
      <c r="BCZ16" s="78"/>
      <c r="BDA16" s="78"/>
      <c r="BDB16" s="78"/>
      <c r="BDC16" s="78"/>
      <c r="BDD16" s="78"/>
      <c r="BDE16" s="78"/>
      <c r="BDF16" s="78"/>
      <c r="BDG16" s="78"/>
      <c r="BDH16" s="78"/>
      <c r="BDI16" s="78"/>
      <c r="BDJ16" s="78"/>
      <c r="BDK16" s="78"/>
      <c r="BDL16" s="78"/>
      <c r="BDM16" s="78"/>
      <c r="BDN16" s="78"/>
      <c r="BDO16" s="78"/>
      <c r="BDP16" s="78"/>
      <c r="BDQ16" s="78"/>
      <c r="BDR16" s="78"/>
      <c r="BDS16" s="78"/>
      <c r="BDT16" s="78"/>
      <c r="BDU16" s="78"/>
      <c r="BDV16" s="78"/>
      <c r="BDW16" s="78"/>
      <c r="BDX16" s="78"/>
      <c r="BDY16" s="78"/>
      <c r="BDZ16" s="78"/>
      <c r="BEA16" s="78"/>
      <c r="BEB16" s="78"/>
      <c r="BEC16" s="78"/>
      <c r="BED16" s="78"/>
      <c r="BEE16" s="78"/>
      <c r="BEF16" s="78"/>
      <c r="BEG16" s="78"/>
      <c r="BEH16" s="78"/>
      <c r="BEI16" s="78"/>
      <c r="BEJ16" s="78"/>
      <c r="BEK16" s="78"/>
      <c r="BEL16" s="78"/>
      <c r="BEM16" s="78"/>
      <c r="BEN16" s="78"/>
      <c r="BEO16" s="78"/>
      <c r="BEP16" s="78"/>
      <c r="BEQ16" s="78"/>
      <c r="BER16" s="78"/>
      <c r="BES16" s="78"/>
      <c r="BET16" s="78"/>
      <c r="BEU16" s="78"/>
      <c r="BEV16" s="78"/>
      <c r="BEW16" s="78"/>
      <c r="BEX16" s="78"/>
      <c r="BEY16" s="78"/>
      <c r="BEZ16" s="78"/>
      <c r="BFA16" s="78"/>
      <c r="BFB16" s="78"/>
      <c r="BFC16" s="78"/>
      <c r="BFD16" s="78"/>
      <c r="BFE16" s="78"/>
      <c r="BFF16" s="78"/>
      <c r="BFG16" s="78"/>
      <c r="BFH16" s="78"/>
      <c r="BFI16" s="78"/>
      <c r="BFJ16" s="78"/>
      <c r="BFK16" s="78"/>
      <c r="BFL16" s="78"/>
      <c r="BFM16" s="78"/>
      <c r="BFN16" s="78"/>
      <c r="BFO16" s="78"/>
      <c r="BFP16" s="78"/>
      <c r="BFQ16" s="78"/>
      <c r="BFR16" s="78"/>
      <c r="BFS16" s="78"/>
      <c r="BFT16" s="78"/>
      <c r="BFU16" s="78"/>
      <c r="BFV16" s="78"/>
      <c r="BFW16" s="78"/>
      <c r="BFX16" s="78"/>
      <c r="BFY16" s="78"/>
      <c r="BFZ16" s="78"/>
      <c r="BGA16" s="78"/>
      <c r="BGB16" s="78"/>
      <c r="BGC16" s="78"/>
      <c r="BGD16" s="78"/>
      <c r="BGE16" s="78"/>
      <c r="BGF16" s="78"/>
      <c r="BGG16" s="78"/>
      <c r="BGH16" s="78"/>
      <c r="BGI16" s="78"/>
      <c r="BGJ16" s="78"/>
      <c r="BGK16" s="78"/>
      <c r="BGL16" s="78"/>
      <c r="BGM16" s="78"/>
      <c r="BGN16" s="78"/>
      <c r="BGO16" s="78"/>
      <c r="BGP16" s="78"/>
      <c r="BGQ16" s="78"/>
      <c r="BGR16" s="78"/>
      <c r="BGS16" s="78"/>
      <c r="BGT16" s="78"/>
      <c r="BGU16" s="78"/>
      <c r="BGV16" s="78"/>
      <c r="BGW16" s="78"/>
      <c r="BGX16" s="78"/>
      <c r="BGY16" s="78"/>
      <c r="BGZ16" s="78"/>
      <c r="BHA16" s="78"/>
      <c r="BHB16" s="78"/>
      <c r="BHC16" s="78"/>
      <c r="BHD16" s="78"/>
      <c r="BHE16" s="78"/>
      <c r="BHF16" s="78"/>
      <c r="BHG16" s="78"/>
      <c r="BHH16" s="78"/>
      <c r="BHI16" s="78"/>
      <c r="BHJ16" s="78"/>
      <c r="BHK16" s="78"/>
      <c r="BHL16" s="78"/>
      <c r="BHM16" s="78"/>
      <c r="BHN16" s="78"/>
      <c r="BHO16" s="78"/>
      <c r="BHP16" s="78"/>
      <c r="BHQ16" s="78"/>
      <c r="BHR16" s="78"/>
      <c r="BHS16" s="78"/>
      <c r="BHT16" s="78"/>
      <c r="BHU16" s="78"/>
      <c r="BHV16" s="78"/>
      <c r="BHW16" s="78"/>
      <c r="BHX16" s="78"/>
      <c r="BHY16" s="78"/>
      <c r="BHZ16" s="78"/>
      <c r="BIA16" s="78"/>
      <c r="BIB16" s="78"/>
      <c r="BIC16" s="78"/>
      <c r="BID16" s="78"/>
      <c r="BIE16" s="78"/>
      <c r="BIF16" s="78"/>
      <c r="BIG16" s="78"/>
      <c r="BIH16" s="78"/>
      <c r="BII16" s="78"/>
      <c r="BIJ16" s="78"/>
      <c r="BIK16" s="78"/>
      <c r="BIL16" s="78"/>
      <c r="BIM16" s="78"/>
      <c r="BIN16" s="78"/>
      <c r="BIO16" s="78"/>
      <c r="BIP16" s="78"/>
      <c r="BIQ16" s="78"/>
      <c r="BIR16" s="78"/>
      <c r="BIS16" s="78"/>
      <c r="BIT16" s="78"/>
      <c r="BIU16" s="78"/>
      <c r="BIV16" s="78"/>
      <c r="BIW16" s="78"/>
      <c r="BIX16" s="78"/>
      <c r="BIY16" s="78"/>
      <c r="BIZ16" s="78"/>
      <c r="BJA16" s="78"/>
      <c r="BJB16" s="78"/>
      <c r="BJC16" s="78"/>
      <c r="BJD16" s="78"/>
      <c r="BJE16" s="78"/>
      <c r="BJF16" s="78"/>
      <c r="BJG16" s="78"/>
      <c r="BJH16" s="78"/>
      <c r="BJI16" s="78"/>
      <c r="BJJ16" s="78"/>
      <c r="BJK16" s="78"/>
      <c r="BJL16" s="78"/>
      <c r="BJM16" s="78"/>
      <c r="BJN16" s="78"/>
      <c r="BJO16" s="78"/>
      <c r="BJP16" s="78"/>
      <c r="BJQ16" s="78"/>
      <c r="BJR16" s="78"/>
      <c r="BJS16" s="78"/>
      <c r="BJT16" s="78"/>
      <c r="BJU16" s="78"/>
      <c r="BJV16" s="78"/>
      <c r="BJW16" s="78"/>
      <c r="BJX16" s="78"/>
      <c r="BJY16" s="78"/>
      <c r="BJZ16" s="78"/>
      <c r="BKA16" s="78"/>
      <c r="BKB16" s="78"/>
      <c r="BKC16" s="78"/>
      <c r="BKD16" s="78"/>
      <c r="BKE16" s="78"/>
      <c r="BKF16" s="78"/>
      <c r="BKG16" s="78"/>
      <c r="BKH16" s="78"/>
      <c r="BKI16" s="78"/>
      <c r="BKJ16" s="78"/>
      <c r="BKK16" s="78"/>
      <c r="BKL16" s="78"/>
      <c r="BKM16" s="78"/>
      <c r="BKN16" s="78"/>
      <c r="BKO16" s="78"/>
      <c r="BKP16" s="78"/>
      <c r="BKQ16" s="78"/>
      <c r="BKR16" s="78"/>
      <c r="BKS16" s="78"/>
      <c r="BKT16" s="78"/>
      <c r="BKU16" s="78"/>
      <c r="BKV16" s="78"/>
      <c r="BKW16" s="78"/>
      <c r="BKX16" s="78"/>
      <c r="BKY16" s="78"/>
      <c r="BKZ16" s="78"/>
      <c r="BLA16" s="78"/>
      <c r="BLB16" s="78"/>
      <c r="BLC16" s="78"/>
      <c r="BLD16" s="78"/>
      <c r="BLE16" s="78"/>
      <c r="BLF16" s="78"/>
      <c r="BLG16" s="78"/>
      <c r="BLH16" s="78"/>
      <c r="BLI16" s="78"/>
      <c r="BLJ16" s="78"/>
      <c r="BLK16" s="78"/>
      <c r="BLL16" s="78"/>
      <c r="BLM16" s="78"/>
      <c r="BLN16" s="78"/>
      <c r="BLO16" s="78"/>
      <c r="BLP16" s="78"/>
      <c r="BLQ16" s="78"/>
      <c r="BLR16" s="78"/>
      <c r="BLS16" s="78"/>
      <c r="BLT16" s="78"/>
      <c r="BLU16" s="78"/>
      <c r="BLV16" s="78"/>
      <c r="BLW16" s="78"/>
      <c r="BLX16" s="78"/>
      <c r="BLY16" s="78"/>
      <c r="BLZ16" s="78"/>
      <c r="BMA16" s="78"/>
      <c r="BMB16" s="78"/>
      <c r="BMC16" s="78"/>
      <c r="BMD16" s="78"/>
      <c r="BME16" s="78"/>
      <c r="BMF16" s="78"/>
      <c r="BMG16" s="78"/>
      <c r="BMH16" s="78"/>
      <c r="BMI16" s="78"/>
      <c r="BMJ16" s="78"/>
      <c r="BMK16" s="78"/>
      <c r="BML16" s="78"/>
      <c r="BMM16" s="78"/>
      <c r="BMN16" s="78"/>
      <c r="BMO16" s="78"/>
      <c r="BMP16" s="78"/>
      <c r="BMQ16" s="78"/>
      <c r="BMR16" s="78"/>
      <c r="BMS16" s="78"/>
      <c r="BMT16" s="78"/>
      <c r="BMU16" s="78"/>
      <c r="BMV16" s="78"/>
      <c r="BMW16" s="78"/>
      <c r="BMX16" s="78"/>
      <c r="BMY16" s="78"/>
      <c r="BMZ16" s="78"/>
      <c r="BNA16" s="78"/>
      <c r="BNB16" s="78"/>
      <c r="BNC16" s="78"/>
      <c r="BND16" s="78"/>
      <c r="BNE16" s="78"/>
      <c r="BNF16" s="78"/>
      <c r="BNG16" s="78"/>
      <c r="BNH16" s="78"/>
      <c r="BNI16" s="78"/>
      <c r="BNJ16" s="78"/>
      <c r="BNK16" s="78"/>
      <c r="BNL16" s="78"/>
      <c r="BNM16" s="78"/>
      <c r="BNN16" s="78"/>
      <c r="BNO16" s="78"/>
      <c r="BNP16" s="78"/>
      <c r="BNQ16" s="78"/>
      <c r="BNR16" s="78"/>
      <c r="BNS16" s="78"/>
      <c r="BNT16" s="78"/>
      <c r="BNU16" s="78"/>
      <c r="BNV16" s="78"/>
      <c r="BNW16" s="78"/>
      <c r="BNX16" s="78"/>
      <c r="BNY16" s="78"/>
      <c r="BNZ16" s="78"/>
      <c r="BOA16" s="78"/>
      <c r="BOB16" s="78"/>
      <c r="BOC16" s="78"/>
      <c r="BOD16" s="78"/>
      <c r="BOE16" s="78"/>
      <c r="BOF16" s="78"/>
      <c r="BOG16" s="78"/>
      <c r="BOH16" s="78"/>
      <c r="BOI16" s="78"/>
      <c r="BOJ16" s="78"/>
      <c r="BOK16" s="78"/>
      <c r="BOL16" s="78"/>
      <c r="BOM16" s="78"/>
      <c r="BON16" s="78"/>
      <c r="BOO16" s="78"/>
      <c r="BOP16" s="78"/>
      <c r="BOQ16" s="78"/>
      <c r="BOR16" s="78"/>
      <c r="BOS16" s="78"/>
      <c r="BOT16" s="78"/>
      <c r="BOU16" s="78"/>
      <c r="BOV16" s="78"/>
      <c r="BOW16" s="78"/>
      <c r="BOX16" s="78"/>
      <c r="BOY16" s="78"/>
      <c r="BOZ16" s="78"/>
      <c r="BPA16" s="78"/>
      <c r="BPB16" s="78"/>
      <c r="BPC16" s="78"/>
      <c r="BPD16" s="78"/>
      <c r="BPE16" s="78"/>
      <c r="BPF16" s="78"/>
      <c r="BPG16" s="78"/>
      <c r="BPH16" s="78"/>
      <c r="BPI16" s="78"/>
      <c r="BPJ16" s="78"/>
      <c r="BPK16" s="78"/>
      <c r="BPL16" s="78"/>
      <c r="BPM16" s="78"/>
      <c r="BPN16" s="78"/>
      <c r="BPO16" s="78"/>
      <c r="BPP16" s="78"/>
      <c r="BPQ16" s="78"/>
      <c r="BPR16" s="78"/>
      <c r="BPS16" s="78"/>
      <c r="BPT16" s="78"/>
      <c r="BPU16" s="78"/>
      <c r="BPV16" s="78"/>
      <c r="BPW16" s="78"/>
      <c r="BPX16" s="78"/>
      <c r="BPY16" s="78"/>
      <c r="BPZ16" s="78"/>
      <c r="BQA16" s="78"/>
      <c r="BQB16" s="78"/>
      <c r="BQC16" s="78"/>
      <c r="BQD16" s="78"/>
      <c r="BQE16" s="78"/>
      <c r="BQF16" s="78"/>
      <c r="BQG16" s="78"/>
      <c r="BQH16" s="78"/>
      <c r="BQI16" s="78"/>
      <c r="BQJ16" s="78"/>
      <c r="BQK16" s="78"/>
      <c r="BQL16" s="78"/>
      <c r="BQM16" s="78"/>
      <c r="BQN16" s="78"/>
      <c r="BQO16" s="78"/>
      <c r="BQP16" s="78"/>
      <c r="BQQ16" s="78"/>
      <c r="BQR16" s="78"/>
      <c r="BQS16" s="78"/>
      <c r="BQT16" s="78"/>
      <c r="BQU16" s="78"/>
      <c r="BQV16" s="78"/>
      <c r="BQW16" s="78"/>
      <c r="BQX16" s="78"/>
      <c r="BQY16" s="78"/>
      <c r="BQZ16" s="78"/>
      <c r="BRA16" s="78"/>
      <c r="BRB16" s="78"/>
      <c r="BRC16" s="78"/>
      <c r="BRD16" s="78"/>
      <c r="BRE16" s="78"/>
      <c r="BRF16" s="78"/>
      <c r="BRG16" s="78"/>
      <c r="BRH16" s="78"/>
      <c r="BRI16" s="78"/>
      <c r="BRJ16" s="78"/>
      <c r="BRK16" s="78"/>
      <c r="BRL16" s="78"/>
      <c r="BRM16" s="78"/>
      <c r="BRN16" s="78"/>
      <c r="BRO16" s="78"/>
      <c r="BRP16" s="78"/>
      <c r="BRQ16" s="78"/>
      <c r="BRR16" s="78"/>
      <c r="BRS16" s="78"/>
      <c r="BRT16" s="78"/>
      <c r="BRU16" s="78"/>
      <c r="BRV16" s="78"/>
      <c r="BRW16" s="78"/>
      <c r="BRX16" s="78"/>
      <c r="BRY16" s="78"/>
      <c r="BRZ16" s="78"/>
      <c r="BSA16" s="78"/>
      <c r="BSB16" s="78"/>
      <c r="BSC16" s="78"/>
      <c r="BSD16" s="78"/>
      <c r="BSE16" s="78"/>
      <c r="BSF16" s="78"/>
      <c r="BSG16" s="78"/>
      <c r="BSH16" s="78"/>
      <c r="BSI16" s="78"/>
      <c r="BSJ16" s="78"/>
      <c r="BSK16" s="78"/>
      <c r="BSL16" s="78"/>
      <c r="BSM16" s="78"/>
      <c r="BSN16" s="78"/>
      <c r="BSO16" s="78"/>
      <c r="BSP16" s="78"/>
      <c r="BSQ16" s="78"/>
      <c r="BSR16" s="78"/>
      <c r="BSS16" s="78"/>
      <c r="BST16" s="78"/>
      <c r="BSU16" s="78"/>
      <c r="BSV16" s="78"/>
      <c r="BSW16" s="78"/>
      <c r="BSX16" s="78"/>
      <c r="BSY16" s="78"/>
      <c r="BSZ16" s="78"/>
      <c r="BTA16" s="78"/>
      <c r="BTB16" s="78"/>
      <c r="BTC16" s="78"/>
      <c r="BTD16" s="78"/>
      <c r="BTE16" s="78"/>
      <c r="BTF16" s="78"/>
      <c r="BTG16" s="78"/>
      <c r="BTH16" s="78"/>
      <c r="BTI16" s="78"/>
      <c r="BTJ16" s="78"/>
      <c r="BTK16" s="78"/>
      <c r="BTL16" s="78"/>
      <c r="BTM16" s="78"/>
      <c r="BTN16" s="78"/>
      <c r="BTO16" s="78"/>
      <c r="BTP16" s="78"/>
      <c r="BTQ16" s="78"/>
      <c r="BTR16" s="78"/>
      <c r="BTS16" s="78"/>
      <c r="BTT16" s="78"/>
      <c r="BTU16" s="78"/>
      <c r="BTV16" s="78"/>
      <c r="BTW16" s="78"/>
      <c r="BTX16" s="78"/>
      <c r="BTY16" s="78"/>
      <c r="BTZ16" s="78"/>
      <c r="BUA16" s="78"/>
      <c r="BUB16" s="78"/>
      <c r="BUC16" s="78"/>
      <c r="BUD16" s="78"/>
      <c r="BUE16" s="78"/>
      <c r="BUF16" s="78"/>
      <c r="BUG16" s="78"/>
      <c r="BUH16" s="78"/>
      <c r="BUI16" s="78"/>
      <c r="BUJ16" s="78"/>
      <c r="BUK16" s="78"/>
      <c r="BUL16" s="78"/>
      <c r="BUM16" s="78"/>
      <c r="BUN16" s="78"/>
      <c r="BUO16" s="78"/>
      <c r="BUP16" s="78"/>
      <c r="BUQ16" s="78"/>
      <c r="BUR16" s="78"/>
      <c r="BUS16" s="78"/>
      <c r="BUT16" s="78"/>
      <c r="BUU16" s="78"/>
      <c r="BUV16" s="78"/>
      <c r="BUW16" s="78"/>
      <c r="BUX16" s="78"/>
      <c r="BUY16" s="78"/>
      <c r="BUZ16" s="78"/>
      <c r="BVA16" s="78"/>
      <c r="BVB16" s="78"/>
      <c r="BVC16" s="78"/>
      <c r="BVD16" s="78"/>
      <c r="BVE16" s="78"/>
      <c r="BVF16" s="78"/>
      <c r="BVG16" s="78"/>
      <c r="BVH16" s="78"/>
      <c r="BVI16" s="78"/>
      <c r="BVJ16" s="78"/>
      <c r="BVK16" s="78"/>
      <c r="BVL16" s="78"/>
      <c r="BVM16" s="78"/>
      <c r="BVN16" s="78"/>
      <c r="BVO16" s="78"/>
      <c r="BVP16" s="78"/>
      <c r="BVQ16" s="78"/>
      <c r="BVR16" s="78"/>
      <c r="BVS16" s="78"/>
      <c r="BVT16" s="78"/>
      <c r="BVU16" s="78"/>
      <c r="BVV16" s="78"/>
      <c r="BVW16" s="78"/>
      <c r="BVX16" s="78"/>
      <c r="BVY16" s="78"/>
      <c r="BVZ16" s="78"/>
      <c r="BWA16" s="78"/>
      <c r="BWB16" s="78"/>
      <c r="BWC16" s="78"/>
      <c r="BWD16" s="78"/>
      <c r="BWE16" s="78"/>
      <c r="BWF16" s="78"/>
      <c r="BWG16" s="78"/>
      <c r="BWH16" s="78"/>
      <c r="BWI16" s="78"/>
      <c r="BWJ16" s="78"/>
      <c r="BWK16" s="78"/>
      <c r="BWL16" s="78"/>
      <c r="BWM16" s="78"/>
      <c r="BWN16" s="78"/>
      <c r="BWO16" s="78"/>
      <c r="BWP16" s="78"/>
      <c r="BWQ16" s="78"/>
      <c r="BWR16" s="78"/>
      <c r="BWS16" s="78"/>
      <c r="BWT16" s="78"/>
      <c r="BWU16" s="78"/>
      <c r="BWV16" s="78"/>
      <c r="BWW16" s="78"/>
      <c r="BWX16" s="78"/>
      <c r="BWY16" s="78"/>
      <c r="BWZ16" s="78"/>
      <c r="BXA16" s="78"/>
      <c r="BXB16" s="78"/>
      <c r="BXC16" s="78"/>
      <c r="BXD16" s="78"/>
      <c r="BXE16" s="78"/>
      <c r="BXF16" s="78"/>
      <c r="BXG16" s="78"/>
      <c r="BXH16" s="78"/>
      <c r="BXI16" s="78"/>
      <c r="BXJ16" s="78"/>
      <c r="BXK16" s="78"/>
      <c r="BXL16" s="78"/>
      <c r="BXM16" s="78"/>
      <c r="BXN16" s="78"/>
      <c r="BXO16" s="78"/>
      <c r="BXP16" s="78"/>
      <c r="BXQ16" s="78"/>
      <c r="BXR16" s="78"/>
      <c r="BXS16" s="78"/>
      <c r="BXT16" s="78"/>
      <c r="BXU16" s="78"/>
      <c r="BXV16" s="78"/>
      <c r="BXW16" s="78"/>
      <c r="BXX16" s="78"/>
      <c r="BXY16" s="78"/>
      <c r="BXZ16" s="78"/>
      <c r="BYA16" s="78"/>
      <c r="BYB16" s="78"/>
      <c r="BYC16" s="78"/>
      <c r="BYD16" s="78"/>
      <c r="BYE16" s="78"/>
      <c r="BYF16" s="78"/>
      <c r="BYG16" s="78"/>
      <c r="BYH16" s="78"/>
      <c r="BYI16" s="78"/>
      <c r="BYJ16" s="78"/>
      <c r="BYK16" s="78"/>
      <c r="BYL16" s="78"/>
      <c r="BYM16" s="78"/>
      <c r="BYN16" s="78"/>
      <c r="BYO16" s="78"/>
      <c r="BYP16" s="78"/>
      <c r="BYQ16" s="78"/>
      <c r="BYR16" s="78"/>
      <c r="BYS16" s="78"/>
      <c r="BYT16" s="78"/>
      <c r="BYU16" s="78"/>
      <c r="BYV16" s="78"/>
      <c r="BYW16" s="78"/>
      <c r="BYX16" s="78"/>
      <c r="BYY16" s="78"/>
      <c r="BYZ16" s="78"/>
      <c r="BZA16" s="78"/>
      <c r="BZB16" s="78"/>
      <c r="BZC16" s="78"/>
      <c r="BZD16" s="78"/>
      <c r="BZE16" s="78"/>
      <c r="BZF16" s="78"/>
      <c r="BZG16" s="78"/>
      <c r="BZH16" s="78"/>
      <c r="BZI16" s="78"/>
      <c r="BZJ16" s="78"/>
      <c r="BZK16" s="78"/>
      <c r="BZL16" s="78"/>
      <c r="BZM16" s="78"/>
      <c r="BZN16" s="78"/>
      <c r="BZO16" s="78"/>
      <c r="BZP16" s="78"/>
      <c r="BZQ16" s="78"/>
      <c r="BZR16" s="78"/>
      <c r="BZS16" s="78"/>
      <c r="BZT16" s="78"/>
      <c r="BZU16" s="78"/>
      <c r="BZV16" s="78"/>
      <c r="BZW16" s="78"/>
      <c r="BZX16" s="78"/>
      <c r="BZY16" s="78"/>
      <c r="BZZ16" s="78"/>
      <c r="CAA16" s="78"/>
      <c r="CAB16" s="78"/>
      <c r="CAC16" s="78"/>
      <c r="CAD16" s="78"/>
      <c r="CAE16" s="78"/>
      <c r="CAF16" s="78"/>
      <c r="CAG16" s="78"/>
      <c r="CAH16" s="78"/>
      <c r="CAI16" s="78"/>
      <c r="CAJ16" s="78"/>
      <c r="CAK16" s="78"/>
      <c r="CAL16" s="78"/>
      <c r="CAM16" s="78"/>
      <c r="CAN16" s="78"/>
      <c r="CAO16" s="78"/>
      <c r="CAP16" s="78"/>
      <c r="CAQ16" s="78"/>
      <c r="CAR16" s="78"/>
      <c r="CAS16" s="78"/>
      <c r="CAT16" s="78"/>
      <c r="CAU16" s="78"/>
      <c r="CAV16" s="78"/>
      <c r="CAW16" s="78"/>
      <c r="CAX16" s="78"/>
      <c r="CAY16" s="78"/>
      <c r="CAZ16" s="78"/>
      <c r="CBA16" s="78"/>
      <c r="CBB16" s="78"/>
      <c r="CBC16" s="78"/>
      <c r="CBD16" s="78"/>
      <c r="CBE16" s="78"/>
      <c r="CBF16" s="78"/>
      <c r="CBG16" s="78"/>
      <c r="CBH16" s="78"/>
      <c r="CBI16" s="78"/>
      <c r="CBJ16" s="78"/>
      <c r="CBK16" s="78"/>
      <c r="CBL16" s="78"/>
      <c r="CBM16" s="78"/>
      <c r="CBN16" s="78"/>
      <c r="CBO16" s="78"/>
      <c r="CBP16" s="78"/>
      <c r="CBQ16" s="78"/>
      <c r="CBR16" s="78"/>
      <c r="CBS16" s="78"/>
      <c r="CBT16" s="78"/>
      <c r="CBU16" s="78"/>
      <c r="CBV16" s="78"/>
      <c r="CBW16" s="78"/>
      <c r="CBX16" s="78"/>
      <c r="CBY16" s="78"/>
      <c r="CBZ16" s="78"/>
      <c r="CCA16" s="78"/>
      <c r="CCB16" s="78"/>
      <c r="CCC16" s="78"/>
      <c r="CCD16" s="78"/>
      <c r="CCE16" s="78"/>
      <c r="CCF16" s="78"/>
      <c r="CCG16" s="78"/>
      <c r="CCH16" s="78"/>
      <c r="CCI16" s="78"/>
      <c r="CCJ16" s="78"/>
      <c r="CCK16" s="78"/>
      <c r="CCL16" s="78"/>
      <c r="CCM16" s="78"/>
      <c r="CCN16" s="78"/>
      <c r="CCO16" s="78"/>
      <c r="CCP16" s="78"/>
      <c r="CCQ16" s="78"/>
      <c r="CCR16" s="78"/>
      <c r="CCS16" s="78"/>
      <c r="CCT16" s="78"/>
      <c r="CCU16" s="78"/>
      <c r="CCV16" s="78"/>
      <c r="CCW16" s="78"/>
      <c r="CCX16" s="78"/>
      <c r="CCY16" s="78"/>
      <c r="CCZ16" s="78"/>
      <c r="CDA16" s="78"/>
      <c r="CDB16" s="78"/>
      <c r="CDC16" s="78"/>
      <c r="CDD16" s="78"/>
      <c r="CDE16" s="78"/>
      <c r="CDF16" s="78"/>
      <c r="CDG16" s="78"/>
      <c r="CDH16" s="78"/>
      <c r="CDI16" s="78"/>
      <c r="CDJ16" s="78"/>
      <c r="CDK16" s="78"/>
      <c r="CDL16" s="78"/>
      <c r="CDM16" s="78"/>
      <c r="CDN16" s="78"/>
      <c r="CDO16" s="78"/>
      <c r="CDP16" s="78"/>
      <c r="CDQ16" s="78"/>
      <c r="CDR16" s="78"/>
      <c r="CDS16" s="78"/>
      <c r="CDT16" s="78"/>
      <c r="CDU16" s="78"/>
      <c r="CDV16" s="78"/>
      <c r="CDW16" s="78"/>
      <c r="CDX16" s="78"/>
      <c r="CDY16" s="78"/>
      <c r="CDZ16" s="78"/>
      <c r="CEA16" s="78"/>
      <c r="CEB16" s="78"/>
      <c r="CEC16" s="78"/>
      <c r="CED16" s="78"/>
      <c r="CEE16" s="78"/>
      <c r="CEF16" s="78"/>
      <c r="CEG16" s="78"/>
      <c r="CEH16" s="78"/>
      <c r="CEI16" s="78"/>
      <c r="CEJ16" s="78"/>
      <c r="CEK16" s="78"/>
      <c r="CEL16" s="78"/>
      <c r="CEM16" s="78"/>
      <c r="CEN16" s="78"/>
      <c r="CEO16" s="78"/>
      <c r="CEP16" s="78"/>
      <c r="CEQ16" s="78"/>
      <c r="CER16" s="78"/>
      <c r="CES16" s="78"/>
      <c r="CET16" s="78"/>
      <c r="CEU16" s="78"/>
      <c r="CEV16" s="78"/>
      <c r="CEW16" s="78"/>
      <c r="CEX16" s="78"/>
      <c r="CEY16" s="78"/>
      <c r="CEZ16" s="78"/>
      <c r="CFA16" s="78"/>
      <c r="CFB16" s="78"/>
      <c r="CFC16" s="78"/>
      <c r="CFD16" s="78"/>
      <c r="CFE16" s="78"/>
      <c r="CFF16" s="78"/>
      <c r="CFG16" s="78"/>
      <c r="CFH16" s="78"/>
      <c r="CFI16" s="78"/>
      <c r="CFJ16" s="78"/>
      <c r="CFK16" s="78"/>
      <c r="CFL16" s="78"/>
      <c r="CFM16" s="78"/>
      <c r="CFN16" s="78"/>
      <c r="CFO16" s="78"/>
      <c r="CFP16" s="78"/>
      <c r="CFQ16" s="78"/>
      <c r="CFR16" s="78"/>
      <c r="CFS16" s="78"/>
      <c r="CFT16" s="78"/>
      <c r="CFU16" s="78"/>
      <c r="CFV16" s="78"/>
      <c r="CFW16" s="78"/>
      <c r="CFX16" s="78"/>
      <c r="CFY16" s="78"/>
      <c r="CFZ16" s="78"/>
      <c r="CGA16" s="78"/>
      <c r="CGB16" s="78"/>
      <c r="CGC16" s="78"/>
      <c r="CGD16" s="78"/>
      <c r="CGE16" s="78"/>
      <c r="CGF16" s="78"/>
      <c r="CGG16" s="78"/>
      <c r="CGH16" s="78"/>
      <c r="CGI16" s="78"/>
      <c r="CGJ16" s="78"/>
      <c r="CGK16" s="78"/>
      <c r="CGL16" s="78"/>
      <c r="CGM16" s="78"/>
      <c r="CGN16" s="78"/>
      <c r="CGO16" s="78"/>
      <c r="CGP16" s="78"/>
      <c r="CGQ16" s="78"/>
      <c r="CGR16" s="78"/>
      <c r="CGS16" s="78"/>
      <c r="CGT16" s="78"/>
      <c r="CGU16" s="78"/>
      <c r="CGV16" s="78"/>
      <c r="CGW16" s="78"/>
      <c r="CGX16" s="78"/>
      <c r="CGY16" s="78"/>
      <c r="CGZ16" s="78"/>
      <c r="CHA16" s="78"/>
      <c r="CHB16" s="78"/>
      <c r="CHC16" s="78"/>
      <c r="CHD16" s="78"/>
      <c r="CHE16" s="78"/>
      <c r="CHF16" s="78"/>
      <c r="CHG16" s="78"/>
      <c r="CHH16" s="78"/>
      <c r="CHI16" s="78"/>
      <c r="CHJ16" s="78"/>
      <c r="CHK16" s="78"/>
      <c r="CHL16" s="78"/>
      <c r="CHM16" s="78"/>
      <c r="CHN16" s="78"/>
      <c r="CHO16" s="78"/>
      <c r="CHP16" s="78"/>
      <c r="CHQ16" s="78"/>
      <c r="CHR16" s="78"/>
      <c r="CHS16" s="78"/>
      <c r="CHT16" s="78"/>
      <c r="CHU16" s="78"/>
      <c r="CHV16" s="78"/>
      <c r="CHW16" s="78"/>
      <c r="CHX16" s="78"/>
      <c r="CHY16" s="78"/>
      <c r="CHZ16" s="78"/>
      <c r="CIA16" s="78"/>
      <c r="CIB16" s="78"/>
      <c r="CIC16" s="78"/>
      <c r="CID16" s="78"/>
      <c r="CIE16" s="78"/>
      <c r="CIF16" s="78"/>
      <c r="CIG16" s="78"/>
      <c r="CIH16" s="78"/>
      <c r="CII16" s="78"/>
      <c r="CIJ16" s="78"/>
      <c r="CIK16" s="78"/>
      <c r="CIL16" s="78"/>
      <c r="CIM16" s="78"/>
      <c r="CIN16" s="78"/>
      <c r="CIO16" s="78"/>
      <c r="CIP16" s="78"/>
      <c r="CIQ16" s="78"/>
      <c r="CIR16" s="78"/>
      <c r="CIS16" s="78"/>
      <c r="CIT16" s="78"/>
      <c r="CIU16" s="78"/>
      <c r="CIV16" s="78"/>
      <c r="CIW16" s="78"/>
      <c r="CIX16" s="78"/>
      <c r="CIY16" s="78"/>
      <c r="CIZ16" s="78"/>
      <c r="CJA16" s="78"/>
      <c r="CJB16" s="78"/>
      <c r="CJC16" s="78"/>
      <c r="CJD16" s="78"/>
      <c r="CJE16" s="78"/>
      <c r="CJF16" s="78"/>
      <c r="CJG16" s="78"/>
      <c r="CJH16" s="78"/>
      <c r="CJI16" s="78"/>
      <c r="CJJ16" s="78"/>
      <c r="CJK16" s="78"/>
      <c r="CJL16" s="78"/>
      <c r="CJM16" s="78"/>
      <c r="CJN16" s="78"/>
      <c r="CJO16" s="78"/>
      <c r="CJP16" s="78"/>
      <c r="CJQ16" s="78"/>
      <c r="CJR16" s="78"/>
      <c r="CJS16" s="78"/>
      <c r="CJT16" s="78"/>
      <c r="CJU16" s="78"/>
      <c r="CJV16" s="78"/>
      <c r="CJW16" s="78"/>
      <c r="CJX16" s="78"/>
      <c r="CJY16" s="78"/>
      <c r="CJZ16" s="78"/>
      <c r="CKA16" s="78"/>
      <c r="CKB16" s="78"/>
      <c r="CKC16" s="78"/>
      <c r="CKD16" s="78"/>
      <c r="CKE16" s="78"/>
      <c r="CKF16" s="78"/>
      <c r="CKG16" s="78"/>
      <c r="CKH16" s="78"/>
      <c r="CKI16" s="78"/>
      <c r="CKJ16" s="78"/>
      <c r="CKK16" s="78"/>
      <c r="CKL16" s="78"/>
      <c r="CKM16" s="78"/>
      <c r="CKN16" s="78"/>
      <c r="CKO16" s="78"/>
      <c r="CKP16" s="78"/>
      <c r="CKQ16" s="78"/>
      <c r="CKR16" s="78"/>
      <c r="CKS16" s="78"/>
      <c r="CKT16" s="78"/>
      <c r="CKU16" s="78"/>
      <c r="CKV16" s="78"/>
      <c r="CKW16" s="78"/>
      <c r="CKX16" s="78"/>
      <c r="CKY16" s="78"/>
      <c r="CKZ16" s="78"/>
      <c r="CLA16" s="78"/>
      <c r="CLB16" s="78"/>
      <c r="CLC16" s="78"/>
      <c r="CLD16" s="78"/>
      <c r="CLE16" s="78"/>
      <c r="CLF16" s="78"/>
      <c r="CLG16" s="78"/>
      <c r="CLH16" s="78"/>
      <c r="CLI16" s="78"/>
      <c r="CLJ16" s="78"/>
      <c r="CLK16" s="78"/>
      <c r="CLL16" s="78"/>
      <c r="CLM16" s="78"/>
      <c r="CLN16" s="78"/>
      <c r="CLO16" s="78"/>
      <c r="CLP16" s="78"/>
      <c r="CLQ16" s="78"/>
      <c r="CLR16" s="78"/>
      <c r="CLS16" s="78"/>
      <c r="CLT16" s="78"/>
      <c r="CLU16" s="78"/>
      <c r="CLV16" s="78"/>
      <c r="CLW16" s="78"/>
      <c r="CLX16" s="78"/>
      <c r="CLY16" s="78"/>
      <c r="CLZ16" s="78"/>
      <c r="CMA16" s="78"/>
      <c r="CMB16" s="78"/>
      <c r="CMC16" s="78"/>
      <c r="CMD16" s="78"/>
      <c r="CME16" s="78"/>
      <c r="CMF16" s="78"/>
      <c r="CMG16" s="78"/>
      <c r="CMH16" s="78"/>
      <c r="CMI16" s="78"/>
      <c r="CMJ16" s="78"/>
      <c r="CMK16" s="78"/>
      <c r="CML16" s="78"/>
      <c r="CMM16" s="78"/>
      <c r="CMN16" s="78"/>
      <c r="CMO16" s="78"/>
      <c r="CMP16" s="78"/>
      <c r="CMQ16" s="78"/>
      <c r="CMR16" s="78"/>
      <c r="CMS16" s="78"/>
      <c r="CMT16" s="78"/>
      <c r="CMU16" s="78"/>
      <c r="CMV16" s="78"/>
      <c r="CMW16" s="78"/>
      <c r="CMX16" s="78"/>
      <c r="CMY16" s="78"/>
      <c r="CMZ16" s="78"/>
      <c r="CNA16" s="78"/>
      <c r="CNB16" s="78"/>
      <c r="CNC16" s="78"/>
      <c r="CND16" s="78"/>
      <c r="CNE16" s="78"/>
      <c r="CNF16" s="78"/>
      <c r="CNG16" s="78"/>
      <c r="CNH16" s="78"/>
      <c r="CNI16" s="78"/>
      <c r="CNJ16" s="78"/>
      <c r="CNK16" s="78"/>
      <c r="CNL16" s="78"/>
      <c r="CNM16" s="78"/>
      <c r="CNN16" s="78"/>
      <c r="CNO16" s="78"/>
      <c r="CNP16" s="78"/>
      <c r="CNQ16" s="78"/>
      <c r="CNR16" s="78"/>
      <c r="CNS16" s="78"/>
      <c r="CNT16" s="78"/>
      <c r="CNU16" s="78"/>
      <c r="CNV16" s="78"/>
      <c r="CNW16" s="78"/>
      <c r="CNX16" s="78"/>
      <c r="CNY16" s="78"/>
      <c r="CNZ16" s="78"/>
      <c r="COA16" s="78"/>
      <c r="COB16" s="78"/>
      <c r="COC16" s="78"/>
      <c r="COD16" s="78"/>
      <c r="COE16" s="78"/>
      <c r="COF16" s="78"/>
      <c r="COG16" s="78"/>
      <c r="COH16" s="78"/>
      <c r="COI16" s="78"/>
      <c r="COJ16" s="78"/>
      <c r="COK16" s="78"/>
      <c r="COL16" s="78"/>
      <c r="COM16" s="78"/>
      <c r="CON16" s="78"/>
      <c r="COO16" s="78"/>
      <c r="COP16" s="78"/>
      <c r="COQ16" s="78"/>
      <c r="COR16" s="78"/>
      <c r="COS16" s="78"/>
      <c r="COT16" s="78"/>
      <c r="COU16" s="78"/>
      <c r="COV16" s="78"/>
      <c r="COW16" s="78"/>
      <c r="COX16" s="78"/>
      <c r="COY16" s="78"/>
      <c r="COZ16" s="78"/>
      <c r="CPA16" s="78"/>
      <c r="CPB16" s="78"/>
      <c r="CPC16" s="78"/>
      <c r="CPD16" s="78"/>
      <c r="CPE16" s="78"/>
      <c r="CPF16" s="78"/>
      <c r="CPG16" s="78"/>
      <c r="CPH16" s="78"/>
      <c r="CPI16" s="78"/>
      <c r="CPJ16" s="78"/>
      <c r="CPK16" s="78"/>
      <c r="CPL16" s="78"/>
      <c r="CPM16" s="78"/>
      <c r="CPN16" s="78"/>
      <c r="CPO16" s="78"/>
      <c r="CPP16" s="78"/>
      <c r="CPQ16" s="78"/>
      <c r="CPR16" s="78"/>
      <c r="CPS16" s="78"/>
      <c r="CPT16" s="78"/>
      <c r="CPU16" s="78"/>
      <c r="CPV16" s="78"/>
      <c r="CPW16" s="78"/>
      <c r="CPX16" s="78"/>
      <c r="CPY16" s="78"/>
      <c r="CPZ16" s="78"/>
      <c r="CQA16" s="78"/>
      <c r="CQB16" s="78"/>
      <c r="CQC16" s="78"/>
      <c r="CQD16" s="78"/>
      <c r="CQE16" s="78"/>
      <c r="CQF16" s="78"/>
      <c r="CQG16" s="78"/>
      <c r="CQH16" s="78"/>
      <c r="CQI16" s="78"/>
      <c r="CQJ16" s="78"/>
      <c r="CQK16" s="78"/>
      <c r="CQL16" s="78"/>
      <c r="CQM16" s="78"/>
      <c r="CQN16" s="78"/>
      <c r="CQO16" s="78"/>
      <c r="CQP16" s="78"/>
      <c r="CQQ16" s="78"/>
      <c r="CQR16" s="78"/>
      <c r="CQS16" s="78"/>
      <c r="CQT16" s="78"/>
      <c r="CQU16" s="78"/>
      <c r="CQV16" s="78"/>
      <c r="CQW16" s="78"/>
      <c r="CQX16" s="78"/>
      <c r="CQY16" s="78"/>
      <c r="CQZ16" s="78"/>
      <c r="CRA16" s="78"/>
      <c r="CRB16" s="78"/>
      <c r="CRC16" s="78"/>
      <c r="CRD16" s="78"/>
      <c r="CRE16" s="78"/>
      <c r="CRF16" s="78"/>
      <c r="CRG16" s="78"/>
      <c r="CRH16" s="78"/>
      <c r="CRI16" s="78"/>
      <c r="CRJ16" s="78"/>
      <c r="CRK16" s="78"/>
      <c r="CRL16" s="78"/>
      <c r="CRM16" s="78"/>
      <c r="CRN16" s="78"/>
      <c r="CRO16" s="78"/>
      <c r="CRP16" s="78"/>
      <c r="CRQ16" s="78"/>
      <c r="CRR16" s="78"/>
      <c r="CRS16" s="78"/>
      <c r="CRT16" s="78"/>
      <c r="CRU16" s="78"/>
      <c r="CRV16" s="78"/>
      <c r="CRW16" s="78"/>
      <c r="CRX16" s="78"/>
      <c r="CRY16" s="78"/>
      <c r="CRZ16" s="78"/>
      <c r="CSA16" s="78"/>
      <c r="CSB16" s="78"/>
      <c r="CSC16" s="78"/>
      <c r="CSD16" s="78"/>
      <c r="CSE16" s="78"/>
      <c r="CSF16" s="78"/>
      <c r="CSG16" s="78"/>
      <c r="CSH16" s="78"/>
      <c r="CSI16" s="78"/>
      <c r="CSJ16" s="78"/>
      <c r="CSK16" s="78"/>
      <c r="CSL16" s="78"/>
      <c r="CSM16" s="78"/>
      <c r="CSN16" s="78"/>
      <c r="CSO16" s="78"/>
      <c r="CSP16" s="78"/>
      <c r="CSQ16" s="78"/>
      <c r="CSR16" s="78"/>
      <c r="CSS16" s="78"/>
      <c r="CST16" s="78"/>
      <c r="CSU16" s="78"/>
      <c r="CSV16" s="78"/>
      <c r="CSW16" s="78"/>
      <c r="CSX16" s="78"/>
      <c r="CSY16" s="78"/>
      <c r="CSZ16" s="78"/>
      <c r="CTA16" s="78"/>
      <c r="CTB16" s="78"/>
      <c r="CTC16" s="78"/>
      <c r="CTD16" s="78"/>
      <c r="CTE16" s="78"/>
      <c r="CTF16" s="78"/>
      <c r="CTG16" s="78"/>
      <c r="CTH16" s="78"/>
      <c r="CTI16" s="78"/>
      <c r="CTJ16" s="78"/>
      <c r="CTK16" s="78"/>
      <c r="CTL16" s="78"/>
      <c r="CTM16" s="78"/>
      <c r="CTN16" s="78"/>
      <c r="CTO16" s="78"/>
      <c r="CTP16" s="78"/>
      <c r="CTQ16" s="78"/>
      <c r="CTR16" s="78"/>
      <c r="CTS16" s="78"/>
      <c r="CTT16" s="78"/>
      <c r="CTU16" s="78"/>
      <c r="CTV16" s="78"/>
      <c r="CTW16" s="78"/>
      <c r="CTX16" s="78"/>
      <c r="CTY16" s="78"/>
      <c r="CTZ16" s="78"/>
      <c r="CUA16" s="78"/>
      <c r="CUB16" s="78"/>
      <c r="CUC16" s="78"/>
      <c r="CUD16" s="78"/>
      <c r="CUE16" s="78"/>
      <c r="CUF16" s="78"/>
      <c r="CUG16" s="78"/>
      <c r="CUH16" s="78"/>
      <c r="CUI16" s="78"/>
      <c r="CUJ16" s="78"/>
      <c r="CUK16" s="78"/>
      <c r="CUL16" s="78"/>
      <c r="CUM16" s="78"/>
      <c r="CUN16" s="78"/>
      <c r="CUO16" s="78"/>
      <c r="CUP16" s="78"/>
      <c r="CUQ16" s="78"/>
      <c r="CUR16" s="78"/>
      <c r="CUS16" s="78"/>
      <c r="CUT16" s="78"/>
      <c r="CUU16" s="78"/>
      <c r="CUV16" s="78"/>
      <c r="CUW16" s="78"/>
      <c r="CUX16" s="78"/>
      <c r="CUY16" s="78"/>
      <c r="CUZ16" s="78"/>
      <c r="CVA16" s="78"/>
      <c r="CVB16" s="78"/>
      <c r="CVC16" s="78"/>
      <c r="CVD16" s="78"/>
      <c r="CVE16" s="78"/>
      <c r="CVF16" s="78"/>
      <c r="CVG16" s="78"/>
      <c r="CVH16" s="78"/>
      <c r="CVI16" s="78"/>
      <c r="CVJ16" s="78"/>
      <c r="CVK16" s="78"/>
      <c r="CVL16" s="78"/>
      <c r="CVM16" s="78"/>
      <c r="CVN16" s="78"/>
      <c r="CVO16" s="78"/>
      <c r="CVP16" s="78"/>
      <c r="CVQ16" s="78"/>
      <c r="CVR16" s="78"/>
      <c r="CVS16" s="78"/>
      <c r="CVT16" s="78"/>
      <c r="CVU16" s="78"/>
      <c r="CVV16" s="78"/>
      <c r="CVW16" s="78"/>
      <c r="CVX16" s="78"/>
      <c r="CVY16" s="78"/>
      <c r="CVZ16" s="78"/>
      <c r="CWA16" s="78"/>
      <c r="CWB16" s="78"/>
      <c r="CWC16" s="78"/>
      <c r="CWD16" s="78"/>
      <c r="CWE16" s="78"/>
      <c r="CWF16" s="78"/>
      <c r="CWG16" s="78"/>
      <c r="CWH16" s="78"/>
      <c r="CWI16" s="78"/>
      <c r="CWJ16" s="78"/>
      <c r="CWK16" s="78"/>
      <c r="CWL16" s="78"/>
      <c r="CWM16" s="78"/>
      <c r="CWN16" s="78"/>
      <c r="CWO16" s="78"/>
      <c r="CWP16" s="78"/>
      <c r="CWQ16" s="78"/>
      <c r="CWR16" s="78"/>
      <c r="CWS16" s="78"/>
      <c r="CWT16" s="78"/>
      <c r="CWU16" s="78"/>
      <c r="CWV16" s="78"/>
      <c r="CWW16" s="78"/>
      <c r="CWX16" s="78"/>
      <c r="CWY16" s="78"/>
      <c r="CWZ16" s="78"/>
      <c r="CXA16" s="78"/>
      <c r="CXB16" s="78"/>
      <c r="CXC16" s="78"/>
      <c r="CXD16" s="78"/>
      <c r="CXE16" s="78"/>
      <c r="CXF16" s="78"/>
      <c r="CXG16" s="78"/>
      <c r="CXH16" s="78"/>
      <c r="CXI16" s="78"/>
      <c r="CXJ16" s="78"/>
      <c r="CXK16" s="78"/>
      <c r="CXL16" s="78"/>
      <c r="CXM16" s="78"/>
      <c r="CXN16" s="78"/>
      <c r="CXO16" s="78"/>
      <c r="CXP16" s="78"/>
      <c r="CXQ16" s="78"/>
      <c r="CXR16" s="78"/>
      <c r="CXS16" s="78"/>
      <c r="CXT16" s="78"/>
      <c r="CXU16" s="78"/>
      <c r="CXV16" s="78"/>
      <c r="CXW16" s="78"/>
      <c r="CXX16" s="78"/>
      <c r="CXY16" s="78"/>
      <c r="CXZ16" s="78"/>
      <c r="CYA16" s="78"/>
      <c r="CYB16" s="78"/>
      <c r="CYC16" s="78"/>
      <c r="CYD16" s="78"/>
      <c r="CYE16" s="78"/>
      <c r="CYF16" s="78"/>
      <c r="CYG16" s="78"/>
      <c r="CYH16" s="78"/>
      <c r="CYI16" s="78"/>
      <c r="CYJ16" s="78"/>
      <c r="CYK16" s="78"/>
      <c r="CYL16" s="78"/>
      <c r="CYM16" s="78"/>
      <c r="CYN16" s="78"/>
      <c r="CYO16" s="78"/>
      <c r="CYP16" s="78"/>
      <c r="CYQ16" s="78"/>
      <c r="CYR16" s="78"/>
      <c r="CYS16" s="78"/>
      <c r="CYT16" s="78"/>
      <c r="CYU16" s="78"/>
      <c r="CYV16" s="78"/>
      <c r="CYW16" s="78"/>
      <c r="CYX16" s="78"/>
      <c r="CYY16" s="78"/>
      <c r="CYZ16" s="78"/>
      <c r="CZA16" s="78"/>
      <c r="CZB16" s="78"/>
      <c r="CZC16" s="78"/>
      <c r="CZD16" s="78"/>
      <c r="CZE16" s="78"/>
      <c r="CZF16" s="78"/>
      <c r="CZG16" s="78"/>
      <c r="CZH16" s="78"/>
      <c r="CZI16" s="78"/>
      <c r="CZJ16" s="78"/>
      <c r="CZK16" s="78"/>
      <c r="CZL16" s="78"/>
      <c r="CZM16" s="78"/>
      <c r="CZN16" s="78"/>
      <c r="CZO16" s="78"/>
      <c r="CZP16" s="78"/>
      <c r="CZQ16" s="78"/>
      <c r="CZR16" s="78"/>
      <c r="CZS16" s="78"/>
      <c r="CZT16" s="78"/>
      <c r="CZU16" s="78"/>
      <c r="CZV16" s="78"/>
      <c r="CZW16" s="78"/>
      <c r="CZX16" s="78"/>
      <c r="CZY16" s="78"/>
      <c r="CZZ16" s="78"/>
      <c r="DAA16" s="78"/>
      <c r="DAB16" s="78"/>
      <c r="DAC16" s="78"/>
      <c r="DAD16" s="78"/>
      <c r="DAE16" s="78"/>
      <c r="DAF16" s="78"/>
      <c r="DAG16" s="78"/>
      <c r="DAH16" s="78"/>
      <c r="DAI16" s="78"/>
      <c r="DAJ16" s="78"/>
      <c r="DAK16" s="78"/>
      <c r="DAL16" s="78"/>
      <c r="DAM16" s="78"/>
      <c r="DAN16" s="78"/>
      <c r="DAO16" s="78"/>
      <c r="DAP16" s="78"/>
      <c r="DAQ16" s="78"/>
      <c r="DAR16" s="78"/>
      <c r="DAS16" s="78"/>
      <c r="DAT16" s="78"/>
      <c r="DAU16" s="78"/>
      <c r="DAV16" s="78"/>
      <c r="DAW16" s="78"/>
      <c r="DAX16" s="78"/>
      <c r="DAY16" s="78"/>
      <c r="DAZ16" s="78"/>
      <c r="DBA16" s="78"/>
      <c r="DBB16" s="78"/>
      <c r="DBC16" s="78"/>
      <c r="DBD16" s="78"/>
      <c r="DBE16" s="78"/>
      <c r="DBF16" s="78"/>
      <c r="DBG16" s="78"/>
      <c r="DBH16" s="78"/>
      <c r="DBI16" s="78"/>
      <c r="DBJ16" s="78"/>
      <c r="DBK16" s="78"/>
      <c r="DBL16" s="78"/>
      <c r="DBM16" s="78"/>
      <c r="DBN16" s="78"/>
      <c r="DBO16" s="78"/>
      <c r="DBP16" s="78"/>
      <c r="DBQ16" s="78"/>
      <c r="DBR16" s="78"/>
      <c r="DBS16" s="78"/>
      <c r="DBT16" s="78"/>
      <c r="DBU16" s="78"/>
      <c r="DBV16" s="78"/>
      <c r="DBW16" s="78"/>
      <c r="DBX16" s="78"/>
      <c r="DBY16" s="78"/>
      <c r="DBZ16" s="78"/>
      <c r="DCA16" s="78"/>
      <c r="DCB16" s="78"/>
      <c r="DCC16" s="78"/>
      <c r="DCD16" s="78"/>
      <c r="DCE16" s="78"/>
      <c r="DCF16" s="78"/>
      <c r="DCG16" s="78"/>
      <c r="DCH16" s="78"/>
      <c r="DCI16" s="78"/>
      <c r="DCJ16" s="78"/>
      <c r="DCK16" s="78"/>
      <c r="DCL16" s="78"/>
      <c r="DCM16" s="78"/>
      <c r="DCN16" s="78"/>
      <c r="DCO16" s="78"/>
      <c r="DCP16" s="78"/>
      <c r="DCQ16" s="78"/>
      <c r="DCR16" s="78"/>
      <c r="DCS16" s="78"/>
      <c r="DCT16" s="78"/>
      <c r="DCU16" s="78"/>
      <c r="DCV16" s="78"/>
      <c r="DCW16" s="78"/>
      <c r="DCX16" s="78"/>
      <c r="DCY16" s="78"/>
      <c r="DCZ16" s="78"/>
      <c r="DDA16" s="78"/>
      <c r="DDB16" s="78"/>
      <c r="DDC16" s="78"/>
      <c r="DDD16" s="78"/>
      <c r="DDE16" s="78"/>
      <c r="DDF16" s="78"/>
      <c r="DDG16" s="78"/>
      <c r="DDH16" s="78"/>
      <c r="DDI16" s="78"/>
      <c r="DDJ16" s="78"/>
      <c r="DDK16" s="78"/>
      <c r="DDL16" s="78"/>
      <c r="DDM16" s="78"/>
      <c r="DDN16" s="78"/>
      <c r="DDO16" s="78"/>
      <c r="DDP16" s="78"/>
      <c r="DDQ16" s="78"/>
      <c r="DDR16" s="78"/>
      <c r="DDS16" s="78"/>
      <c r="DDT16" s="78"/>
      <c r="DDU16" s="78"/>
      <c r="DDV16" s="78"/>
      <c r="DDW16" s="78"/>
      <c r="DDX16" s="78"/>
      <c r="DDY16" s="78"/>
      <c r="DDZ16" s="78"/>
      <c r="DEA16" s="78"/>
      <c r="DEB16" s="78"/>
      <c r="DEC16" s="78"/>
      <c r="DED16" s="78"/>
      <c r="DEE16" s="78"/>
      <c r="DEF16" s="78"/>
      <c r="DEG16" s="78"/>
      <c r="DEH16" s="78"/>
      <c r="DEI16" s="78"/>
      <c r="DEJ16" s="78"/>
      <c r="DEK16" s="78"/>
      <c r="DEL16" s="78"/>
      <c r="DEM16" s="78"/>
      <c r="DEN16" s="78"/>
      <c r="DEO16" s="78"/>
      <c r="DEP16" s="78"/>
      <c r="DEQ16" s="78"/>
      <c r="DER16" s="78"/>
      <c r="DES16" s="78"/>
      <c r="DET16" s="78"/>
      <c r="DEU16" s="78"/>
      <c r="DEV16" s="78"/>
      <c r="DEW16" s="78"/>
      <c r="DEX16" s="78"/>
      <c r="DEY16" s="78"/>
      <c r="DEZ16" s="78"/>
      <c r="DFA16" s="78"/>
      <c r="DFB16" s="78"/>
      <c r="DFC16" s="78"/>
      <c r="DFD16" s="78"/>
      <c r="DFE16" s="78"/>
      <c r="DFF16" s="78"/>
      <c r="DFG16" s="78"/>
      <c r="DFH16" s="78"/>
      <c r="DFI16" s="78"/>
      <c r="DFJ16" s="78"/>
      <c r="DFK16" s="78"/>
      <c r="DFL16" s="78"/>
      <c r="DFM16" s="78"/>
      <c r="DFN16" s="78"/>
      <c r="DFO16" s="78"/>
      <c r="DFP16" s="78"/>
      <c r="DFQ16" s="78"/>
      <c r="DFR16" s="78"/>
      <c r="DFS16" s="78"/>
      <c r="DFT16" s="78"/>
      <c r="DFU16" s="78"/>
      <c r="DFV16" s="78"/>
      <c r="DFW16" s="78"/>
      <c r="DFX16" s="78"/>
      <c r="DFY16" s="78"/>
      <c r="DFZ16" s="78"/>
      <c r="DGA16" s="78"/>
      <c r="DGB16" s="78"/>
      <c r="DGC16" s="78"/>
      <c r="DGD16" s="78"/>
      <c r="DGE16" s="78"/>
      <c r="DGF16" s="78"/>
      <c r="DGG16" s="78"/>
      <c r="DGH16" s="78"/>
      <c r="DGI16" s="78"/>
      <c r="DGJ16" s="78"/>
      <c r="DGK16" s="78"/>
      <c r="DGL16" s="78"/>
      <c r="DGM16" s="78"/>
      <c r="DGN16" s="78"/>
      <c r="DGO16" s="78"/>
      <c r="DGP16" s="78"/>
      <c r="DGQ16" s="78"/>
      <c r="DGR16" s="78"/>
      <c r="DGS16" s="78"/>
      <c r="DGT16" s="78"/>
      <c r="DGU16" s="78"/>
      <c r="DGV16" s="78"/>
      <c r="DGW16" s="78"/>
      <c r="DGX16" s="78"/>
      <c r="DGY16" s="78"/>
      <c r="DGZ16" s="78"/>
      <c r="DHA16" s="78"/>
      <c r="DHB16" s="78"/>
      <c r="DHC16" s="78"/>
      <c r="DHD16" s="78"/>
      <c r="DHE16" s="78"/>
      <c r="DHF16" s="78"/>
      <c r="DHG16" s="78"/>
      <c r="DHH16" s="78"/>
      <c r="DHI16" s="78"/>
      <c r="DHJ16" s="78"/>
      <c r="DHK16" s="78"/>
      <c r="DHL16" s="78"/>
      <c r="DHM16" s="78"/>
      <c r="DHN16" s="78"/>
      <c r="DHO16" s="78"/>
      <c r="DHP16" s="78"/>
      <c r="DHQ16" s="78"/>
      <c r="DHR16" s="78"/>
      <c r="DHS16" s="78"/>
      <c r="DHT16" s="78"/>
      <c r="DHU16" s="78"/>
      <c r="DHV16" s="78"/>
      <c r="DHW16" s="78"/>
      <c r="DHX16" s="78"/>
      <c r="DHY16" s="78"/>
      <c r="DHZ16" s="78"/>
      <c r="DIA16" s="78"/>
      <c r="DIB16" s="78"/>
      <c r="DIC16" s="78"/>
      <c r="DID16" s="78"/>
      <c r="DIE16" s="78"/>
      <c r="DIF16" s="78"/>
      <c r="DIG16" s="78"/>
      <c r="DIH16" s="78"/>
      <c r="DII16" s="78"/>
      <c r="DIJ16" s="78"/>
      <c r="DIK16" s="78"/>
      <c r="DIL16" s="78"/>
      <c r="DIM16" s="78"/>
      <c r="DIN16" s="78"/>
      <c r="DIO16" s="78"/>
      <c r="DIP16" s="78"/>
      <c r="DIQ16" s="78"/>
      <c r="DIR16" s="78"/>
      <c r="DIS16" s="78"/>
      <c r="DIT16" s="78"/>
      <c r="DIU16" s="78"/>
      <c r="DIV16" s="78"/>
      <c r="DIW16" s="78"/>
      <c r="DIX16" s="78"/>
      <c r="DIY16" s="78"/>
      <c r="DIZ16" s="78"/>
      <c r="DJA16" s="78"/>
      <c r="DJB16" s="78"/>
      <c r="DJC16" s="78"/>
      <c r="DJD16" s="78"/>
      <c r="DJE16" s="78"/>
      <c r="DJF16" s="78"/>
      <c r="DJG16" s="78"/>
      <c r="DJH16" s="78"/>
      <c r="DJI16" s="78"/>
      <c r="DJJ16" s="78"/>
      <c r="DJK16" s="78"/>
      <c r="DJL16" s="78"/>
      <c r="DJM16" s="78"/>
      <c r="DJN16" s="78"/>
      <c r="DJO16" s="78"/>
      <c r="DJP16" s="78"/>
      <c r="DJQ16" s="78"/>
      <c r="DJR16" s="78"/>
      <c r="DJS16" s="78"/>
      <c r="DJT16" s="78"/>
      <c r="DJU16" s="78"/>
      <c r="DJV16" s="78"/>
      <c r="DJW16" s="78"/>
      <c r="DJX16" s="78"/>
      <c r="DJY16" s="78"/>
      <c r="DJZ16" s="78"/>
      <c r="DKA16" s="78"/>
      <c r="DKB16" s="78"/>
      <c r="DKC16" s="78"/>
      <c r="DKD16" s="78"/>
      <c r="DKE16" s="78"/>
      <c r="DKF16" s="78"/>
      <c r="DKG16" s="78"/>
      <c r="DKH16" s="78"/>
      <c r="DKI16" s="78"/>
      <c r="DKJ16" s="78"/>
      <c r="DKK16" s="78"/>
      <c r="DKL16" s="78"/>
      <c r="DKM16" s="78"/>
      <c r="DKN16" s="78"/>
      <c r="DKO16" s="78"/>
      <c r="DKP16" s="78"/>
      <c r="DKQ16" s="78"/>
      <c r="DKR16" s="78"/>
      <c r="DKS16" s="78"/>
      <c r="DKT16" s="78"/>
      <c r="DKU16" s="78"/>
      <c r="DKV16" s="78"/>
      <c r="DKW16" s="78"/>
      <c r="DKX16" s="78"/>
      <c r="DKY16" s="78"/>
      <c r="DKZ16" s="78"/>
      <c r="DLA16" s="78"/>
      <c r="DLB16" s="78"/>
      <c r="DLC16" s="78"/>
      <c r="DLD16" s="78"/>
      <c r="DLE16" s="78"/>
      <c r="DLF16" s="78"/>
      <c r="DLG16" s="78"/>
      <c r="DLH16" s="78"/>
      <c r="DLI16" s="78"/>
      <c r="DLJ16" s="78"/>
      <c r="DLK16" s="78"/>
      <c r="DLL16" s="78"/>
      <c r="DLM16" s="78"/>
      <c r="DLN16" s="78"/>
      <c r="DLO16" s="78"/>
      <c r="DLP16" s="78"/>
      <c r="DLQ16" s="78"/>
      <c r="DLR16" s="78"/>
      <c r="DLS16" s="78"/>
      <c r="DLT16" s="78"/>
      <c r="DLU16" s="78"/>
      <c r="DLV16" s="78"/>
      <c r="DLW16" s="78"/>
      <c r="DLX16" s="78"/>
      <c r="DLY16" s="78"/>
      <c r="DLZ16" s="78"/>
      <c r="DMA16" s="78"/>
      <c r="DMB16" s="78"/>
      <c r="DMC16" s="78"/>
      <c r="DMD16" s="78"/>
      <c r="DME16" s="78"/>
      <c r="DMF16" s="78"/>
      <c r="DMG16" s="78"/>
      <c r="DMH16" s="78"/>
      <c r="DMI16" s="78"/>
      <c r="DMJ16" s="78"/>
      <c r="DMK16" s="78"/>
      <c r="DML16" s="78"/>
      <c r="DMM16" s="78"/>
      <c r="DMN16" s="78"/>
      <c r="DMO16" s="78"/>
      <c r="DMP16" s="78"/>
      <c r="DMQ16" s="78"/>
      <c r="DMR16" s="78"/>
      <c r="DMS16" s="78"/>
      <c r="DMT16" s="78"/>
      <c r="DMU16" s="78"/>
      <c r="DMV16" s="78"/>
      <c r="DMW16" s="78"/>
      <c r="DMX16" s="78"/>
      <c r="DMY16" s="78"/>
      <c r="DMZ16" s="78"/>
      <c r="DNA16" s="78"/>
      <c r="DNB16" s="78"/>
      <c r="DNC16" s="78"/>
      <c r="DND16" s="78"/>
      <c r="DNE16" s="78"/>
      <c r="DNF16" s="78"/>
      <c r="DNG16" s="78"/>
      <c r="DNH16" s="78"/>
      <c r="DNI16" s="78"/>
      <c r="DNJ16" s="78"/>
      <c r="DNK16" s="78"/>
      <c r="DNL16" s="78"/>
      <c r="DNM16" s="78"/>
      <c r="DNN16" s="78"/>
      <c r="DNO16" s="78"/>
      <c r="DNP16" s="78"/>
      <c r="DNQ16" s="78"/>
      <c r="DNR16" s="78"/>
      <c r="DNS16" s="78"/>
      <c r="DNT16" s="78"/>
      <c r="DNU16" s="78"/>
      <c r="DNV16" s="78"/>
      <c r="DNW16" s="78"/>
      <c r="DNX16" s="78"/>
      <c r="DNY16" s="78"/>
      <c r="DNZ16" s="78"/>
      <c r="DOA16" s="78"/>
      <c r="DOB16" s="78"/>
      <c r="DOC16" s="78"/>
      <c r="DOD16" s="78"/>
      <c r="DOE16" s="78"/>
      <c r="DOF16" s="78"/>
      <c r="DOG16" s="78"/>
      <c r="DOH16" s="78"/>
      <c r="DOI16" s="78"/>
      <c r="DOJ16" s="78"/>
      <c r="DOK16" s="78"/>
      <c r="DOL16" s="78"/>
      <c r="DOM16" s="78"/>
      <c r="DON16" s="78"/>
      <c r="DOO16" s="78"/>
      <c r="DOP16" s="78"/>
      <c r="DOQ16" s="78"/>
      <c r="DOR16" s="78"/>
      <c r="DOS16" s="78"/>
      <c r="DOT16" s="78"/>
      <c r="DOU16" s="78"/>
      <c r="DOV16" s="78"/>
      <c r="DOW16" s="78"/>
      <c r="DOX16" s="78"/>
      <c r="DOY16" s="78"/>
      <c r="DOZ16" s="78"/>
      <c r="DPA16" s="78"/>
      <c r="DPB16" s="78"/>
      <c r="DPC16" s="78"/>
      <c r="DPD16" s="78"/>
      <c r="DPE16" s="78"/>
      <c r="DPF16" s="78"/>
      <c r="DPG16" s="78"/>
      <c r="DPH16" s="78"/>
      <c r="DPI16" s="78"/>
      <c r="DPJ16" s="78"/>
      <c r="DPK16" s="78"/>
      <c r="DPL16" s="78"/>
      <c r="DPM16" s="78"/>
      <c r="DPN16" s="78"/>
      <c r="DPO16" s="78"/>
      <c r="DPP16" s="78"/>
      <c r="DPQ16" s="78"/>
      <c r="DPR16" s="78"/>
      <c r="DPS16" s="78"/>
      <c r="DPT16" s="78"/>
      <c r="DPU16" s="78"/>
      <c r="DPV16" s="78"/>
      <c r="DPW16" s="78"/>
      <c r="DPX16" s="78"/>
      <c r="DPY16" s="78"/>
      <c r="DPZ16" s="78"/>
      <c r="DQA16" s="78"/>
      <c r="DQB16" s="78"/>
      <c r="DQC16" s="78"/>
      <c r="DQD16" s="78"/>
      <c r="DQE16" s="78"/>
      <c r="DQF16" s="78"/>
      <c r="DQG16" s="78"/>
      <c r="DQH16" s="78"/>
      <c r="DQI16" s="78"/>
      <c r="DQJ16" s="78"/>
      <c r="DQK16" s="78"/>
      <c r="DQL16" s="78"/>
      <c r="DQM16" s="78"/>
      <c r="DQN16" s="78"/>
      <c r="DQO16" s="78"/>
      <c r="DQP16" s="78"/>
      <c r="DQQ16" s="78"/>
      <c r="DQR16" s="78"/>
      <c r="DQS16" s="78"/>
      <c r="DQT16" s="78"/>
      <c r="DQU16" s="78"/>
      <c r="DQV16" s="78"/>
      <c r="DQW16" s="78"/>
      <c r="DQX16" s="78"/>
      <c r="DQY16" s="78"/>
      <c r="DQZ16" s="78"/>
      <c r="DRA16" s="78"/>
      <c r="DRB16" s="78"/>
      <c r="DRC16" s="78"/>
      <c r="DRD16" s="78"/>
      <c r="DRE16" s="78"/>
      <c r="DRF16" s="78"/>
      <c r="DRG16" s="78"/>
      <c r="DRH16" s="78"/>
      <c r="DRI16" s="78"/>
      <c r="DRJ16" s="78"/>
      <c r="DRK16" s="78"/>
      <c r="DRL16" s="78"/>
      <c r="DRM16" s="78"/>
      <c r="DRN16" s="78"/>
      <c r="DRO16" s="78"/>
      <c r="DRP16" s="78"/>
      <c r="DRQ16" s="78"/>
      <c r="DRR16" s="78"/>
      <c r="DRS16" s="78"/>
      <c r="DRT16" s="78"/>
      <c r="DRU16" s="78"/>
      <c r="DRV16" s="78"/>
      <c r="DRW16" s="78"/>
      <c r="DRX16" s="78"/>
      <c r="DRY16" s="78"/>
      <c r="DRZ16" s="78"/>
      <c r="DSA16" s="78"/>
      <c r="DSB16" s="78"/>
      <c r="DSC16" s="78"/>
      <c r="DSD16" s="78"/>
      <c r="DSE16" s="78"/>
      <c r="DSF16" s="78"/>
      <c r="DSG16" s="78"/>
      <c r="DSH16" s="78"/>
      <c r="DSI16" s="78"/>
      <c r="DSJ16" s="78"/>
      <c r="DSK16" s="78"/>
      <c r="DSL16" s="78"/>
      <c r="DSM16" s="78"/>
      <c r="DSN16" s="78"/>
      <c r="DSO16" s="78"/>
      <c r="DSP16" s="78"/>
      <c r="DSQ16" s="78"/>
      <c r="DSR16" s="78"/>
      <c r="DSS16" s="78"/>
      <c r="DST16" s="78"/>
      <c r="DSU16" s="78"/>
      <c r="DSV16" s="78"/>
      <c r="DSW16" s="78"/>
      <c r="DSX16" s="78"/>
      <c r="DSY16" s="78"/>
      <c r="DSZ16" s="78"/>
      <c r="DTA16" s="78"/>
      <c r="DTB16" s="78"/>
      <c r="DTC16" s="78"/>
      <c r="DTD16" s="78"/>
      <c r="DTE16" s="78"/>
      <c r="DTF16" s="78"/>
      <c r="DTG16" s="78"/>
      <c r="DTH16" s="78"/>
      <c r="DTI16" s="78"/>
      <c r="DTJ16" s="78"/>
      <c r="DTK16" s="78"/>
      <c r="DTL16" s="78"/>
      <c r="DTM16" s="78"/>
      <c r="DTN16" s="78"/>
      <c r="DTO16" s="78"/>
      <c r="DTP16" s="78"/>
      <c r="DTQ16" s="78"/>
      <c r="DTR16" s="78"/>
      <c r="DTS16" s="78"/>
      <c r="DTT16" s="78"/>
      <c r="DTU16" s="78"/>
      <c r="DTV16" s="78"/>
      <c r="DTW16" s="78"/>
      <c r="DTX16" s="78"/>
      <c r="DTY16" s="78"/>
      <c r="DTZ16" s="78"/>
      <c r="DUA16" s="78"/>
      <c r="DUB16" s="78"/>
      <c r="DUC16" s="78"/>
      <c r="DUD16" s="78"/>
      <c r="DUE16" s="78"/>
      <c r="DUF16" s="78"/>
      <c r="DUG16" s="78"/>
      <c r="DUH16" s="78"/>
      <c r="DUI16" s="78"/>
      <c r="DUJ16" s="78"/>
      <c r="DUK16" s="78"/>
      <c r="DUL16" s="78"/>
      <c r="DUM16" s="78"/>
      <c r="DUN16" s="78"/>
      <c r="DUO16" s="78"/>
      <c r="DUP16" s="78"/>
      <c r="DUQ16" s="78"/>
      <c r="DUR16" s="78"/>
      <c r="DUS16" s="78"/>
      <c r="DUT16" s="78"/>
      <c r="DUU16" s="78"/>
      <c r="DUV16" s="78"/>
      <c r="DUW16" s="78"/>
      <c r="DUX16" s="78"/>
      <c r="DUY16" s="78"/>
      <c r="DUZ16" s="78"/>
      <c r="DVA16" s="78"/>
      <c r="DVB16" s="78"/>
      <c r="DVC16" s="78"/>
      <c r="DVD16" s="78"/>
      <c r="DVE16" s="78"/>
      <c r="DVF16" s="78"/>
      <c r="DVG16" s="78"/>
      <c r="DVH16" s="78"/>
      <c r="DVI16" s="78"/>
      <c r="DVJ16" s="78"/>
      <c r="DVK16" s="78"/>
      <c r="DVL16" s="78"/>
      <c r="DVM16" s="78"/>
      <c r="DVN16" s="78"/>
      <c r="DVO16" s="78"/>
      <c r="DVP16" s="78"/>
      <c r="DVQ16" s="78"/>
      <c r="DVR16" s="78"/>
      <c r="DVS16" s="78"/>
      <c r="DVT16" s="78"/>
      <c r="DVU16" s="78"/>
      <c r="DVV16" s="78"/>
      <c r="DVW16" s="78"/>
      <c r="DVX16" s="78"/>
      <c r="DVY16" s="78"/>
      <c r="DVZ16" s="78"/>
      <c r="DWA16" s="78"/>
      <c r="DWB16" s="78"/>
      <c r="DWC16" s="78"/>
      <c r="DWD16" s="78"/>
      <c r="DWE16" s="78"/>
      <c r="DWF16" s="78"/>
      <c r="DWG16" s="78"/>
      <c r="DWH16" s="78"/>
      <c r="DWI16" s="78"/>
      <c r="DWJ16" s="78"/>
      <c r="DWK16" s="78"/>
      <c r="DWL16" s="78"/>
      <c r="DWM16" s="78"/>
      <c r="DWN16" s="78"/>
      <c r="DWO16" s="78"/>
      <c r="DWP16" s="78"/>
      <c r="DWQ16" s="78"/>
      <c r="DWR16" s="78"/>
      <c r="DWS16" s="78"/>
      <c r="DWT16" s="78"/>
      <c r="DWU16" s="78"/>
      <c r="DWV16" s="78"/>
      <c r="DWW16" s="78"/>
      <c r="DWX16" s="78"/>
      <c r="DWY16" s="78"/>
      <c r="DWZ16" s="78"/>
      <c r="DXA16" s="78"/>
      <c r="DXB16" s="78"/>
      <c r="DXC16" s="78"/>
      <c r="DXD16" s="78"/>
      <c r="DXE16" s="78"/>
      <c r="DXF16" s="78"/>
      <c r="DXG16" s="78"/>
      <c r="DXH16" s="78"/>
      <c r="DXI16" s="78"/>
      <c r="DXJ16" s="78"/>
      <c r="DXK16" s="78"/>
      <c r="DXL16" s="78"/>
      <c r="DXM16" s="78"/>
      <c r="DXN16" s="78"/>
      <c r="DXO16" s="78"/>
      <c r="DXP16" s="78"/>
      <c r="DXQ16" s="78"/>
      <c r="DXR16" s="78"/>
      <c r="DXS16" s="78"/>
      <c r="DXT16" s="78"/>
      <c r="DXU16" s="78"/>
      <c r="DXV16" s="78"/>
      <c r="DXW16" s="78"/>
      <c r="DXX16" s="78"/>
      <c r="DXY16" s="78"/>
      <c r="DXZ16" s="78"/>
      <c r="DYA16" s="78"/>
      <c r="DYB16" s="78"/>
      <c r="DYC16" s="78"/>
      <c r="DYD16" s="78"/>
      <c r="DYE16" s="78"/>
      <c r="DYF16" s="78"/>
      <c r="DYG16" s="78"/>
      <c r="DYH16" s="78"/>
      <c r="DYI16" s="78"/>
      <c r="DYJ16" s="78"/>
      <c r="DYK16" s="78"/>
      <c r="DYL16" s="78"/>
      <c r="DYM16" s="78"/>
      <c r="DYN16" s="78"/>
      <c r="DYO16" s="78"/>
      <c r="DYP16" s="78"/>
      <c r="DYQ16" s="78"/>
      <c r="DYR16" s="78"/>
      <c r="DYS16" s="78"/>
      <c r="DYT16" s="78"/>
      <c r="DYU16" s="78"/>
      <c r="DYV16" s="78"/>
      <c r="DYW16" s="78"/>
      <c r="DYX16" s="78"/>
      <c r="DYY16" s="78"/>
      <c r="DYZ16" s="78"/>
      <c r="DZA16" s="78"/>
      <c r="DZB16" s="78"/>
      <c r="DZC16" s="78"/>
      <c r="DZD16" s="78"/>
      <c r="DZE16" s="78"/>
      <c r="DZF16" s="78"/>
      <c r="DZG16" s="78"/>
      <c r="DZH16" s="78"/>
      <c r="DZI16" s="78"/>
      <c r="DZJ16" s="78"/>
      <c r="DZK16" s="78"/>
      <c r="DZL16" s="78"/>
      <c r="DZM16" s="78"/>
      <c r="DZN16" s="78"/>
      <c r="DZO16" s="78"/>
      <c r="DZP16" s="78"/>
      <c r="DZQ16" s="78"/>
      <c r="DZR16" s="78"/>
      <c r="DZS16" s="78"/>
      <c r="DZT16" s="78"/>
      <c r="DZU16" s="78"/>
      <c r="DZV16" s="78"/>
      <c r="DZW16" s="78"/>
      <c r="DZX16" s="78"/>
      <c r="DZY16" s="78"/>
      <c r="DZZ16" s="78"/>
      <c r="EAA16" s="78"/>
      <c r="EAB16" s="78"/>
      <c r="EAC16" s="78"/>
      <c r="EAD16" s="78"/>
      <c r="EAE16" s="78"/>
      <c r="EAF16" s="78"/>
      <c r="EAG16" s="78"/>
      <c r="EAH16" s="78"/>
      <c r="EAI16" s="78"/>
      <c r="EAJ16" s="78"/>
      <c r="EAK16" s="78"/>
      <c r="EAL16" s="78"/>
      <c r="EAM16" s="78"/>
      <c r="EAN16" s="78"/>
      <c r="EAO16" s="78"/>
      <c r="EAP16" s="78"/>
      <c r="EAQ16" s="78"/>
      <c r="EAR16" s="78"/>
      <c r="EAS16" s="78"/>
      <c r="EAT16" s="78"/>
      <c r="EAU16" s="78"/>
      <c r="EAV16" s="78"/>
      <c r="EAW16" s="78"/>
      <c r="EAX16" s="78"/>
      <c r="EAY16" s="78"/>
      <c r="EAZ16" s="78"/>
      <c r="EBA16" s="78"/>
      <c r="EBB16" s="78"/>
      <c r="EBC16" s="78"/>
      <c r="EBD16" s="78"/>
      <c r="EBE16" s="78"/>
      <c r="EBF16" s="78"/>
      <c r="EBG16" s="78"/>
      <c r="EBH16" s="78"/>
      <c r="EBI16" s="78"/>
      <c r="EBJ16" s="78"/>
      <c r="EBK16" s="78"/>
      <c r="EBL16" s="78"/>
      <c r="EBM16" s="78"/>
      <c r="EBN16" s="78"/>
      <c r="EBO16" s="78"/>
      <c r="EBP16" s="78"/>
      <c r="EBQ16" s="78"/>
      <c r="EBR16" s="78"/>
      <c r="EBS16" s="78"/>
      <c r="EBT16" s="78"/>
      <c r="EBU16" s="78"/>
      <c r="EBV16" s="78"/>
      <c r="EBW16" s="78"/>
      <c r="EBX16" s="78"/>
      <c r="EBY16" s="78"/>
      <c r="EBZ16" s="78"/>
      <c r="ECA16" s="78"/>
      <c r="ECB16" s="78"/>
      <c r="ECC16" s="78"/>
      <c r="ECD16" s="78"/>
      <c r="ECE16" s="78"/>
      <c r="ECF16" s="78"/>
      <c r="ECG16" s="78"/>
      <c r="ECH16" s="78"/>
      <c r="ECI16" s="78"/>
      <c r="ECJ16" s="78"/>
      <c r="ECK16" s="78"/>
      <c r="ECL16" s="78"/>
      <c r="ECM16" s="78"/>
      <c r="ECN16" s="78"/>
      <c r="ECO16" s="78"/>
      <c r="ECP16" s="78"/>
      <c r="ECQ16" s="78"/>
      <c r="ECR16" s="78"/>
      <c r="ECS16" s="78"/>
      <c r="ECT16" s="78"/>
      <c r="ECU16" s="78"/>
      <c r="ECV16" s="78"/>
      <c r="ECW16" s="78"/>
      <c r="ECX16" s="78"/>
      <c r="ECY16" s="78"/>
      <c r="ECZ16" s="78"/>
      <c r="EDA16" s="78"/>
      <c r="EDB16" s="78"/>
      <c r="EDC16" s="78"/>
      <c r="EDD16" s="78"/>
      <c r="EDE16" s="78"/>
      <c r="EDF16" s="78"/>
      <c r="EDG16" s="78"/>
      <c r="EDH16" s="78"/>
      <c r="EDI16" s="78"/>
      <c r="EDJ16" s="78"/>
      <c r="EDK16" s="78"/>
      <c r="EDL16" s="78"/>
      <c r="EDM16" s="78"/>
      <c r="EDN16" s="78"/>
      <c r="EDO16" s="78"/>
      <c r="EDP16" s="78"/>
      <c r="EDQ16" s="78"/>
      <c r="EDR16" s="78"/>
      <c r="EDS16" s="78"/>
      <c r="EDT16" s="78"/>
      <c r="EDU16" s="78"/>
      <c r="EDV16" s="78"/>
      <c r="EDW16" s="78"/>
      <c r="EDX16" s="78"/>
      <c r="EDY16" s="78"/>
      <c r="EDZ16" s="78"/>
      <c r="EEA16" s="78"/>
      <c r="EEB16" s="78"/>
      <c r="EEC16" s="78"/>
      <c r="EED16" s="78"/>
      <c r="EEE16" s="78"/>
      <c r="EEF16" s="78"/>
      <c r="EEG16" s="78"/>
      <c r="EEH16" s="78"/>
      <c r="EEI16" s="78"/>
      <c r="EEJ16" s="78"/>
      <c r="EEK16" s="78"/>
      <c r="EEL16" s="78"/>
      <c r="EEM16" s="78"/>
      <c r="EEN16" s="78"/>
      <c r="EEO16" s="78"/>
      <c r="EEP16" s="78"/>
      <c r="EEQ16" s="78"/>
      <c r="EER16" s="78"/>
      <c r="EES16" s="78"/>
      <c r="EET16" s="78"/>
      <c r="EEU16" s="78"/>
      <c r="EEV16" s="78"/>
      <c r="EEW16" s="78"/>
      <c r="EEX16" s="78"/>
      <c r="EEY16" s="78"/>
      <c r="EEZ16" s="78"/>
      <c r="EFA16" s="78"/>
      <c r="EFB16" s="78"/>
      <c r="EFC16" s="78"/>
      <c r="EFD16" s="78"/>
      <c r="EFE16" s="78"/>
      <c r="EFF16" s="78"/>
      <c r="EFG16" s="78"/>
      <c r="EFH16" s="78"/>
      <c r="EFI16" s="78"/>
      <c r="EFJ16" s="78"/>
      <c r="EFK16" s="78"/>
      <c r="EFL16" s="78"/>
      <c r="EFM16" s="78"/>
      <c r="EFN16" s="78"/>
      <c r="EFO16" s="78"/>
      <c r="EFP16" s="78"/>
      <c r="EFQ16" s="78"/>
      <c r="EFR16" s="78"/>
      <c r="EFS16" s="78"/>
      <c r="EFT16" s="78"/>
      <c r="EFU16" s="78"/>
      <c r="EFV16" s="78"/>
      <c r="EFW16" s="78"/>
      <c r="EFX16" s="78"/>
      <c r="EFY16" s="78"/>
      <c r="EFZ16" s="78"/>
      <c r="EGA16" s="78"/>
      <c r="EGB16" s="78"/>
      <c r="EGC16" s="78"/>
      <c r="EGD16" s="78"/>
      <c r="EGE16" s="78"/>
      <c r="EGF16" s="78"/>
      <c r="EGG16" s="78"/>
      <c r="EGH16" s="78"/>
      <c r="EGI16" s="78"/>
      <c r="EGJ16" s="78"/>
      <c r="EGK16" s="78"/>
      <c r="EGL16" s="78"/>
      <c r="EGM16" s="78"/>
      <c r="EGN16" s="78"/>
      <c r="EGO16" s="78"/>
      <c r="EGP16" s="78"/>
      <c r="EGQ16" s="78"/>
      <c r="EGR16" s="78"/>
      <c r="EGS16" s="78"/>
      <c r="EGT16" s="78"/>
      <c r="EGU16" s="78"/>
      <c r="EGV16" s="78"/>
      <c r="EGW16" s="78"/>
      <c r="EGX16" s="78"/>
      <c r="EGY16" s="78"/>
      <c r="EGZ16" s="78"/>
      <c r="EHA16" s="78"/>
      <c r="EHB16" s="78"/>
      <c r="EHC16" s="78"/>
      <c r="EHD16" s="78"/>
      <c r="EHE16" s="78"/>
      <c r="EHF16" s="78"/>
      <c r="EHG16" s="78"/>
      <c r="EHH16" s="78"/>
      <c r="EHI16" s="78"/>
      <c r="EHJ16" s="78"/>
      <c r="EHK16" s="78"/>
      <c r="EHL16" s="78"/>
      <c r="EHM16" s="78"/>
      <c r="EHN16" s="78"/>
      <c r="EHO16" s="78"/>
      <c r="EHP16" s="78"/>
      <c r="EHQ16" s="78"/>
      <c r="EHR16" s="78"/>
      <c r="EHS16" s="78"/>
      <c r="EHT16" s="78"/>
      <c r="EHU16" s="78"/>
      <c r="EHV16" s="78"/>
      <c r="EHW16" s="78"/>
      <c r="EHX16" s="78"/>
      <c r="EHY16" s="78"/>
      <c r="EHZ16" s="78"/>
      <c r="EIA16" s="78"/>
      <c r="EIB16" s="78"/>
      <c r="EIC16" s="78"/>
      <c r="EID16" s="78"/>
      <c r="EIE16" s="78"/>
      <c r="EIF16" s="78"/>
      <c r="EIG16" s="78"/>
      <c r="EIH16" s="78"/>
      <c r="EII16" s="78"/>
      <c r="EIJ16" s="78"/>
      <c r="EIK16" s="78"/>
      <c r="EIL16" s="78"/>
      <c r="EIM16" s="78"/>
      <c r="EIN16" s="78"/>
      <c r="EIO16" s="78"/>
      <c r="EIP16" s="78"/>
      <c r="EIQ16" s="78"/>
      <c r="EIR16" s="78"/>
      <c r="EIS16" s="78"/>
      <c r="EIT16" s="78"/>
      <c r="EIU16" s="78"/>
      <c r="EIV16" s="78"/>
      <c r="EIW16" s="78"/>
      <c r="EIX16" s="78"/>
      <c r="EIY16" s="78"/>
      <c r="EIZ16" s="78"/>
      <c r="EJA16" s="78"/>
      <c r="EJB16" s="78"/>
      <c r="EJC16" s="78"/>
      <c r="EJD16" s="78"/>
      <c r="EJE16" s="78"/>
      <c r="EJF16" s="78"/>
      <c r="EJG16" s="78"/>
      <c r="EJH16" s="78"/>
      <c r="EJI16" s="78"/>
      <c r="EJJ16" s="78"/>
      <c r="EJK16" s="78"/>
      <c r="EJL16" s="78"/>
      <c r="EJM16" s="78"/>
      <c r="EJN16" s="78"/>
      <c r="EJO16" s="78"/>
      <c r="EJP16" s="78"/>
      <c r="EJQ16" s="78"/>
      <c r="EJR16" s="78"/>
      <c r="EJS16" s="78"/>
      <c r="EJT16" s="78"/>
      <c r="EJU16" s="78"/>
      <c r="EJV16" s="78"/>
      <c r="EJW16" s="78"/>
      <c r="EJX16" s="78"/>
      <c r="EJY16" s="78"/>
      <c r="EJZ16" s="78"/>
      <c r="EKA16" s="78"/>
      <c r="EKB16" s="78"/>
      <c r="EKC16" s="78"/>
      <c r="EKD16" s="78"/>
      <c r="EKE16" s="78"/>
      <c r="EKF16" s="78"/>
      <c r="EKG16" s="78"/>
      <c r="EKH16" s="78"/>
      <c r="EKI16" s="78"/>
      <c r="EKJ16" s="78"/>
      <c r="EKK16" s="78"/>
      <c r="EKL16" s="78"/>
      <c r="EKM16" s="78"/>
      <c r="EKN16" s="78"/>
      <c r="EKO16" s="78"/>
      <c r="EKP16" s="78"/>
      <c r="EKQ16" s="78"/>
      <c r="EKR16" s="78"/>
      <c r="EKS16" s="78"/>
      <c r="EKT16" s="78"/>
      <c r="EKU16" s="78"/>
      <c r="EKV16" s="78"/>
      <c r="EKW16" s="78"/>
      <c r="EKX16" s="78"/>
      <c r="EKY16" s="78"/>
      <c r="EKZ16" s="78"/>
      <c r="ELA16" s="78"/>
      <c r="ELB16" s="78"/>
      <c r="ELC16" s="78"/>
      <c r="ELD16" s="78"/>
      <c r="ELE16" s="78"/>
      <c r="ELF16" s="78"/>
      <c r="ELG16" s="78"/>
      <c r="ELH16" s="78"/>
      <c r="ELI16" s="78"/>
      <c r="ELJ16" s="78"/>
      <c r="ELK16" s="78"/>
      <c r="ELL16" s="78"/>
      <c r="ELM16" s="78"/>
      <c r="ELN16" s="78"/>
      <c r="ELO16" s="78"/>
      <c r="ELP16" s="78"/>
      <c r="ELQ16" s="78"/>
      <c r="ELR16" s="78"/>
      <c r="ELS16" s="78"/>
      <c r="ELT16" s="78"/>
      <c r="ELU16" s="78"/>
      <c r="ELV16" s="78"/>
      <c r="ELW16" s="78"/>
      <c r="ELX16" s="78"/>
      <c r="ELY16" s="78"/>
      <c r="ELZ16" s="78"/>
      <c r="EMA16" s="78"/>
      <c r="EMB16" s="78"/>
      <c r="EMC16" s="78"/>
      <c r="EMD16" s="78"/>
      <c r="EME16" s="78"/>
      <c r="EMF16" s="78"/>
      <c r="EMG16" s="78"/>
      <c r="EMH16" s="78"/>
      <c r="EMI16" s="78"/>
      <c r="EMJ16" s="78"/>
      <c r="EMK16" s="78"/>
      <c r="EML16" s="78"/>
      <c r="EMM16" s="78"/>
      <c r="EMN16" s="78"/>
      <c r="EMO16" s="78"/>
      <c r="EMP16" s="78"/>
      <c r="EMQ16" s="78"/>
      <c r="EMR16" s="78"/>
      <c r="EMS16" s="78"/>
      <c r="EMT16" s="78"/>
      <c r="EMU16" s="78"/>
      <c r="EMV16" s="78"/>
      <c r="EMW16" s="78"/>
      <c r="EMX16" s="78"/>
      <c r="EMY16" s="78"/>
      <c r="EMZ16" s="78"/>
      <c r="ENA16" s="78"/>
      <c r="ENB16" s="78"/>
      <c r="ENC16" s="78"/>
      <c r="END16" s="78"/>
      <c r="ENE16" s="78"/>
      <c r="ENF16" s="78"/>
      <c r="ENG16" s="78"/>
      <c r="ENH16" s="78"/>
      <c r="ENI16" s="78"/>
      <c r="ENJ16" s="78"/>
      <c r="ENK16" s="78"/>
      <c r="ENL16" s="78"/>
      <c r="ENM16" s="78"/>
      <c r="ENN16" s="78"/>
      <c r="ENO16" s="78"/>
      <c r="ENP16" s="78"/>
      <c r="ENQ16" s="78"/>
      <c r="ENR16" s="78"/>
      <c r="ENS16" s="78"/>
      <c r="ENT16" s="78"/>
      <c r="ENU16" s="78"/>
      <c r="ENV16" s="78"/>
      <c r="ENW16" s="78"/>
      <c r="ENX16" s="78"/>
      <c r="ENY16" s="78"/>
      <c r="ENZ16" s="78"/>
      <c r="EOA16" s="78"/>
      <c r="EOB16" s="78"/>
      <c r="EOC16" s="78"/>
      <c r="EOD16" s="78"/>
      <c r="EOE16" s="78"/>
      <c r="EOF16" s="78"/>
      <c r="EOG16" s="78"/>
      <c r="EOH16" s="78"/>
      <c r="EOI16" s="78"/>
      <c r="EOJ16" s="78"/>
      <c r="EOK16" s="78"/>
      <c r="EOL16" s="78"/>
      <c r="EOM16" s="78"/>
      <c r="EON16" s="78"/>
      <c r="EOO16" s="78"/>
      <c r="EOP16" s="78"/>
      <c r="EOQ16" s="78"/>
      <c r="EOR16" s="78"/>
      <c r="EOS16" s="78"/>
      <c r="EOT16" s="78"/>
      <c r="EOU16" s="78"/>
      <c r="EOV16" s="78"/>
      <c r="EOW16" s="78"/>
      <c r="EOX16" s="78"/>
      <c r="EOY16" s="78"/>
      <c r="EOZ16" s="78"/>
      <c r="EPA16" s="78"/>
      <c r="EPB16" s="78"/>
      <c r="EPC16" s="78"/>
      <c r="EPD16" s="78"/>
      <c r="EPE16" s="78"/>
      <c r="EPF16" s="78"/>
      <c r="EPG16" s="78"/>
      <c r="EPH16" s="78"/>
      <c r="EPI16" s="78"/>
      <c r="EPJ16" s="78"/>
      <c r="EPK16" s="78"/>
      <c r="EPL16" s="78"/>
      <c r="EPM16" s="78"/>
      <c r="EPN16" s="78"/>
      <c r="EPO16" s="78"/>
      <c r="EPP16" s="78"/>
      <c r="EPQ16" s="78"/>
      <c r="EPR16" s="78"/>
      <c r="EPS16" s="78"/>
      <c r="EPT16" s="78"/>
      <c r="EPU16" s="78"/>
      <c r="EPV16" s="78"/>
      <c r="EPW16" s="78"/>
      <c r="EPX16" s="78"/>
      <c r="EPY16" s="78"/>
      <c r="EPZ16" s="78"/>
      <c r="EQA16" s="78"/>
      <c r="EQB16" s="78"/>
      <c r="EQC16" s="78"/>
      <c r="EQD16" s="78"/>
      <c r="EQE16" s="78"/>
      <c r="EQF16" s="78"/>
      <c r="EQG16" s="78"/>
      <c r="EQH16" s="78"/>
      <c r="EQI16" s="78"/>
      <c r="EQJ16" s="78"/>
      <c r="EQK16" s="78"/>
      <c r="EQL16" s="78"/>
      <c r="EQM16" s="78"/>
      <c r="EQN16" s="78"/>
      <c r="EQO16" s="78"/>
      <c r="EQP16" s="78"/>
      <c r="EQQ16" s="78"/>
      <c r="EQR16" s="78"/>
      <c r="EQS16" s="78"/>
      <c r="EQT16" s="78"/>
      <c r="EQU16" s="78"/>
      <c r="EQV16" s="78"/>
      <c r="EQW16" s="78"/>
      <c r="EQX16" s="78"/>
      <c r="EQY16" s="78"/>
      <c r="EQZ16" s="78"/>
      <c r="ERA16" s="78"/>
      <c r="ERB16" s="78"/>
      <c r="ERC16" s="78"/>
      <c r="ERD16" s="78"/>
      <c r="ERE16" s="78"/>
      <c r="ERF16" s="78"/>
      <c r="ERG16" s="78"/>
      <c r="ERH16" s="78"/>
      <c r="ERI16" s="78"/>
      <c r="ERJ16" s="78"/>
      <c r="ERK16" s="78"/>
      <c r="ERL16" s="78"/>
      <c r="ERM16" s="78"/>
      <c r="ERN16" s="78"/>
      <c r="ERO16" s="78"/>
      <c r="ERP16" s="78"/>
      <c r="ERQ16" s="78"/>
      <c r="ERR16" s="78"/>
      <c r="ERS16" s="78"/>
      <c r="ERT16" s="78"/>
      <c r="ERU16" s="78"/>
      <c r="ERV16" s="78"/>
      <c r="ERW16" s="78"/>
      <c r="ERX16" s="78"/>
      <c r="ERY16" s="78"/>
      <c r="ERZ16" s="78"/>
      <c r="ESA16" s="78"/>
      <c r="ESB16" s="78"/>
      <c r="ESC16" s="78"/>
      <c r="ESD16" s="78"/>
      <c r="ESE16" s="78"/>
      <c r="ESF16" s="78"/>
      <c r="ESG16" s="78"/>
      <c r="ESH16" s="78"/>
      <c r="ESI16" s="78"/>
      <c r="ESJ16" s="78"/>
      <c r="ESK16" s="78"/>
      <c r="ESL16" s="78"/>
      <c r="ESM16" s="78"/>
      <c r="ESN16" s="78"/>
      <c r="ESO16" s="78"/>
      <c r="ESP16" s="78"/>
      <c r="ESQ16" s="78"/>
      <c r="ESR16" s="78"/>
      <c r="ESS16" s="78"/>
      <c r="EST16" s="78"/>
      <c r="ESU16" s="78"/>
      <c r="ESV16" s="78"/>
      <c r="ESW16" s="78"/>
      <c r="ESX16" s="78"/>
      <c r="ESY16" s="78"/>
      <c r="ESZ16" s="78"/>
      <c r="ETA16" s="78"/>
      <c r="ETB16" s="78"/>
      <c r="ETC16" s="78"/>
      <c r="ETD16" s="78"/>
      <c r="ETE16" s="78"/>
      <c r="ETF16" s="78"/>
      <c r="ETG16" s="78"/>
      <c r="ETH16" s="78"/>
      <c r="ETI16" s="78"/>
      <c r="ETJ16" s="78"/>
      <c r="ETK16" s="78"/>
      <c r="ETL16" s="78"/>
      <c r="ETM16" s="78"/>
      <c r="ETN16" s="78"/>
      <c r="ETO16" s="78"/>
      <c r="ETP16" s="78"/>
      <c r="ETQ16" s="78"/>
      <c r="ETR16" s="78"/>
      <c r="ETS16" s="78"/>
      <c r="ETT16" s="78"/>
      <c r="ETU16" s="78"/>
      <c r="ETV16" s="78"/>
      <c r="ETW16" s="78"/>
      <c r="ETX16" s="78"/>
      <c r="ETY16" s="78"/>
      <c r="ETZ16" s="78"/>
      <c r="EUA16" s="78"/>
      <c r="EUB16" s="78"/>
      <c r="EUC16" s="78"/>
      <c r="EUD16" s="78"/>
      <c r="EUE16" s="78"/>
      <c r="EUF16" s="78"/>
      <c r="EUG16" s="78"/>
      <c r="EUH16" s="78"/>
      <c r="EUI16" s="78"/>
      <c r="EUJ16" s="78"/>
      <c r="EUK16" s="78"/>
      <c r="EUL16" s="78"/>
      <c r="EUM16" s="78"/>
      <c r="EUN16" s="78"/>
      <c r="EUO16" s="78"/>
      <c r="EUP16" s="78"/>
      <c r="EUQ16" s="78"/>
      <c r="EUR16" s="78"/>
      <c r="EUS16" s="78"/>
      <c r="EUT16" s="78"/>
      <c r="EUU16" s="78"/>
      <c r="EUV16" s="78"/>
      <c r="EUW16" s="78"/>
      <c r="EUX16" s="78"/>
      <c r="EUY16" s="78"/>
      <c r="EUZ16" s="78"/>
      <c r="EVA16" s="78"/>
      <c r="EVB16" s="78"/>
      <c r="EVC16" s="78"/>
      <c r="EVD16" s="78"/>
      <c r="EVE16" s="78"/>
      <c r="EVF16" s="78"/>
      <c r="EVG16" s="78"/>
      <c r="EVH16" s="78"/>
      <c r="EVI16" s="78"/>
      <c r="EVJ16" s="78"/>
      <c r="EVK16" s="78"/>
      <c r="EVL16" s="78"/>
      <c r="EVM16" s="78"/>
      <c r="EVN16" s="78"/>
      <c r="EVO16" s="78"/>
      <c r="EVP16" s="78"/>
      <c r="EVQ16" s="78"/>
      <c r="EVR16" s="78"/>
      <c r="EVS16" s="78"/>
      <c r="EVT16" s="78"/>
      <c r="EVU16" s="78"/>
      <c r="EVV16" s="78"/>
      <c r="EVW16" s="78"/>
      <c r="EVX16" s="78"/>
      <c r="EVY16" s="78"/>
      <c r="EVZ16" s="78"/>
      <c r="EWA16" s="78"/>
      <c r="EWB16" s="78"/>
      <c r="EWC16" s="78"/>
      <c r="EWD16" s="78"/>
      <c r="EWE16" s="78"/>
      <c r="EWF16" s="78"/>
      <c r="EWG16" s="78"/>
      <c r="EWH16" s="78"/>
      <c r="EWI16" s="78"/>
      <c r="EWJ16" s="78"/>
      <c r="EWK16" s="78"/>
      <c r="EWL16" s="78"/>
      <c r="EWM16" s="78"/>
      <c r="EWN16" s="78"/>
      <c r="EWO16" s="78"/>
      <c r="EWP16" s="78"/>
      <c r="EWQ16" s="78"/>
      <c r="EWR16" s="78"/>
      <c r="EWS16" s="78"/>
      <c r="EWT16" s="78"/>
      <c r="EWU16" s="78"/>
      <c r="EWV16" s="78"/>
      <c r="EWW16" s="78"/>
      <c r="EWX16" s="78"/>
      <c r="EWY16" s="78"/>
      <c r="EWZ16" s="78"/>
      <c r="EXA16" s="78"/>
      <c r="EXB16" s="78"/>
      <c r="EXC16" s="78"/>
      <c r="EXD16" s="78"/>
      <c r="EXE16" s="78"/>
      <c r="EXF16" s="78"/>
      <c r="EXG16" s="78"/>
      <c r="EXH16" s="78"/>
      <c r="EXI16" s="78"/>
      <c r="EXJ16" s="78"/>
      <c r="EXK16" s="78"/>
      <c r="EXL16" s="78"/>
      <c r="EXM16" s="78"/>
      <c r="EXN16" s="78"/>
      <c r="EXO16" s="78"/>
      <c r="EXP16" s="78"/>
      <c r="EXQ16" s="78"/>
      <c r="EXR16" s="78"/>
      <c r="EXS16" s="78"/>
      <c r="EXT16" s="78"/>
      <c r="EXU16" s="78"/>
      <c r="EXV16" s="78"/>
      <c r="EXW16" s="78"/>
      <c r="EXX16" s="78"/>
      <c r="EXY16" s="78"/>
      <c r="EXZ16" s="78"/>
      <c r="EYA16" s="78"/>
      <c r="EYB16" s="78"/>
      <c r="EYC16" s="78"/>
      <c r="EYD16" s="78"/>
      <c r="EYE16" s="78"/>
      <c r="EYF16" s="78"/>
      <c r="EYG16" s="78"/>
      <c r="EYH16" s="78"/>
      <c r="EYI16" s="78"/>
      <c r="EYJ16" s="78"/>
      <c r="EYK16" s="78"/>
      <c r="EYL16" s="78"/>
      <c r="EYM16" s="78"/>
      <c r="EYN16" s="78"/>
      <c r="EYO16" s="78"/>
      <c r="EYP16" s="78"/>
      <c r="EYQ16" s="78"/>
      <c r="EYR16" s="78"/>
      <c r="EYS16" s="78"/>
      <c r="EYT16" s="78"/>
      <c r="EYU16" s="78"/>
      <c r="EYV16" s="78"/>
      <c r="EYW16" s="78"/>
      <c r="EYX16" s="78"/>
      <c r="EYY16" s="78"/>
      <c r="EYZ16" s="78"/>
      <c r="EZA16" s="78"/>
      <c r="EZB16" s="78"/>
      <c r="EZC16" s="78"/>
      <c r="EZD16" s="78"/>
      <c r="EZE16" s="78"/>
      <c r="EZF16" s="78"/>
      <c r="EZG16" s="78"/>
      <c r="EZH16" s="78"/>
      <c r="EZI16" s="78"/>
      <c r="EZJ16" s="78"/>
      <c r="EZK16" s="78"/>
      <c r="EZL16" s="78"/>
      <c r="EZM16" s="78"/>
      <c r="EZN16" s="78"/>
      <c r="EZO16" s="78"/>
      <c r="EZP16" s="78"/>
      <c r="EZQ16" s="78"/>
      <c r="EZR16" s="78"/>
      <c r="EZS16" s="78"/>
      <c r="EZT16" s="78"/>
      <c r="EZU16" s="78"/>
      <c r="EZV16" s="78"/>
      <c r="EZW16" s="78"/>
      <c r="EZX16" s="78"/>
      <c r="EZY16" s="78"/>
      <c r="EZZ16" s="78"/>
      <c r="FAA16" s="78"/>
      <c r="FAB16" s="78"/>
      <c r="FAC16" s="78"/>
      <c r="FAD16" s="78"/>
      <c r="FAE16" s="78"/>
      <c r="FAF16" s="78"/>
      <c r="FAG16" s="78"/>
      <c r="FAH16" s="78"/>
      <c r="FAI16" s="78"/>
      <c r="FAJ16" s="78"/>
      <c r="FAK16" s="78"/>
      <c r="FAL16" s="78"/>
      <c r="FAM16" s="78"/>
      <c r="FAN16" s="78"/>
      <c r="FAO16" s="78"/>
      <c r="FAP16" s="78"/>
      <c r="FAQ16" s="78"/>
      <c r="FAR16" s="78"/>
      <c r="FAS16" s="78"/>
      <c r="FAT16" s="78"/>
      <c r="FAU16" s="78"/>
      <c r="FAV16" s="78"/>
      <c r="FAW16" s="78"/>
      <c r="FAX16" s="78"/>
      <c r="FAY16" s="78"/>
      <c r="FAZ16" s="78"/>
      <c r="FBA16" s="78"/>
      <c r="FBB16" s="78"/>
      <c r="FBC16" s="78"/>
      <c r="FBD16" s="78"/>
      <c r="FBE16" s="78"/>
      <c r="FBF16" s="78"/>
      <c r="FBG16" s="78"/>
      <c r="FBH16" s="78"/>
      <c r="FBI16" s="78"/>
      <c r="FBJ16" s="78"/>
      <c r="FBK16" s="78"/>
      <c r="FBL16" s="78"/>
      <c r="FBM16" s="78"/>
      <c r="FBN16" s="78"/>
      <c r="FBO16" s="78"/>
      <c r="FBP16" s="78"/>
      <c r="FBQ16" s="78"/>
      <c r="FBR16" s="78"/>
      <c r="FBS16" s="78"/>
      <c r="FBT16" s="78"/>
      <c r="FBU16" s="78"/>
      <c r="FBV16" s="78"/>
      <c r="FBW16" s="78"/>
      <c r="FBX16" s="78"/>
      <c r="FBY16" s="78"/>
      <c r="FBZ16" s="78"/>
      <c r="FCA16" s="78"/>
      <c r="FCB16" s="78"/>
      <c r="FCC16" s="78"/>
      <c r="FCD16" s="78"/>
      <c r="FCE16" s="78"/>
      <c r="FCF16" s="78"/>
      <c r="FCG16" s="78"/>
      <c r="FCH16" s="78"/>
      <c r="FCI16" s="78"/>
      <c r="FCJ16" s="78"/>
      <c r="FCK16" s="78"/>
      <c r="FCL16" s="78"/>
      <c r="FCM16" s="78"/>
      <c r="FCN16" s="78"/>
      <c r="FCO16" s="78"/>
      <c r="FCP16" s="78"/>
      <c r="FCQ16" s="78"/>
      <c r="FCR16" s="78"/>
      <c r="FCS16" s="78"/>
      <c r="FCT16" s="78"/>
      <c r="FCU16" s="78"/>
      <c r="FCV16" s="78"/>
      <c r="FCW16" s="78"/>
      <c r="FCX16" s="78"/>
      <c r="FCY16" s="78"/>
      <c r="FCZ16" s="78"/>
      <c r="FDA16" s="78"/>
      <c r="FDB16" s="78"/>
      <c r="FDC16" s="78"/>
      <c r="FDD16" s="78"/>
      <c r="FDE16" s="78"/>
      <c r="FDF16" s="78"/>
      <c r="FDG16" s="78"/>
      <c r="FDH16" s="78"/>
      <c r="FDI16" s="78"/>
      <c r="FDJ16" s="78"/>
      <c r="FDK16" s="78"/>
      <c r="FDL16" s="78"/>
      <c r="FDM16" s="78"/>
      <c r="FDN16" s="78"/>
      <c r="FDO16" s="78"/>
      <c r="FDP16" s="78"/>
      <c r="FDQ16" s="78"/>
      <c r="FDR16" s="78"/>
      <c r="FDS16" s="78"/>
      <c r="FDT16" s="78"/>
      <c r="FDU16" s="78"/>
      <c r="FDV16" s="78"/>
      <c r="FDW16" s="78"/>
      <c r="FDX16" s="78"/>
      <c r="FDY16" s="78"/>
      <c r="FDZ16" s="78"/>
      <c r="FEA16" s="78"/>
      <c r="FEB16" s="78"/>
      <c r="FEC16" s="78"/>
      <c r="FED16" s="78"/>
      <c r="FEE16" s="78"/>
      <c r="FEF16" s="78"/>
      <c r="FEG16" s="78"/>
      <c r="FEH16" s="78"/>
      <c r="FEI16" s="78"/>
      <c r="FEJ16" s="78"/>
      <c r="FEK16" s="78"/>
      <c r="FEL16" s="78"/>
      <c r="FEM16" s="78"/>
      <c r="FEN16" s="78"/>
      <c r="FEO16" s="78"/>
      <c r="FEP16" s="78"/>
      <c r="FEQ16" s="78"/>
      <c r="FER16" s="78"/>
      <c r="FES16" s="78"/>
      <c r="FET16" s="78"/>
      <c r="FEU16" s="78"/>
      <c r="FEV16" s="78"/>
      <c r="FEW16" s="78"/>
      <c r="FEX16" s="78"/>
      <c r="FEY16" s="78"/>
      <c r="FEZ16" s="78"/>
      <c r="FFA16" s="78"/>
      <c r="FFB16" s="78"/>
      <c r="FFC16" s="78"/>
      <c r="FFD16" s="78"/>
      <c r="FFE16" s="78"/>
      <c r="FFF16" s="78"/>
      <c r="FFG16" s="78"/>
      <c r="FFH16" s="78"/>
      <c r="FFI16" s="78"/>
      <c r="FFJ16" s="78"/>
      <c r="FFK16" s="78"/>
      <c r="FFL16" s="78"/>
      <c r="FFM16" s="78"/>
      <c r="FFN16" s="78"/>
      <c r="FFO16" s="78"/>
      <c r="FFP16" s="78"/>
      <c r="FFQ16" s="78"/>
      <c r="FFR16" s="78"/>
      <c r="FFS16" s="78"/>
      <c r="FFT16" s="78"/>
      <c r="FFU16" s="78"/>
      <c r="FFV16" s="78"/>
      <c r="FFW16" s="78"/>
      <c r="FFX16" s="78"/>
      <c r="FFY16" s="78"/>
      <c r="FFZ16" s="78"/>
      <c r="FGA16" s="78"/>
      <c r="FGB16" s="78"/>
      <c r="FGC16" s="78"/>
      <c r="FGD16" s="78"/>
      <c r="FGE16" s="78"/>
      <c r="FGF16" s="78"/>
      <c r="FGG16" s="78"/>
      <c r="FGH16" s="78"/>
      <c r="FGI16" s="78"/>
      <c r="FGJ16" s="78"/>
      <c r="FGK16" s="78"/>
      <c r="FGL16" s="78"/>
      <c r="FGM16" s="78"/>
      <c r="FGN16" s="78"/>
      <c r="FGO16" s="78"/>
      <c r="FGP16" s="78"/>
      <c r="FGQ16" s="78"/>
      <c r="FGR16" s="78"/>
      <c r="FGS16" s="78"/>
      <c r="FGT16" s="78"/>
      <c r="FGU16" s="78"/>
      <c r="FGV16" s="78"/>
      <c r="FGW16" s="78"/>
      <c r="FGX16" s="78"/>
      <c r="FGY16" s="78"/>
      <c r="FGZ16" s="78"/>
      <c r="FHA16" s="78"/>
      <c r="FHB16" s="78"/>
      <c r="FHC16" s="78"/>
      <c r="FHD16" s="78"/>
      <c r="FHE16" s="78"/>
      <c r="FHF16" s="78"/>
      <c r="FHG16" s="78"/>
      <c r="FHH16" s="78"/>
      <c r="FHI16" s="78"/>
      <c r="FHJ16" s="78"/>
      <c r="FHK16" s="78"/>
      <c r="FHL16" s="78"/>
      <c r="FHM16" s="78"/>
      <c r="FHN16" s="78"/>
      <c r="FHO16" s="78"/>
      <c r="FHP16" s="78"/>
      <c r="FHQ16" s="78"/>
      <c r="FHR16" s="78"/>
      <c r="FHS16" s="78"/>
      <c r="FHT16" s="78"/>
      <c r="FHU16" s="78"/>
      <c r="FHV16" s="78"/>
      <c r="FHW16" s="78"/>
      <c r="FHX16" s="78"/>
      <c r="FHY16" s="78"/>
      <c r="FHZ16" s="78"/>
      <c r="FIA16" s="78"/>
      <c r="FIB16" s="78"/>
      <c r="FIC16" s="78"/>
      <c r="FID16" s="78"/>
      <c r="FIE16" s="78"/>
      <c r="FIF16" s="78"/>
      <c r="FIG16" s="78"/>
      <c r="FIH16" s="78"/>
      <c r="FII16" s="78"/>
      <c r="FIJ16" s="78"/>
      <c r="FIK16" s="78"/>
      <c r="FIL16" s="78"/>
      <c r="FIM16" s="78"/>
      <c r="FIN16" s="78"/>
      <c r="FIO16" s="78"/>
      <c r="FIP16" s="78"/>
      <c r="FIQ16" s="78"/>
      <c r="FIR16" s="78"/>
      <c r="FIS16" s="78"/>
      <c r="FIT16" s="78"/>
      <c r="FIU16" s="78"/>
      <c r="FIV16" s="78"/>
      <c r="FIW16" s="78"/>
      <c r="FIX16" s="78"/>
      <c r="FIY16" s="78"/>
      <c r="FIZ16" s="78"/>
      <c r="FJA16" s="78"/>
      <c r="FJB16" s="78"/>
      <c r="FJC16" s="78"/>
      <c r="FJD16" s="78"/>
      <c r="FJE16" s="78"/>
      <c r="FJF16" s="78"/>
      <c r="FJG16" s="78"/>
      <c r="FJH16" s="78"/>
      <c r="FJI16" s="78"/>
      <c r="FJJ16" s="78"/>
      <c r="FJK16" s="78"/>
      <c r="FJL16" s="78"/>
      <c r="FJM16" s="78"/>
      <c r="FJN16" s="78"/>
      <c r="FJO16" s="78"/>
      <c r="FJP16" s="78"/>
      <c r="FJQ16" s="78"/>
      <c r="FJR16" s="78"/>
      <c r="FJS16" s="78"/>
      <c r="FJT16" s="78"/>
      <c r="FJU16" s="78"/>
      <c r="FJV16" s="78"/>
      <c r="FJW16" s="78"/>
      <c r="FJX16" s="78"/>
      <c r="FJY16" s="78"/>
      <c r="FJZ16" s="78"/>
      <c r="FKA16" s="78"/>
      <c r="FKB16" s="78"/>
      <c r="FKC16" s="78"/>
      <c r="FKD16" s="78"/>
      <c r="FKE16" s="78"/>
      <c r="FKF16" s="78"/>
      <c r="FKG16" s="78"/>
      <c r="FKH16" s="78"/>
      <c r="FKI16" s="78"/>
      <c r="FKJ16" s="78"/>
      <c r="FKK16" s="78"/>
      <c r="FKL16" s="78"/>
      <c r="FKM16" s="78"/>
      <c r="FKN16" s="78"/>
      <c r="FKO16" s="78"/>
      <c r="FKP16" s="78"/>
      <c r="FKQ16" s="78"/>
      <c r="FKR16" s="78"/>
      <c r="FKS16" s="78"/>
      <c r="FKT16" s="78"/>
      <c r="FKU16" s="78"/>
      <c r="FKV16" s="78"/>
      <c r="FKW16" s="78"/>
      <c r="FKX16" s="78"/>
      <c r="FKY16" s="78"/>
      <c r="FKZ16" s="78"/>
      <c r="FLA16" s="78"/>
      <c r="FLB16" s="78"/>
      <c r="FLC16" s="78"/>
      <c r="FLD16" s="78"/>
      <c r="FLE16" s="78"/>
      <c r="FLF16" s="78"/>
      <c r="FLG16" s="78"/>
      <c r="FLH16" s="78"/>
      <c r="FLI16" s="78"/>
      <c r="FLJ16" s="78"/>
      <c r="FLK16" s="78"/>
      <c r="FLL16" s="78"/>
      <c r="FLM16" s="78"/>
      <c r="FLN16" s="78"/>
      <c r="FLO16" s="78"/>
      <c r="FLP16" s="78"/>
      <c r="FLQ16" s="78"/>
      <c r="FLR16" s="78"/>
      <c r="FLS16" s="78"/>
      <c r="FLT16" s="78"/>
      <c r="FLU16" s="78"/>
      <c r="FLV16" s="78"/>
      <c r="FLW16" s="78"/>
      <c r="FLX16" s="78"/>
      <c r="FLY16" s="78"/>
      <c r="FLZ16" s="78"/>
      <c r="FMA16" s="78"/>
      <c r="FMB16" s="78"/>
      <c r="FMC16" s="78"/>
      <c r="FMD16" s="78"/>
      <c r="FME16" s="78"/>
      <c r="FMF16" s="78"/>
      <c r="FMG16" s="78"/>
      <c r="FMH16" s="78"/>
      <c r="FMI16" s="78"/>
      <c r="FMJ16" s="78"/>
      <c r="FMK16" s="78"/>
      <c r="FML16" s="78"/>
      <c r="FMM16" s="78"/>
      <c r="FMN16" s="78"/>
      <c r="FMO16" s="78"/>
      <c r="FMP16" s="78"/>
      <c r="FMQ16" s="78"/>
      <c r="FMR16" s="78"/>
      <c r="FMS16" s="78"/>
      <c r="FMT16" s="78"/>
      <c r="FMU16" s="78"/>
      <c r="FMV16" s="78"/>
      <c r="FMW16" s="78"/>
      <c r="FMX16" s="78"/>
      <c r="FMY16" s="78"/>
      <c r="FMZ16" s="78"/>
      <c r="FNA16" s="78"/>
      <c r="FNB16" s="78"/>
      <c r="FNC16" s="78"/>
      <c r="FND16" s="78"/>
      <c r="FNE16" s="78"/>
      <c r="FNF16" s="78"/>
      <c r="FNG16" s="78"/>
      <c r="FNH16" s="78"/>
      <c r="FNI16" s="78"/>
      <c r="FNJ16" s="78"/>
      <c r="FNK16" s="78"/>
      <c r="FNL16" s="78"/>
      <c r="FNM16" s="78"/>
      <c r="FNN16" s="78"/>
      <c r="FNO16" s="78"/>
      <c r="FNP16" s="78"/>
      <c r="FNQ16" s="78"/>
      <c r="FNR16" s="78"/>
      <c r="FNS16" s="78"/>
      <c r="FNT16" s="78"/>
      <c r="FNU16" s="78"/>
      <c r="FNV16" s="78"/>
      <c r="FNW16" s="78"/>
      <c r="FNX16" s="78"/>
      <c r="FNY16" s="78"/>
      <c r="FNZ16" s="78"/>
      <c r="FOA16" s="78"/>
      <c r="FOB16" s="78"/>
      <c r="FOC16" s="78"/>
      <c r="FOD16" s="78"/>
      <c r="FOE16" s="78"/>
      <c r="FOF16" s="78"/>
      <c r="FOG16" s="78"/>
      <c r="FOH16" s="78"/>
      <c r="FOI16" s="78"/>
      <c r="FOJ16" s="78"/>
      <c r="FOK16" s="78"/>
      <c r="FOL16" s="78"/>
      <c r="FOM16" s="78"/>
      <c r="FON16" s="78"/>
      <c r="FOO16" s="78"/>
      <c r="FOP16" s="78"/>
      <c r="FOQ16" s="78"/>
      <c r="FOR16" s="78"/>
      <c r="FOS16" s="78"/>
      <c r="FOT16" s="78"/>
      <c r="FOU16" s="78"/>
      <c r="FOV16" s="78"/>
      <c r="FOW16" s="78"/>
      <c r="FOX16" s="78"/>
      <c r="FOY16" s="78"/>
      <c r="FOZ16" s="78"/>
      <c r="FPA16" s="78"/>
      <c r="FPB16" s="78"/>
      <c r="FPC16" s="78"/>
      <c r="FPD16" s="78"/>
      <c r="FPE16" s="78"/>
      <c r="FPF16" s="78"/>
      <c r="FPG16" s="78"/>
      <c r="FPH16" s="78"/>
      <c r="FPI16" s="78"/>
      <c r="FPJ16" s="78"/>
      <c r="FPK16" s="78"/>
      <c r="FPL16" s="78"/>
      <c r="FPM16" s="78"/>
      <c r="FPN16" s="78"/>
      <c r="FPO16" s="78"/>
      <c r="FPP16" s="78"/>
      <c r="FPQ16" s="78"/>
      <c r="FPR16" s="78"/>
      <c r="FPS16" s="78"/>
      <c r="FPT16" s="78"/>
      <c r="FPU16" s="78"/>
      <c r="FPV16" s="78"/>
      <c r="FPW16" s="78"/>
      <c r="FPX16" s="78"/>
      <c r="FPY16" s="78"/>
      <c r="FPZ16" s="78"/>
      <c r="FQA16" s="78"/>
      <c r="FQB16" s="78"/>
      <c r="FQC16" s="78"/>
      <c r="FQD16" s="78"/>
      <c r="FQE16" s="78"/>
      <c r="FQF16" s="78"/>
      <c r="FQG16" s="78"/>
      <c r="FQH16" s="78"/>
      <c r="FQI16" s="78"/>
      <c r="FQJ16" s="78"/>
      <c r="FQK16" s="78"/>
      <c r="FQL16" s="78"/>
      <c r="FQM16" s="78"/>
      <c r="FQN16" s="78"/>
      <c r="FQO16" s="78"/>
      <c r="FQP16" s="78"/>
      <c r="FQQ16" s="78"/>
      <c r="FQR16" s="78"/>
      <c r="FQS16" s="78"/>
      <c r="FQT16" s="78"/>
      <c r="FQU16" s="78"/>
      <c r="FQV16" s="78"/>
      <c r="FQW16" s="78"/>
      <c r="FQX16" s="78"/>
      <c r="FQY16" s="78"/>
      <c r="FQZ16" s="78"/>
      <c r="FRA16" s="78"/>
      <c r="FRB16" s="78"/>
      <c r="FRC16" s="78"/>
      <c r="FRD16" s="78"/>
      <c r="FRE16" s="78"/>
      <c r="FRF16" s="78"/>
      <c r="FRG16" s="78"/>
      <c r="FRH16" s="78"/>
      <c r="FRI16" s="78"/>
      <c r="FRJ16" s="78"/>
      <c r="FRK16" s="78"/>
      <c r="FRL16" s="78"/>
      <c r="FRM16" s="78"/>
      <c r="FRN16" s="78"/>
      <c r="FRO16" s="78"/>
      <c r="FRP16" s="78"/>
      <c r="FRQ16" s="78"/>
      <c r="FRR16" s="78"/>
      <c r="FRS16" s="78"/>
      <c r="FRT16" s="78"/>
      <c r="FRU16" s="78"/>
      <c r="FRV16" s="78"/>
      <c r="FRW16" s="78"/>
      <c r="FRX16" s="78"/>
      <c r="FRY16" s="78"/>
      <c r="FRZ16" s="78"/>
      <c r="FSA16" s="78"/>
      <c r="FSB16" s="78"/>
      <c r="FSC16" s="78"/>
      <c r="FSD16" s="78"/>
      <c r="FSE16" s="78"/>
      <c r="FSF16" s="78"/>
      <c r="FSG16" s="78"/>
      <c r="FSH16" s="78"/>
      <c r="FSI16" s="78"/>
      <c r="FSJ16" s="78"/>
      <c r="FSK16" s="78"/>
      <c r="FSL16" s="78"/>
      <c r="FSM16" s="78"/>
      <c r="FSN16" s="78"/>
      <c r="FSO16" s="78"/>
      <c r="FSP16" s="78"/>
      <c r="FSQ16" s="78"/>
      <c r="FSR16" s="78"/>
      <c r="FSS16" s="78"/>
      <c r="FST16" s="78"/>
      <c r="FSU16" s="78"/>
      <c r="FSV16" s="78"/>
      <c r="FSW16" s="78"/>
      <c r="FSX16" s="78"/>
      <c r="FSY16" s="78"/>
      <c r="FSZ16" s="78"/>
      <c r="FTA16" s="78"/>
      <c r="FTB16" s="78"/>
      <c r="FTC16" s="78"/>
      <c r="FTD16" s="78"/>
      <c r="FTE16" s="78"/>
      <c r="FTF16" s="78"/>
      <c r="FTG16" s="78"/>
      <c r="FTH16" s="78"/>
      <c r="FTI16" s="78"/>
      <c r="FTJ16" s="78"/>
      <c r="FTK16" s="78"/>
      <c r="FTL16" s="78"/>
      <c r="FTM16" s="78"/>
      <c r="FTN16" s="78"/>
      <c r="FTO16" s="78"/>
      <c r="FTP16" s="78"/>
      <c r="FTQ16" s="78"/>
      <c r="FTR16" s="78"/>
      <c r="FTS16" s="78"/>
      <c r="FTT16" s="78"/>
      <c r="FTU16" s="78"/>
      <c r="FTV16" s="78"/>
      <c r="FTW16" s="78"/>
      <c r="FTX16" s="78"/>
      <c r="FTY16" s="78"/>
      <c r="FTZ16" s="78"/>
      <c r="FUA16" s="78"/>
      <c r="FUB16" s="78"/>
      <c r="FUC16" s="78"/>
      <c r="FUD16" s="78"/>
      <c r="FUE16" s="78"/>
      <c r="FUF16" s="78"/>
      <c r="FUG16" s="78"/>
      <c r="FUH16" s="78"/>
      <c r="FUI16" s="78"/>
      <c r="FUJ16" s="78"/>
      <c r="FUK16" s="78"/>
      <c r="FUL16" s="78"/>
      <c r="FUM16" s="78"/>
      <c r="FUN16" s="78"/>
      <c r="FUO16" s="78"/>
      <c r="FUP16" s="78"/>
      <c r="FUQ16" s="78"/>
      <c r="FUR16" s="78"/>
      <c r="FUS16" s="78"/>
      <c r="FUT16" s="78"/>
      <c r="FUU16" s="78"/>
      <c r="FUV16" s="78"/>
      <c r="FUW16" s="78"/>
      <c r="FUX16" s="78"/>
      <c r="FUY16" s="78"/>
      <c r="FUZ16" s="78"/>
      <c r="FVA16" s="78"/>
      <c r="FVB16" s="78"/>
      <c r="FVC16" s="78"/>
      <c r="FVD16" s="78"/>
      <c r="FVE16" s="78"/>
      <c r="FVF16" s="78"/>
      <c r="FVG16" s="78"/>
      <c r="FVH16" s="78"/>
      <c r="FVI16" s="78"/>
      <c r="FVJ16" s="78"/>
      <c r="FVK16" s="78"/>
      <c r="FVL16" s="78"/>
      <c r="FVM16" s="78"/>
      <c r="FVN16" s="78"/>
      <c r="FVO16" s="78"/>
      <c r="FVP16" s="78"/>
      <c r="FVQ16" s="78"/>
      <c r="FVR16" s="78"/>
      <c r="FVS16" s="78"/>
      <c r="FVT16" s="78"/>
      <c r="FVU16" s="78"/>
      <c r="FVV16" s="78"/>
      <c r="FVW16" s="78"/>
      <c r="FVX16" s="78"/>
      <c r="FVY16" s="78"/>
      <c r="FVZ16" s="78"/>
      <c r="FWA16" s="78"/>
      <c r="FWB16" s="78"/>
      <c r="FWC16" s="78"/>
      <c r="FWD16" s="78"/>
      <c r="FWE16" s="78"/>
      <c r="FWF16" s="78"/>
      <c r="FWG16" s="78"/>
      <c r="FWH16" s="78"/>
      <c r="FWI16" s="78"/>
      <c r="FWJ16" s="78"/>
      <c r="FWK16" s="78"/>
      <c r="FWL16" s="78"/>
      <c r="FWM16" s="78"/>
      <c r="FWN16" s="78"/>
      <c r="FWO16" s="78"/>
      <c r="FWP16" s="78"/>
      <c r="FWQ16" s="78"/>
      <c r="FWR16" s="78"/>
      <c r="FWS16" s="78"/>
      <c r="FWT16" s="78"/>
      <c r="FWU16" s="78"/>
      <c r="FWV16" s="78"/>
      <c r="FWW16" s="78"/>
      <c r="FWX16" s="78"/>
      <c r="FWY16" s="78"/>
      <c r="FWZ16" s="78"/>
      <c r="FXA16" s="78"/>
      <c r="FXB16" s="78"/>
      <c r="FXC16" s="78"/>
      <c r="FXD16" s="78"/>
      <c r="FXE16" s="78"/>
      <c r="FXF16" s="78"/>
      <c r="FXG16" s="78"/>
      <c r="FXH16" s="78"/>
      <c r="FXI16" s="78"/>
      <c r="FXJ16" s="78"/>
      <c r="FXK16" s="78"/>
      <c r="FXL16" s="78"/>
      <c r="FXM16" s="78"/>
      <c r="FXN16" s="78"/>
      <c r="FXO16" s="78"/>
      <c r="FXP16" s="78"/>
      <c r="FXQ16" s="78"/>
      <c r="FXR16" s="78"/>
      <c r="FXS16" s="78"/>
      <c r="FXT16" s="78"/>
      <c r="FXU16" s="78"/>
      <c r="FXV16" s="78"/>
      <c r="FXW16" s="78"/>
      <c r="FXX16" s="78"/>
      <c r="FXY16" s="78"/>
      <c r="FXZ16" s="78"/>
      <c r="FYA16" s="78"/>
      <c r="FYB16" s="78"/>
      <c r="FYC16" s="78"/>
      <c r="FYD16" s="78"/>
      <c r="FYE16" s="78"/>
      <c r="FYF16" s="78"/>
      <c r="FYG16" s="78"/>
      <c r="FYH16" s="78"/>
      <c r="FYI16" s="78"/>
      <c r="FYJ16" s="78"/>
      <c r="FYK16" s="78"/>
      <c r="FYL16" s="78"/>
      <c r="FYM16" s="78"/>
      <c r="FYN16" s="78"/>
      <c r="FYO16" s="78"/>
      <c r="FYP16" s="78"/>
      <c r="FYQ16" s="78"/>
      <c r="FYR16" s="78"/>
      <c r="FYS16" s="78"/>
      <c r="FYT16" s="78"/>
      <c r="FYU16" s="78"/>
      <c r="FYV16" s="78"/>
      <c r="FYW16" s="78"/>
      <c r="FYX16" s="78"/>
      <c r="FYY16" s="78"/>
      <c r="FYZ16" s="78"/>
      <c r="FZA16" s="78"/>
      <c r="FZB16" s="78"/>
      <c r="FZC16" s="78"/>
      <c r="FZD16" s="78"/>
      <c r="FZE16" s="78"/>
      <c r="FZF16" s="78"/>
      <c r="FZG16" s="78"/>
      <c r="FZH16" s="78"/>
      <c r="FZI16" s="78"/>
      <c r="FZJ16" s="78"/>
      <c r="FZK16" s="78"/>
      <c r="FZL16" s="78"/>
      <c r="FZM16" s="78"/>
      <c r="FZN16" s="78"/>
      <c r="FZO16" s="78"/>
      <c r="FZP16" s="78"/>
      <c r="FZQ16" s="78"/>
      <c r="FZR16" s="78"/>
      <c r="FZS16" s="78"/>
      <c r="FZT16" s="78"/>
      <c r="FZU16" s="78"/>
      <c r="FZV16" s="78"/>
      <c r="FZW16" s="78"/>
      <c r="FZX16" s="78"/>
      <c r="FZY16" s="78"/>
      <c r="FZZ16" s="78"/>
      <c r="GAA16" s="78"/>
      <c r="GAB16" s="78"/>
      <c r="GAC16" s="78"/>
      <c r="GAD16" s="78"/>
      <c r="GAE16" s="78"/>
      <c r="GAF16" s="78"/>
      <c r="GAG16" s="78"/>
      <c r="GAH16" s="78"/>
      <c r="GAI16" s="78"/>
      <c r="GAJ16" s="78"/>
      <c r="GAK16" s="78"/>
      <c r="GAL16" s="78"/>
      <c r="GAM16" s="78"/>
      <c r="GAN16" s="78"/>
      <c r="GAO16" s="78"/>
      <c r="GAP16" s="78"/>
      <c r="GAQ16" s="78"/>
      <c r="GAR16" s="78"/>
      <c r="GAS16" s="78"/>
      <c r="GAT16" s="78"/>
      <c r="GAU16" s="78"/>
      <c r="GAV16" s="78"/>
      <c r="GAW16" s="78"/>
      <c r="GAX16" s="78"/>
      <c r="GAY16" s="78"/>
      <c r="GAZ16" s="78"/>
      <c r="GBA16" s="78"/>
      <c r="GBB16" s="78"/>
      <c r="GBC16" s="78"/>
      <c r="GBD16" s="78"/>
      <c r="GBE16" s="78"/>
      <c r="GBF16" s="78"/>
      <c r="GBG16" s="78"/>
      <c r="GBH16" s="78"/>
      <c r="GBI16" s="78"/>
      <c r="GBJ16" s="78"/>
      <c r="GBK16" s="78"/>
      <c r="GBL16" s="78"/>
      <c r="GBM16" s="78"/>
      <c r="GBN16" s="78"/>
      <c r="GBO16" s="78"/>
      <c r="GBP16" s="78"/>
      <c r="GBQ16" s="78"/>
      <c r="GBR16" s="78"/>
      <c r="GBS16" s="78"/>
      <c r="GBT16" s="78"/>
      <c r="GBU16" s="78"/>
      <c r="GBV16" s="78"/>
      <c r="GBW16" s="78"/>
      <c r="GBX16" s="78"/>
      <c r="GBY16" s="78"/>
      <c r="GBZ16" s="78"/>
      <c r="GCA16" s="78"/>
      <c r="GCB16" s="78"/>
      <c r="GCC16" s="78"/>
      <c r="GCD16" s="78"/>
      <c r="GCE16" s="78"/>
      <c r="GCF16" s="78"/>
      <c r="GCG16" s="78"/>
      <c r="GCH16" s="78"/>
      <c r="GCI16" s="78"/>
      <c r="GCJ16" s="78"/>
      <c r="GCK16" s="78"/>
      <c r="GCL16" s="78"/>
      <c r="GCM16" s="78"/>
      <c r="GCN16" s="78"/>
      <c r="GCO16" s="78"/>
      <c r="GCP16" s="78"/>
      <c r="GCQ16" s="78"/>
      <c r="GCR16" s="78"/>
      <c r="GCS16" s="78"/>
      <c r="GCT16" s="78"/>
      <c r="GCU16" s="78"/>
      <c r="GCV16" s="78"/>
      <c r="GCW16" s="78"/>
      <c r="GCX16" s="78"/>
      <c r="GCY16" s="78"/>
      <c r="GCZ16" s="78"/>
      <c r="GDA16" s="78"/>
      <c r="GDB16" s="78"/>
      <c r="GDC16" s="78"/>
      <c r="GDD16" s="78"/>
      <c r="GDE16" s="78"/>
      <c r="GDF16" s="78"/>
      <c r="GDG16" s="78"/>
      <c r="GDH16" s="78"/>
      <c r="GDI16" s="78"/>
      <c r="GDJ16" s="78"/>
      <c r="GDK16" s="78"/>
      <c r="GDL16" s="78"/>
      <c r="GDM16" s="78"/>
      <c r="GDN16" s="78"/>
      <c r="GDO16" s="78"/>
      <c r="GDP16" s="78"/>
      <c r="GDQ16" s="78"/>
      <c r="GDR16" s="78"/>
      <c r="GDS16" s="78"/>
      <c r="GDT16" s="78"/>
      <c r="GDU16" s="78"/>
      <c r="GDV16" s="78"/>
      <c r="GDW16" s="78"/>
      <c r="GDX16" s="78"/>
      <c r="GDY16" s="78"/>
      <c r="GDZ16" s="78"/>
      <c r="GEA16" s="78"/>
      <c r="GEB16" s="78"/>
      <c r="GEC16" s="78"/>
      <c r="GED16" s="78"/>
      <c r="GEE16" s="78"/>
      <c r="GEF16" s="78"/>
      <c r="GEG16" s="78"/>
      <c r="GEH16" s="78"/>
      <c r="GEI16" s="78"/>
      <c r="GEJ16" s="78"/>
      <c r="GEK16" s="78"/>
      <c r="GEL16" s="78"/>
      <c r="GEM16" s="78"/>
      <c r="GEN16" s="78"/>
      <c r="GEO16" s="78"/>
      <c r="GEP16" s="78"/>
      <c r="GEQ16" s="78"/>
      <c r="GER16" s="78"/>
      <c r="GES16" s="78"/>
      <c r="GET16" s="78"/>
      <c r="GEU16" s="78"/>
      <c r="GEV16" s="78"/>
      <c r="GEW16" s="78"/>
      <c r="GEX16" s="78"/>
      <c r="GEY16" s="78"/>
      <c r="GEZ16" s="78"/>
      <c r="GFA16" s="78"/>
      <c r="GFB16" s="78"/>
      <c r="GFC16" s="78"/>
      <c r="GFD16" s="78"/>
      <c r="GFE16" s="78"/>
      <c r="GFF16" s="78"/>
      <c r="GFG16" s="78"/>
      <c r="GFH16" s="78"/>
      <c r="GFI16" s="78"/>
      <c r="GFJ16" s="78"/>
      <c r="GFK16" s="78"/>
      <c r="GFL16" s="78"/>
      <c r="GFM16" s="78"/>
      <c r="GFN16" s="78"/>
      <c r="GFO16" s="78"/>
      <c r="GFP16" s="78"/>
      <c r="GFQ16" s="78"/>
      <c r="GFR16" s="78"/>
      <c r="GFS16" s="78"/>
      <c r="GFT16" s="78"/>
      <c r="GFU16" s="78"/>
      <c r="GFV16" s="78"/>
      <c r="GFW16" s="78"/>
      <c r="GFX16" s="78"/>
      <c r="GFY16" s="78"/>
      <c r="GFZ16" s="78"/>
      <c r="GGA16" s="78"/>
      <c r="GGB16" s="78"/>
      <c r="GGC16" s="78"/>
      <c r="GGD16" s="78"/>
      <c r="GGE16" s="78"/>
      <c r="GGF16" s="78"/>
      <c r="GGG16" s="78"/>
      <c r="GGH16" s="78"/>
      <c r="GGI16" s="78"/>
      <c r="GGJ16" s="78"/>
      <c r="GGK16" s="78"/>
      <c r="GGL16" s="78"/>
      <c r="GGM16" s="78"/>
      <c r="GGN16" s="78"/>
      <c r="GGO16" s="78"/>
      <c r="GGP16" s="78"/>
      <c r="GGQ16" s="78"/>
      <c r="GGR16" s="78"/>
      <c r="GGS16" s="78"/>
      <c r="GGT16" s="78"/>
      <c r="GGU16" s="78"/>
      <c r="GGV16" s="78"/>
      <c r="GGW16" s="78"/>
      <c r="GGX16" s="78"/>
      <c r="GGY16" s="78"/>
      <c r="GGZ16" s="78"/>
      <c r="GHA16" s="78"/>
      <c r="GHB16" s="78"/>
      <c r="GHC16" s="78"/>
      <c r="GHD16" s="78"/>
      <c r="GHE16" s="78"/>
      <c r="GHF16" s="78"/>
      <c r="GHG16" s="78"/>
      <c r="GHH16" s="78"/>
      <c r="GHI16" s="78"/>
      <c r="GHJ16" s="78"/>
      <c r="GHK16" s="78"/>
      <c r="GHL16" s="78"/>
      <c r="GHM16" s="78"/>
      <c r="GHN16" s="78"/>
      <c r="GHO16" s="78"/>
      <c r="GHP16" s="78"/>
      <c r="GHQ16" s="78"/>
      <c r="GHR16" s="78"/>
      <c r="GHS16" s="78"/>
      <c r="GHT16" s="78"/>
      <c r="GHU16" s="78"/>
      <c r="GHV16" s="78"/>
      <c r="GHW16" s="78"/>
      <c r="GHX16" s="78"/>
      <c r="GHY16" s="78"/>
      <c r="GHZ16" s="78"/>
      <c r="GIA16" s="78"/>
      <c r="GIB16" s="78"/>
      <c r="GIC16" s="78"/>
      <c r="GID16" s="78"/>
      <c r="GIE16" s="78"/>
      <c r="GIF16" s="78"/>
      <c r="GIG16" s="78"/>
      <c r="GIH16" s="78"/>
      <c r="GII16" s="78"/>
      <c r="GIJ16" s="78"/>
      <c r="GIK16" s="78"/>
      <c r="GIL16" s="78"/>
      <c r="GIM16" s="78"/>
      <c r="GIN16" s="78"/>
      <c r="GIO16" s="78"/>
      <c r="GIP16" s="78"/>
      <c r="GIQ16" s="78"/>
      <c r="GIR16" s="78"/>
      <c r="GIS16" s="78"/>
      <c r="GIT16" s="78"/>
      <c r="GIU16" s="78"/>
      <c r="GIV16" s="78"/>
      <c r="GIW16" s="78"/>
      <c r="GIX16" s="78"/>
      <c r="GIY16" s="78"/>
      <c r="GIZ16" s="78"/>
      <c r="GJA16" s="78"/>
      <c r="GJB16" s="78"/>
      <c r="GJC16" s="78"/>
      <c r="GJD16" s="78"/>
      <c r="GJE16" s="78"/>
      <c r="GJF16" s="78"/>
      <c r="GJG16" s="78"/>
      <c r="GJH16" s="78"/>
      <c r="GJI16" s="78"/>
      <c r="GJJ16" s="78"/>
      <c r="GJK16" s="78"/>
      <c r="GJL16" s="78"/>
      <c r="GJM16" s="78"/>
      <c r="GJN16" s="78"/>
      <c r="GJO16" s="78"/>
      <c r="GJP16" s="78"/>
      <c r="GJQ16" s="78"/>
      <c r="GJR16" s="78"/>
      <c r="GJS16" s="78"/>
      <c r="GJT16" s="78"/>
      <c r="GJU16" s="78"/>
      <c r="GJV16" s="78"/>
      <c r="GJW16" s="78"/>
      <c r="GJX16" s="78"/>
      <c r="GJY16" s="78"/>
      <c r="GJZ16" s="78"/>
      <c r="GKA16" s="78"/>
      <c r="GKB16" s="78"/>
      <c r="GKC16" s="78"/>
      <c r="GKD16" s="78"/>
      <c r="GKE16" s="78"/>
      <c r="GKF16" s="78"/>
      <c r="GKG16" s="78"/>
      <c r="GKH16" s="78"/>
      <c r="GKI16" s="78"/>
      <c r="GKJ16" s="78"/>
      <c r="GKK16" s="78"/>
      <c r="GKL16" s="78"/>
      <c r="GKM16" s="78"/>
      <c r="GKN16" s="78"/>
      <c r="GKO16" s="78"/>
      <c r="GKP16" s="78"/>
      <c r="GKQ16" s="78"/>
      <c r="GKR16" s="78"/>
      <c r="GKS16" s="78"/>
      <c r="GKT16" s="78"/>
      <c r="GKU16" s="78"/>
      <c r="GKV16" s="78"/>
      <c r="GKW16" s="78"/>
      <c r="GKX16" s="78"/>
      <c r="GKY16" s="78"/>
      <c r="GKZ16" s="78"/>
      <c r="GLA16" s="78"/>
      <c r="GLB16" s="78"/>
      <c r="GLC16" s="78"/>
      <c r="GLD16" s="78"/>
      <c r="GLE16" s="78"/>
      <c r="GLF16" s="78"/>
      <c r="GLG16" s="78"/>
      <c r="GLH16" s="78"/>
      <c r="GLI16" s="78"/>
      <c r="GLJ16" s="78"/>
      <c r="GLK16" s="78"/>
      <c r="GLL16" s="78"/>
      <c r="GLM16" s="78"/>
      <c r="GLN16" s="78"/>
      <c r="GLO16" s="78"/>
      <c r="GLP16" s="78"/>
      <c r="GLQ16" s="78"/>
      <c r="GLR16" s="78"/>
      <c r="GLS16" s="78"/>
      <c r="GLT16" s="78"/>
      <c r="GLU16" s="78"/>
      <c r="GLV16" s="78"/>
      <c r="GLW16" s="78"/>
      <c r="GLX16" s="78"/>
      <c r="GLY16" s="78"/>
      <c r="GLZ16" s="78"/>
      <c r="GMA16" s="78"/>
      <c r="GMB16" s="78"/>
      <c r="GMC16" s="78"/>
      <c r="GMD16" s="78"/>
      <c r="GME16" s="78"/>
      <c r="GMF16" s="78"/>
      <c r="GMG16" s="78"/>
      <c r="GMH16" s="78"/>
      <c r="GMI16" s="78"/>
      <c r="GMJ16" s="78"/>
      <c r="GMK16" s="78"/>
      <c r="GML16" s="78"/>
      <c r="GMM16" s="78"/>
      <c r="GMN16" s="78"/>
      <c r="GMO16" s="78"/>
      <c r="GMP16" s="78"/>
      <c r="GMQ16" s="78"/>
      <c r="GMR16" s="78"/>
      <c r="GMS16" s="78"/>
      <c r="GMT16" s="78"/>
      <c r="GMU16" s="78"/>
      <c r="GMV16" s="78"/>
      <c r="GMW16" s="78"/>
      <c r="GMX16" s="78"/>
      <c r="GMY16" s="78"/>
      <c r="GMZ16" s="78"/>
      <c r="GNA16" s="78"/>
      <c r="GNB16" s="78"/>
      <c r="GNC16" s="78"/>
      <c r="GND16" s="78"/>
      <c r="GNE16" s="78"/>
      <c r="GNF16" s="78"/>
      <c r="GNG16" s="78"/>
      <c r="GNH16" s="78"/>
      <c r="GNI16" s="78"/>
      <c r="GNJ16" s="78"/>
      <c r="GNK16" s="78"/>
      <c r="GNL16" s="78"/>
      <c r="GNM16" s="78"/>
      <c r="GNN16" s="78"/>
      <c r="GNO16" s="78"/>
      <c r="GNP16" s="78"/>
      <c r="GNQ16" s="78"/>
      <c r="GNR16" s="78"/>
      <c r="GNS16" s="78"/>
      <c r="GNT16" s="78"/>
      <c r="GNU16" s="78"/>
      <c r="GNV16" s="78"/>
      <c r="GNW16" s="78"/>
      <c r="GNX16" s="78"/>
      <c r="GNY16" s="78"/>
      <c r="GNZ16" s="78"/>
      <c r="GOA16" s="78"/>
      <c r="GOB16" s="78"/>
      <c r="GOC16" s="78"/>
      <c r="GOD16" s="78"/>
      <c r="GOE16" s="78"/>
      <c r="GOF16" s="78"/>
      <c r="GOG16" s="78"/>
      <c r="GOH16" s="78"/>
      <c r="GOI16" s="78"/>
      <c r="GOJ16" s="78"/>
      <c r="GOK16" s="78"/>
      <c r="GOL16" s="78"/>
      <c r="GOM16" s="78"/>
      <c r="GON16" s="78"/>
      <c r="GOO16" s="78"/>
      <c r="GOP16" s="78"/>
      <c r="GOQ16" s="78"/>
      <c r="GOR16" s="78"/>
      <c r="GOS16" s="78"/>
      <c r="GOT16" s="78"/>
      <c r="GOU16" s="78"/>
      <c r="GOV16" s="78"/>
      <c r="GOW16" s="78"/>
      <c r="GOX16" s="78"/>
      <c r="GOY16" s="78"/>
      <c r="GOZ16" s="78"/>
      <c r="GPA16" s="78"/>
      <c r="GPB16" s="78"/>
      <c r="GPC16" s="78"/>
      <c r="GPD16" s="78"/>
      <c r="GPE16" s="78"/>
      <c r="GPF16" s="78"/>
      <c r="GPG16" s="78"/>
      <c r="GPH16" s="78"/>
      <c r="GPI16" s="78"/>
      <c r="GPJ16" s="78"/>
      <c r="GPK16" s="78"/>
      <c r="GPL16" s="78"/>
      <c r="GPM16" s="78"/>
      <c r="GPN16" s="78"/>
      <c r="GPO16" s="78"/>
      <c r="GPP16" s="78"/>
      <c r="GPQ16" s="78"/>
      <c r="GPR16" s="78"/>
      <c r="GPS16" s="78"/>
      <c r="GPT16" s="78"/>
      <c r="GPU16" s="78"/>
      <c r="GPV16" s="78"/>
      <c r="GPW16" s="78"/>
      <c r="GPX16" s="78"/>
      <c r="GPY16" s="78"/>
      <c r="GPZ16" s="78"/>
      <c r="GQA16" s="78"/>
      <c r="GQB16" s="78"/>
      <c r="GQC16" s="78"/>
      <c r="GQD16" s="78"/>
      <c r="GQE16" s="78"/>
      <c r="GQF16" s="78"/>
      <c r="GQG16" s="78"/>
      <c r="GQH16" s="78"/>
      <c r="GQI16" s="78"/>
      <c r="GQJ16" s="78"/>
      <c r="GQK16" s="78"/>
      <c r="GQL16" s="78"/>
      <c r="GQM16" s="78"/>
      <c r="GQN16" s="78"/>
      <c r="GQO16" s="78"/>
      <c r="GQP16" s="78"/>
      <c r="GQQ16" s="78"/>
      <c r="GQR16" s="78"/>
      <c r="GQS16" s="78"/>
      <c r="GQT16" s="78"/>
      <c r="GQU16" s="78"/>
      <c r="GQV16" s="78"/>
      <c r="GQW16" s="78"/>
      <c r="GQX16" s="78"/>
      <c r="GQY16" s="78"/>
      <c r="GQZ16" s="78"/>
      <c r="GRA16" s="78"/>
      <c r="GRB16" s="78"/>
      <c r="GRC16" s="78"/>
      <c r="GRD16" s="78"/>
      <c r="GRE16" s="78"/>
      <c r="GRF16" s="78"/>
      <c r="GRG16" s="78"/>
      <c r="GRH16" s="78"/>
      <c r="GRI16" s="78"/>
      <c r="GRJ16" s="78"/>
      <c r="GRK16" s="78"/>
      <c r="GRL16" s="78"/>
      <c r="GRM16" s="78"/>
      <c r="GRN16" s="78"/>
      <c r="GRO16" s="78"/>
      <c r="GRP16" s="78"/>
      <c r="GRQ16" s="78"/>
      <c r="GRR16" s="78"/>
      <c r="GRS16" s="78"/>
      <c r="GRT16" s="78"/>
      <c r="GRU16" s="78"/>
      <c r="GRV16" s="78"/>
      <c r="GRW16" s="78"/>
      <c r="GRX16" s="78"/>
      <c r="GRY16" s="78"/>
      <c r="GRZ16" s="78"/>
      <c r="GSA16" s="78"/>
      <c r="GSB16" s="78"/>
      <c r="GSC16" s="78"/>
      <c r="GSD16" s="78"/>
      <c r="GSE16" s="78"/>
      <c r="GSF16" s="78"/>
      <c r="GSG16" s="78"/>
      <c r="GSH16" s="78"/>
      <c r="GSI16" s="78"/>
      <c r="GSJ16" s="78"/>
      <c r="GSK16" s="78"/>
      <c r="GSL16" s="78"/>
      <c r="GSM16" s="78"/>
      <c r="GSN16" s="78"/>
      <c r="GSO16" s="78"/>
      <c r="GSP16" s="78"/>
      <c r="GSQ16" s="78"/>
      <c r="GSR16" s="78"/>
      <c r="GSS16" s="78"/>
      <c r="GST16" s="78"/>
      <c r="GSU16" s="78"/>
      <c r="GSV16" s="78"/>
      <c r="GSW16" s="78"/>
      <c r="GSX16" s="78"/>
      <c r="GSY16" s="78"/>
      <c r="GSZ16" s="78"/>
      <c r="GTA16" s="78"/>
      <c r="GTB16" s="78"/>
      <c r="GTC16" s="78"/>
      <c r="GTD16" s="78"/>
      <c r="GTE16" s="78"/>
      <c r="GTF16" s="78"/>
      <c r="GTG16" s="78"/>
      <c r="GTH16" s="78"/>
      <c r="GTI16" s="78"/>
      <c r="GTJ16" s="78"/>
      <c r="GTK16" s="78"/>
      <c r="GTL16" s="78"/>
      <c r="GTM16" s="78"/>
      <c r="GTN16" s="78"/>
      <c r="GTO16" s="78"/>
      <c r="GTP16" s="78"/>
      <c r="GTQ16" s="78"/>
      <c r="GTR16" s="78"/>
      <c r="GTS16" s="78"/>
      <c r="GTT16" s="78"/>
      <c r="GTU16" s="78"/>
      <c r="GTV16" s="78"/>
      <c r="GTW16" s="78"/>
      <c r="GTX16" s="78"/>
      <c r="GTY16" s="78"/>
      <c r="GTZ16" s="78"/>
      <c r="GUA16" s="78"/>
      <c r="GUB16" s="78"/>
      <c r="GUC16" s="78"/>
      <c r="GUD16" s="78"/>
      <c r="GUE16" s="78"/>
      <c r="GUF16" s="78"/>
      <c r="GUG16" s="78"/>
      <c r="GUH16" s="78"/>
      <c r="GUI16" s="78"/>
      <c r="GUJ16" s="78"/>
      <c r="GUK16" s="78"/>
      <c r="GUL16" s="78"/>
      <c r="GUM16" s="78"/>
      <c r="GUN16" s="78"/>
      <c r="GUO16" s="78"/>
      <c r="GUP16" s="78"/>
      <c r="GUQ16" s="78"/>
      <c r="GUR16" s="78"/>
      <c r="GUS16" s="78"/>
      <c r="GUT16" s="78"/>
      <c r="GUU16" s="78"/>
      <c r="GUV16" s="78"/>
      <c r="GUW16" s="78"/>
      <c r="GUX16" s="78"/>
      <c r="GUY16" s="78"/>
      <c r="GUZ16" s="78"/>
      <c r="GVA16" s="78"/>
      <c r="GVB16" s="78"/>
      <c r="GVC16" s="78"/>
      <c r="GVD16" s="78"/>
      <c r="GVE16" s="78"/>
      <c r="GVF16" s="78"/>
      <c r="GVG16" s="78"/>
      <c r="GVH16" s="78"/>
      <c r="GVI16" s="78"/>
      <c r="GVJ16" s="78"/>
      <c r="GVK16" s="78"/>
      <c r="GVL16" s="78"/>
      <c r="GVM16" s="78"/>
      <c r="GVN16" s="78"/>
      <c r="GVO16" s="78"/>
      <c r="GVP16" s="78"/>
      <c r="GVQ16" s="78"/>
      <c r="GVR16" s="78"/>
      <c r="GVS16" s="78"/>
      <c r="GVT16" s="78"/>
      <c r="GVU16" s="78"/>
      <c r="GVV16" s="78"/>
      <c r="GVW16" s="78"/>
      <c r="GVX16" s="78"/>
      <c r="GVY16" s="78"/>
      <c r="GVZ16" s="78"/>
      <c r="GWA16" s="78"/>
      <c r="GWB16" s="78"/>
      <c r="GWC16" s="78"/>
      <c r="GWD16" s="78"/>
      <c r="GWE16" s="78"/>
      <c r="GWF16" s="78"/>
      <c r="GWG16" s="78"/>
      <c r="GWH16" s="78"/>
      <c r="GWI16" s="78"/>
      <c r="GWJ16" s="78"/>
      <c r="GWK16" s="78"/>
      <c r="GWL16" s="78"/>
      <c r="GWM16" s="78"/>
      <c r="GWN16" s="78"/>
      <c r="GWO16" s="78"/>
      <c r="GWP16" s="78"/>
      <c r="GWQ16" s="78"/>
      <c r="GWR16" s="78"/>
      <c r="GWS16" s="78"/>
      <c r="GWT16" s="78"/>
      <c r="GWU16" s="78"/>
      <c r="GWV16" s="78"/>
      <c r="GWW16" s="78"/>
      <c r="GWX16" s="78"/>
      <c r="GWY16" s="78"/>
      <c r="GWZ16" s="78"/>
      <c r="GXA16" s="78"/>
      <c r="GXB16" s="78"/>
      <c r="GXC16" s="78"/>
      <c r="GXD16" s="78"/>
      <c r="GXE16" s="78"/>
      <c r="GXF16" s="78"/>
      <c r="GXG16" s="78"/>
      <c r="GXH16" s="78"/>
      <c r="GXI16" s="78"/>
      <c r="GXJ16" s="78"/>
      <c r="GXK16" s="78"/>
      <c r="GXL16" s="78"/>
      <c r="GXM16" s="78"/>
      <c r="GXN16" s="78"/>
      <c r="GXO16" s="78"/>
      <c r="GXP16" s="78"/>
      <c r="GXQ16" s="78"/>
      <c r="GXR16" s="78"/>
      <c r="GXS16" s="78"/>
      <c r="GXT16" s="78"/>
      <c r="GXU16" s="78"/>
      <c r="GXV16" s="78"/>
      <c r="GXW16" s="78"/>
      <c r="GXX16" s="78"/>
      <c r="GXY16" s="78"/>
      <c r="GXZ16" s="78"/>
      <c r="GYA16" s="78"/>
      <c r="GYB16" s="78"/>
      <c r="GYC16" s="78"/>
      <c r="GYD16" s="78"/>
      <c r="GYE16" s="78"/>
      <c r="GYF16" s="78"/>
      <c r="GYG16" s="78"/>
      <c r="GYH16" s="78"/>
      <c r="GYI16" s="78"/>
      <c r="GYJ16" s="78"/>
      <c r="GYK16" s="78"/>
      <c r="GYL16" s="78"/>
      <c r="GYM16" s="78"/>
      <c r="GYN16" s="78"/>
      <c r="GYO16" s="78"/>
      <c r="GYP16" s="78"/>
      <c r="GYQ16" s="78"/>
      <c r="GYR16" s="78"/>
      <c r="GYS16" s="78"/>
      <c r="GYT16" s="78"/>
      <c r="GYU16" s="78"/>
      <c r="GYV16" s="78"/>
      <c r="GYW16" s="78"/>
      <c r="GYX16" s="78"/>
      <c r="GYY16" s="78"/>
      <c r="GYZ16" s="78"/>
      <c r="GZA16" s="78"/>
      <c r="GZB16" s="78"/>
      <c r="GZC16" s="78"/>
      <c r="GZD16" s="78"/>
      <c r="GZE16" s="78"/>
      <c r="GZF16" s="78"/>
      <c r="GZG16" s="78"/>
      <c r="GZH16" s="78"/>
      <c r="GZI16" s="78"/>
      <c r="GZJ16" s="78"/>
      <c r="GZK16" s="78"/>
      <c r="GZL16" s="78"/>
      <c r="GZM16" s="78"/>
      <c r="GZN16" s="78"/>
      <c r="GZO16" s="78"/>
      <c r="GZP16" s="78"/>
      <c r="GZQ16" s="78"/>
      <c r="GZR16" s="78"/>
      <c r="GZS16" s="78"/>
      <c r="GZT16" s="78"/>
      <c r="GZU16" s="78"/>
      <c r="GZV16" s="78"/>
      <c r="GZW16" s="78"/>
      <c r="GZX16" s="78"/>
      <c r="GZY16" s="78"/>
      <c r="GZZ16" s="78"/>
      <c r="HAA16" s="78"/>
      <c r="HAB16" s="78"/>
      <c r="HAC16" s="78"/>
      <c r="HAD16" s="78"/>
      <c r="HAE16" s="78"/>
      <c r="HAF16" s="78"/>
      <c r="HAG16" s="78"/>
      <c r="HAH16" s="78"/>
      <c r="HAI16" s="78"/>
      <c r="HAJ16" s="78"/>
      <c r="HAK16" s="78"/>
      <c r="HAL16" s="78"/>
      <c r="HAM16" s="78"/>
      <c r="HAN16" s="78"/>
      <c r="HAO16" s="78"/>
      <c r="HAP16" s="78"/>
      <c r="HAQ16" s="78"/>
      <c r="HAR16" s="78"/>
      <c r="HAS16" s="78"/>
      <c r="HAT16" s="78"/>
      <c r="HAU16" s="78"/>
      <c r="HAV16" s="78"/>
      <c r="HAW16" s="78"/>
      <c r="HAX16" s="78"/>
      <c r="HAY16" s="78"/>
      <c r="HAZ16" s="78"/>
      <c r="HBA16" s="78"/>
      <c r="HBB16" s="78"/>
      <c r="HBC16" s="78"/>
      <c r="HBD16" s="78"/>
      <c r="HBE16" s="78"/>
      <c r="HBF16" s="78"/>
      <c r="HBG16" s="78"/>
      <c r="HBH16" s="78"/>
      <c r="HBI16" s="78"/>
      <c r="HBJ16" s="78"/>
      <c r="HBK16" s="78"/>
      <c r="HBL16" s="78"/>
      <c r="HBM16" s="78"/>
      <c r="HBN16" s="78"/>
      <c r="HBO16" s="78"/>
      <c r="HBP16" s="78"/>
      <c r="HBQ16" s="78"/>
      <c r="HBR16" s="78"/>
      <c r="HBS16" s="78"/>
      <c r="HBT16" s="78"/>
      <c r="HBU16" s="78"/>
      <c r="HBV16" s="78"/>
      <c r="HBW16" s="78"/>
      <c r="HBX16" s="78"/>
      <c r="HBY16" s="78"/>
      <c r="HBZ16" s="78"/>
      <c r="HCA16" s="78"/>
      <c r="HCB16" s="78"/>
      <c r="HCC16" s="78"/>
      <c r="HCD16" s="78"/>
      <c r="HCE16" s="78"/>
      <c r="HCF16" s="78"/>
      <c r="HCG16" s="78"/>
      <c r="HCH16" s="78"/>
      <c r="HCI16" s="78"/>
      <c r="HCJ16" s="78"/>
      <c r="HCK16" s="78"/>
      <c r="HCL16" s="78"/>
      <c r="HCM16" s="78"/>
      <c r="HCN16" s="78"/>
      <c r="HCO16" s="78"/>
      <c r="HCP16" s="78"/>
      <c r="HCQ16" s="78"/>
      <c r="HCR16" s="78"/>
      <c r="HCS16" s="78"/>
      <c r="HCT16" s="78"/>
      <c r="HCU16" s="78"/>
      <c r="HCV16" s="78"/>
      <c r="HCW16" s="78"/>
      <c r="HCX16" s="78"/>
      <c r="HCY16" s="78"/>
      <c r="HCZ16" s="78"/>
      <c r="HDA16" s="78"/>
      <c r="HDB16" s="78"/>
      <c r="HDC16" s="78"/>
      <c r="HDD16" s="78"/>
      <c r="HDE16" s="78"/>
      <c r="HDF16" s="78"/>
      <c r="HDG16" s="78"/>
      <c r="HDH16" s="78"/>
      <c r="HDI16" s="78"/>
      <c r="HDJ16" s="78"/>
      <c r="HDK16" s="78"/>
      <c r="HDL16" s="78"/>
      <c r="HDM16" s="78"/>
      <c r="HDN16" s="78"/>
      <c r="HDO16" s="78"/>
      <c r="HDP16" s="78"/>
      <c r="HDQ16" s="78"/>
      <c r="HDR16" s="78"/>
      <c r="HDS16" s="78"/>
      <c r="HDT16" s="78"/>
      <c r="HDU16" s="78"/>
      <c r="HDV16" s="78"/>
      <c r="HDW16" s="78"/>
      <c r="HDX16" s="78"/>
      <c r="HDY16" s="78"/>
      <c r="HDZ16" s="78"/>
      <c r="HEA16" s="78"/>
      <c r="HEB16" s="78"/>
      <c r="HEC16" s="78"/>
      <c r="HED16" s="78"/>
      <c r="HEE16" s="78"/>
      <c r="HEF16" s="78"/>
      <c r="HEG16" s="78"/>
      <c r="HEH16" s="78"/>
      <c r="HEI16" s="78"/>
      <c r="HEJ16" s="78"/>
      <c r="HEK16" s="78"/>
      <c r="HEL16" s="78"/>
      <c r="HEM16" s="78"/>
      <c r="HEN16" s="78"/>
      <c r="HEO16" s="78"/>
      <c r="HEP16" s="78"/>
      <c r="HEQ16" s="78"/>
      <c r="HER16" s="78"/>
      <c r="HES16" s="78"/>
      <c r="HET16" s="78"/>
      <c r="HEU16" s="78"/>
      <c r="HEV16" s="78"/>
      <c r="HEW16" s="78"/>
      <c r="HEX16" s="78"/>
      <c r="HEY16" s="78"/>
      <c r="HEZ16" s="78"/>
      <c r="HFA16" s="78"/>
      <c r="HFB16" s="78"/>
      <c r="HFC16" s="78"/>
      <c r="HFD16" s="78"/>
      <c r="HFE16" s="78"/>
      <c r="HFF16" s="78"/>
      <c r="HFG16" s="78"/>
      <c r="HFH16" s="78"/>
      <c r="HFI16" s="78"/>
      <c r="HFJ16" s="78"/>
      <c r="HFK16" s="78"/>
      <c r="HFL16" s="78"/>
      <c r="HFM16" s="78"/>
      <c r="HFN16" s="78"/>
      <c r="HFO16" s="78"/>
      <c r="HFP16" s="78"/>
      <c r="HFQ16" s="78"/>
      <c r="HFR16" s="78"/>
      <c r="HFS16" s="78"/>
      <c r="HFT16" s="78"/>
      <c r="HFU16" s="78"/>
      <c r="HFV16" s="78"/>
      <c r="HFW16" s="78"/>
      <c r="HFX16" s="78"/>
      <c r="HFY16" s="78"/>
      <c r="HFZ16" s="78"/>
      <c r="HGA16" s="78"/>
      <c r="HGB16" s="78"/>
      <c r="HGC16" s="78"/>
      <c r="HGD16" s="78"/>
      <c r="HGE16" s="78"/>
      <c r="HGF16" s="78"/>
      <c r="HGG16" s="78"/>
      <c r="HGH16" s="78"/>
      <c r="HGI16" s="78"/>
      <c r="HGJ16" s="78"/>
      <c r="HGK16" s="78"/>
      <c r="HGL16" s="78"/>
      <c r="HGM16" s="78"/>
      <c r="HGN16" s="78"/>
      <c r="HGO16" s="78"/>
      <c r="HGP16" s="78"/>
      <c r="HGQ16" s="78"/>
      <c r="HGR16" s="78"/>
      <c r="HGS16" s="78"/>
      <c r="HGT16" s="78"/>
      <c r="HGU16" s="78"/>
      <c r="HGV16" s="78"/>
      <c r="HGW16" s="78"/>
      <c r="HGX16" s="78"/>
      <c r="HGY16" s="78"/>
      <c r="HGZ16" s="78"/>
      <c r="HHA16" s="78"/>
      <c r="HHB16" s="78"/>
      <c r="HHC16" s="78"/>
      <c r="HHD16" s="78"/>
      <c r="HHE16" s="78"/>
      <c r="HHF16" s="78"/>
      <c r="HHG16" s="78"/>
      <c r="HHH16" s="78"/>
      <c r="HHI16" s="78"/>
      <c r="HHJ16" s="78"/>
      <c r="HHK16" s="78"/>
      <c r="HHL16" s="78"/>
      <c r="HHM16" s="78"/>
      <c r="HHN16" s="78"/>
      <c r="HHO16" s="78"/>
      <c r="HHP16" s="78"/>
      <c r="HHQ16" s="78"/>
      <c r="HHR16" s="78"/>
      <c r="HHS16" s="78"/>
      <c r="HHT16" s="78"/>
      <c r="HHU16" s="78"/>
      <c r="HHV16" s="78"/>
      <c r="HHW16" s="78"/>
      <c r="HHX16" s="78"/>
      <c r="HHY16" s="78"/>
      <c r="HHZ16" s="78"/>
      <c r="HIA16" s="78"/>
      <c r="HIB16" s="78"/>
      <c r="HIC16" s="78"/>
      <c r="HID16" s="78"/>
      <c r="HIE16" s="78"/>
      <c r="HIF16" s="78"/>
      <c r="HIG16" s="78"/>
      <c r="HIH16" s="78"/>
      <c r="HII16" s="78"/>
      <c r="HIJ16" s="78"/>
      <c r="HIK16" s="78"/>
      <c r="HIL16" s="78"/>
      <c r="HIM16" s="78"/>
      <c r="HIN16" s="78"/>
      <c r="HIO16" s="78"/>
      <c r="HIP16" s="78"/>
      <c r="HIQ16" s="78"/>
      <c r="HIR16" s="78"/>
      <c r="HIS16" s="78"/>
      <c r="HIT16" s="78"/>
      <c r="HIU16" s="78"/>
      <c r="HIV16" s="78"/>
      <c r="HIW16" s="78"/>
      <c r="HIX16" s="78"/>
      <c r="HIY16" s="78"/>
      <c r="HIZ16" s="78"/>
      <c r="HJA16" s="78"/>
      <c r="HJB16" s="78"/>
      <c r="HJC16" s="78"/>
      <c r="HJD16" s="78"/>
      <c r="HJE16" s="78"/>
      <c r="HJF16" s="78"/>
      <c r="HJG16" s="78"/>
      <c r="HJH16" s="78"/>
      <c r="HJI16" s="78"/>
      <c r="HJJ16" s="78"/>
      <c r="HJK16" s="78"/>
      <c r="HJL16" s="78"/>
      <c r="HJM16" s="78"/>
      <c r="HJN16" s="78"/>
      <c r="HJO16" s="78"/>
      <c r="HJP16" s="78"/>
      <c r="HJQ16" s="78"/>
      <c r="HJR16" s="78"/>
      <c r="HJS16" s="78"/>
      <c r="HJT16" s="78"/>
      <c r="HJU16" s="78"/>
      <c r="HJV16" s="78"/>
      <c r="HJW16" s="78"/>
      <c r="HJX16" s="78"/>
      <c r="HJY16" s="78"/>
      <c r="HJZ16" s="78"/>
      <c r="HKA16" s="78"/>
      <c r="HKB16" s="78"/>
      <c r="HKC16" s="78"/>
      <c r="HKD16" s="78"/>
      <c r="HKE16" s="78"/>
      <c r="HKF16" s="78"/>
      <c r="HKG16" s="78"/>
      <c r="HKH16" s="78"/>
      <c r="HKI16" s="78"/>
      <c r="HKJ16" s="78"/>
      <c r="HKK16" s="78"/>
      <c r="HKL16" s="78"/>
      <c r="HKM16" s="78"/>
      <c r="HKN16" s="78"/>
      <c r="HKO16" s="78"/>
      <c r="HKP16" s="78"/>
      <c r="HKQ16" s="78"/>
      <c r="HKR16" s="78"/>
      <c r="HKS16" s="78"/>
      <c r="HKT16" s="78"/>
      <c r="HKU16" s="78"/>
      <c r="HKV16" s="78"/>
      <c r="HKW16" s="78"/>
      <c r="HKX16" s="78"/>
      <c r="HKY16" s="78"/>
      <c r="HKZ16" s="78"/>
      <c r="HLA16" s="78"/>
      <c r="HLB16" s="78"/>
      <c r="HLC16" s="78"/>
      <c r="HLD16" s="78"/>
      <c r="HLE16" s="78"/>
      <c r="HLF16" s="78"/>
      <c r="HLG16" s="78"/>
      <c r="HLH16" s="78"/>
      <c r="HLI16" s="78"/>
      <c r="HLJ16" s="78"/>
      <c r="HLK16" s="78"/>
      <c r="HLL16" s="78"/>
      <c r="HLM16" s="78"/>
      <c r="HLN16" s="78"/>
      <c r="HLO16" s="78"/>
      <c r="HLP16" s="78"/>
      <c r="HLQ16" s="78"/>
      <c r="HLR16" s="78"/>
      <c r="HLS16" s="78"/>
      <c r="HLT16" s="78"/>
      <c r="HLU16" s="78"/>
      <c r="HLV16" s="78"/>
      <c r="HLW16" s="78"/>
      <c r="HLX16" s="78"/>
      <c r="HLY16" s="78"/>
      <c r="HLZ16" s="78"/>
      <c r="HMA16" s="78"/>
      <c r="HMB16" s="78"/>
      <c r="HMC16" s="78"/>
      <c r="HMD16" s="78"/>
      <c r="HME16" s="78"/>
      <c r="HMF16" s="78"/>
      <c r="HMG16" s="78"/>
      <c r="HMH16" s="78"/>
      <c r="HMI16" s="78"/>
      <c r="HMJ16" s="78"/>
      <c r="HMK16" s="78"/>
      <c r="HML16" s="78"/>
      <c r="HMM16" s="78"/>
      <c r="HMN16" s="78"/>
      <c r="HMO16" s="78"/>
      <c r="HMP16" s="78"/>
      <c r="HMQ16" s="78"/>
      <c r="HMR16" s="78"/>
      <c r="HMS16" s="78"/>
      <c r="HMT16" s="78"/>
      <c r="HMU16" s="78"/>
      <c r="HMV16" s="78"/>
      <c r="HMW16" s="78"/>
      <c r="HMX16" s="78"/>
      <c r="HMY16" s="78"/>
      <c r="HMZ16" s="78"/>
      <c r="HNA16" s="78"/>
      <c r="HNB16" s="78"/>
      <c r="HNC16" s="78"/>
      <c r="HND16" s="78"/>
      <c r="HNE16" s="78"/>
      <c r="HNF16" s="78"/>
      <c r="HNG16" s="78"/>
      <c r="HNH16" s="78"/>
      <c r="HNI16" s="78"/>
      <c r="HNJ16" s="78"/>
      <c r="HNK16" s="78"/>
      <c r="HNL16" s="78"/>
      <c r="HNM16" s="78"/>
      <c r="HNN16" s="78"/>
      <c r="HNO16" s="78"/>
      <c r="HNP16" s="78"/>
      <c r="HNQ16" s="78"/>
      <c r="HNR16" s="78"/>
      <c r="HNS16" s="78"/>
      <c r="HNT16" s="78"/>
      <c r="HNU16" s="78"/>
      <c r="HNV16" s="78"/>
      <c r="HNW16" s="78"/>
      <c r="HNX16" s="78"/>
      <c r="HNY16" s="78"/>
      <c r="HNZ16" s="78"/>
      <c r="HOA16" s="78"/>
      <c r="HOB16" s="78"/>
      <c r="HOC16" s="78"/>
      <c r="HOD16" s="78"/>
      <c r="HOE16" s="78"/>
      <c r="HOF16" s="78"/>
      <c r="HOG16" s="78"/>
      <c r="HOH16" s="78"/>
      <c r="HOI16" s="78"/>
      <c r="HOJ16" s="78"/>
      <c r="HOK16" s="78"/>
      <c r="HOL16" s="78"/>
      <c r="HOM16" s="78"/>
      <c r="HON16" s="78"/>
      <c r="HOO16" s="78"/>
      <c r="HOP16" s="78"/>
      <c r="HOQ16" s="78"/>
      <c r="HOR16" s="78"/>
      <c r="HOS16" s="78"/>
      <c r="HOT16" s="78"/>
      <c r="HOU16" s="78"/>
      <c r="HOV16" s="78"/>
      <c r="HOW16" s="78"/>
      <c r="HOX16" s="78"/>
      <c r="HOY16" s="78"/>
      <c r="HOZ16" s="78"/>
      <c r="HPA16" s="78"/>
      <c r="HPB16" s="78"/>
      <c r="HPC16" s="78"/>
      <c r="HPD16" s="78"/>
      <c r="HPE16" s="78"/>
      <c r="HPF16" s="78"/>
      <c r="HPG16" s="78"/>
      <c r="HPH16" s="78"/>
      <c r="HPI16" s="78"/>
      <c r="HPJ16" s="78"/>
      <c r="HPK16" s="78"/>
      <c r="HPL16" s="78"/>
      <c r="HPM16" s="78"/>
      <c r="HPN16" s="78"/>
      <c r="HPO16" s="78"/>
      <c r="HPP16" s="78"/>
      <c r="HPQ16" s="78"/>
      <c r="HPR16" s="78"/>
      <c r="HPS16" s="78"/>
      <c r="HPT16" s="78"/>
      <c r="HPU16" s="78"/>
      <c r="HPV16" s="78"/>
      <c r="HPW16" s="78"/>
      <c r="HPX16" s="78"/>
      <c r="HPY16" s="78"/>
      <c r="HPZ16" s="78"/>
      <c r="HQA16" s="78"/>
      <c r="HQB16" s="78"/>
      <c r="HQC16" s="78"/>
      <c r="HQD16" s="78"/>
      <c r="HQE16" s="78"/>
      <c r="HQF16" s="78"/>
      <c r="HQG16" s="78"/>
      <c r="HQH16" s="78"/>
      <c r="HQI16" s="78"/>
      <c r="HQJ16" s="78"/>
      <c r="HQK16" s="78"/>
      <c r="HQL16" s="78"/>
      <c r="HQM16" s="78"/>
      <c r="HQN16" s="78"/>
      <c r="HQO16" s="78"/>
      <c r="HQP16" s="78"/>
      <c r="HQQ16" s="78"/>
      <c r="HQR16" s="78"/>
      <c r="HQS16" s="78"/>
      <c r="HQT16" s="78"/>
      <c r="HQU16" s="78"/>
      <c r="HQV16" s="78"/>
      <c r="HQW16" s="78"/>
      <c r="HQX16" s="78"/>
      <c r="HQY16" s="78"/>
      <c r="HQZ16" s="78"/>
      <c r="HRA16" s="78"/>
      <c r="HRB16" s="78"/>
      <c r="HRC16" s="78"/>
      <c r="HRD16" s="78"/>
      <c r="HRE16" s="78"/>
      <c r="HRF16" s="78"/>
      <c r="HRG16" s="78"/>
      <c r="HRH16" s="78"/>
      <c r="HRI16" s="78"/>
      <c r="HRJ16" s="78"/>
      <c r="HRK16" s="78"/>
      <c r="HRL16" s="78"/>
      <c r="HRM16" s="78"/>
      <c r="HRN16" s="78"/>
      <c r="HRO16" s="78"/>
      <c r="HRP16" s="78"/>
      <c r="HRQ16" s="78"/>
      <c r="HRR16" s="78"/>
      <c r="HRS16" s="78"/>
      <c r="HRT16" s="78"/>
      <c r="HRU16" s="78"/>
      <c r="HRV16" s="78"/>
      <c r="HRW16" s="78"/>
      <c r="HRX16" s="78"/>
      <c r="HRY16" s="78"/>
      <c r="HRZ16" s="78"/>
      <c r="HSA16" s="78"/>
      <c r="HSB16" s="78"/>
      <c r="HSC16" s="78"/>
      <c r="HSD16" s="78"/>
      <c r="HSE16" s="78"/>
      <c r="HSF16" s="78"/>
      <c r="HSG16" s="78"/>
      <c r="HSH16" s="78"/>
      <c r="HSI16" s="78"/>
      <c r="HSJ16" s="78"/>
      <c r="HSK16" s="78"/>
      <c r="HSL16" s="78"/>
      <c r="HSM16" s="78"/>
      <c r="HSN16" s="78"/>
      <c r="HSO16" s="78"/>
      <c r="HSP16" s="78"/>
      <c r="HSQ16" s="78"/>
      <c r="HSR16" s="78"/>
      <c r="HSS16" s="78"/>
      <c r="HST16" s="78"/>
      <c r="HSU16" s="78"/>
      <c r="HSV16" s="78"/>
      <c r="HSW16" s="78"/>
      <c r="HSX16" s="78"/>
      <c r="HSY16" s="78"/>
      <c r="HSZ16" s="78"/>
      <c r="HTA16" s="78"/>
      <c r="HTB16" s="78"/>
      <c r="HTC16" s="78"/>
      <c r="HTD16" s="78"/>
      <c r="HTE16" s="78"/>
      <c r="HTF16" s="78"/>
      <c r="HTG16" s="78"/>
      <c r="HTH16" s="78"/>
      <c r="HTI16" s="78"/>
      <c r="HTJ16" s="78"/>
      <c r="HTK16" s="78"/>
      <c r="HTL16" s="78"/>
      <c r="HTM16" s="78"/>
      <c r="HTN16" s="78"/>
      <c r="HTO16" s="78"/>
      <c r="HTP16" s="78"/>
      <c r="HTQ16" s="78"/>
      <c r="HTR16" s="78"/>
      <c r="HTS16" s="78"/>
      <c r="HTT16" s="78"/>
      <c r="HTU16" s="78"/>
      <c r="HTV16" s="78"/>
      <c r="HTW16" s="78"/>
      <c r="HTX16" s="78"/>
      <c r="HTY16" s="78"/>
      <c r="HTZ16" s="78"/>
      <c r="HUA16" s="78"/>
      <c r="HUB16" s="78"/>
      <c r="HUC16" s="78"/>
      <c r="HUD16" s="78"/>
      <c r="HUE16" s="78"/>
      <c r="HUF16" s="78"/>
      <c r="HUG16" s="78"/>
      <c r="HUH16" s="78"/>
      <c r="HUI16" s="78"/>
      <c r="HUJ16" s="78"/>
      <c r="HUK16" s="78"/>
      <c r="HUL16" s="78"/>
      <c r="HUM16" s="78"/>
      <c r="HUN16" s="78"/>
      <c r="HUO16" s="78"/>
      <c r="HUP16" s="78"/>
      <c r="HUQ16" s="78"/>
      <c r="HUR16" s="78"/>
      <c r="HUS16" s="78"/>
      <c r="HUT16" s="78"/>
      <c r="HUU16" s="78"/>
      <c r="HUV16" s="78"/>
      <c r="HUW16" s="78"/>
      <c r="HUX16" s="78"/>
      <c r="HUY16" s="78"/>
      <c r="HUZ16" s="78"/>
      <c r="HVA16" s="78"/>
      <c r="HVB16" s="78"/>
      <c r="HVC16" s="78"/>
      <c r="HVD16" s="78"/>
      <c r="HVE16" s="78"/>
      <c r="HVF16" s="78"/>
      <c r="HVG16" s="78"/>
      <c r="HVH16" s="78"/>
      <c r="HVI16" s="78"/>
      <c r="HVJ16" s="78"/>
      <c r="HVK16" s="78"/>
      <c r="HVL16" s="78"/>
      <c r="HVM16" s="78"/>
      <c r="HVN16" s="78"/>
      <c r="HVO16" s="78"/>
      <c r="HVP16" s="78"/>
      <c r="HVQ16" s="78"/>
      <c r="HVR16" s="78"/>
      <c r="HVS16" s="78"/>
      <c r="HVT16" s="78"/>
      <c r="HVU16" s="78"/>
      <c r="HVV16" s="78"/>
      <c r="HVW16" s="78"/>
      <c r="HVX16" s="78"/>
      <c r="HVY16" s="78"/>
      <c r="HVZ16" s="78"/>
      <c r="HWA16" s="78"/>
      <c r="HWB16" s="78"/>
      <c r="HWC16" s="78"/>
      <c r="HWD16" s="78"/>
      <c r="HWE16" s="78"/>
      <c r="HWF16" s="78"/>
      <c r="HWG16" s="78"/>
      <c r="HWH16" s="78"/>
      <c r="HWI16" s="78"/>
      <c r="HWJ16" s="78"/>
      <c r="HWK16" s="78"/>
      <c r="HWL16" s="78"/>
      <c r="HWM16" s="78"/>
      <c r="HWN16" s="78"/>
      <c r="HWO16" s="78"/>
      <c r="HWP16" s="78"/>
      <c r="HWQ16" s="78"/>
      <c r="HWR16" s="78"/>
      <c r="HWS16" s="78"/>
      <c r="HWT16" s="78"/>
      <c r="HWU16" s="78"/>
      <c r="HWV16" s="78"/>
      <c r="HWW16" s="78"/>
      <c r="HWX16" s="78"/>
      <c r="HWY16" s="78"/>
      <c r="HWZ16" s="78"/>
      <c r="HXA16" s="78"/>
      <c r="HXB16" s="78"/>
      <c r="HXC16" s="78"/>
      <c r="HXD16" s="78"/>
      <c r="HXE16" s="78"/>
      <c r="HXF16" s="78"/>
      <c r="HXG16" s="78"/>
      <c r="HXH16" s="78"/>
      <c r="HXI16" s="78"/>
      <c r="HXJ16" s="78"/>
      <c r="HXK16" s="78"/>
      <c r="HXL16" s="78"/>
      <c r="HXM16" s="78"/>
      <c r="HXN16" s="78"/>
      <c r="HXO16" s="78"/>
      <c r="HXP16" s="78"/>
      <c r="HXQ16" s="78"/>
      <c r="HXR16" s="78"/>
      <c r="HXS16" s="78"/>
      <c r="HXT16" s="78"/>
      <c r="HXU16" s="78"/>
      <c r="HXV16" s="78"/>
      <c r="HXW16" s="78"/>
      <c r="HXX16" s="78"/>
      <c r="HXY16" s="78"/>
      <c r="HXZ16" s="78"/>
      <c r="HYA16" s="78"/>
      <c r="HYB16" s="78"/>
      <c r="HYC16" s="78"/>
      <c r="HYD16" s="78"/>
      <c r="HYE16" s="78"/>
      <c r="HYF16" s="78"/>
      <c r="HYG16" s="78"/>
      <c r="HYH16" s="78"/>
      <c r="HYI16" s="78"/>
      <c r="HYJ16" s="78"/>
      <c r="HYK16" s="78"/>
      <c r="HYL16" s="78"/>
      <c r="HYM16" s="78"/>
      <c r="HYN16" s="78"/>
      <c r="HYO16" s="78"/>
      <c r="HYP16" s="78"/>
      <c r="HYQ16" s="78"/>
      <c r="HYR16" s="78"/>
      <c r="HYS16" s="78"/>
      <c r="HYT16" s="78"/>
      <c r="HYU16" s="78"/>
      <c r="HYV16" s="78"/>
      <c r="HYW16" s="78"/>
      <c r="HYX16" s="78"/>
      <c r="HYY16" s="78"/>
      <c r="HYZ16" s="78"/>
      <c r="HZA16" s="78"/>
      <c r="HZB16" s="78"/>
      <c r="HZC16" s="78"/>
      <c r="HZD16" s="78"/>
      <c r="HZE16" s="78"/>
      <c r="HZF16" s="78"/>
      <c r="HZG16" s="78"/>
      <c r="HZH16" s="78"/>
      <c r="HZI16" s="78"/>
      <c r="HZJ16" s="78"/>
      <c r="HZK16" s="78"/>
      <c r="HZL16" s="78"/>
      <c r="HZM16" s="78"/>
      <c r="HZN16" s="78"/>
      <c r="HZO16" s="78"/>
      <c r="HZP16" s="78"/>
      <c r="HZQ16" s="78"/>
      <c r="HZR16" s="78"/>
      <c r="HZS16" s="78"/>
      <c r="HZT16" s="78"/>
      <c r="HZU16" s="78"/>
      <c r="HZV16" s="78"/>
      <c r="HZW16" s="78"/>
      <c r="HZX16" s="78"/>
      <c r="HZY16" s="78"/>
      <c r="HZZ16" s="78"/>
      <c r="IAA16" s="78"/>
      <c r="IAB16" s="78"/>
      <c r="IAC16" s="78"/>
      <c r="IAD16" s="78"/>
      <c r="IAE16" s="78"/>
      <c r="IAF16" s="78"/>
      <c r="IAG16" s="78"/>
      <c r="IAH16" s="78"/>
      <c r="IAI16" s="78"/>
      <c r="IAJ16" s="78"/>
      <c r="IAK16" s="78"/>
      <c r="IAL16" s="78"/>
      <c r="IAM16" s="78"/>
      <c r="IAN16" s="78"/>
      <c r="IAO16" s="78"/>
      <c r="IAP16" s="78"/>
      <c r="IAQ16" s="78"/>
      <c r="IAR16" s="78"/>
      <c r="IAS16" s="78"/>
      <c r="IAT16" s="78"/>
      <c r="IAU16" s="78"/>
      <c r="IAV16" s="78"/>
      <c r="IAW16" s="78"/>
      <c r="IAX16" s="78"/>
      <c r="IAY16" s="78"/>
      <c r="IAZ16" s="78"/>
      <c r="IBA16" s="78"/>
      <c r="IBB16" s="78"/>
      <c r="IBC16" s="78"/>
      <c r="IBD16" s="78"/>
      <c r="IBE16" s="78"/>
      <c r="IBF16" s="78"/>
      <c r="IBG16" s="78"/>
      <c r="IBH16" s="78"/>
      <c r="IBI16" s="78"/>
      <c r="IBJ16" s="78"/>
      <c r="IBK16" s="78"/>
      <c r="IBL16" s="78"/>
      <c r="IBM16" s="78"/>
      <c r="IBN16" s="78"/>
      <c r="IBO16" s="78"/>
      <c r="IBP16" s="78"/>
      <c r="IBQ16" s="78"/>
      <c r="IBR16" s="78"/>
      <c r="IBS16" s="78"/>
      <c r="IBT16" s="78"/>
      <c r="IBU16" s="78"/>
      <c r="IBV16" s="78"/>
      <c r="IBW16" s="78"/>
      <c r="IBX16" s="78"/>
      <c r="IBY16" s="78"/>
      <c r="IBZ16" s="78"/>
      <c r="ICA16" s="78"/>
      <c r="ICB16" s="78"/>
      <c r="ICC16" s="78"/>
      <c r="ICD16" s="78"/>
      <c r="ICE16" s="78"/>
      <c r="ICF16" s="78"/>
      <c r="ICG16" s="78"/>
      <c r="ICH16" s="78"/>
      <c r="ICI16" s="78"/>
      <c r="ICJ16" s="78"/>
      <c r="ICK16" s="78"/>
      <c r="ICL16" s="78"/>
      <c r="ICM16" s="78"/>
      <c r="ICN16" s="78"/>
      <c r="ICO16" s="78"/>
      <c r="ICP16" s="78"/>
      <c r="ICQ16" s="78"/>
      <c r="ICR16" s="78"/>
      <c r="ICS16" s="78"/>
      <c r="ICT16" s="78"/>
      <c r="ICU16" s="78"/>
      <c r="ICV16" s="78"/>
      <c r="ICW16" s="78"/>
      <c r="ICX16" s="78"/>
      <c r="ICY16" s="78"/>
      <c r="ICZ16" s="78"/>
      <c r="IDA16" s="78"/>
      <c r="IDB16" s="78"/>
      <c r="IDC16" s="78"/>
      <c r="IDD16" s="78"/>
      <c r="IDE16" s="78"/>
      <c r="IDF16" s="78"/>
      <c r="IDG16" s="78"/>
      <c r="IDH16" s="78"/>
      <c r="IDI16" s="78"/>
      <c r="IDJ16" s="78"/>
      <c r="IDK16" s="78"/>
      <c r="IDL16" s="78"/>
      <c r="IDM16" s="78"/>
      <c r="IDN16" s="78"/>
      <c r="IDO16" s="78"/>
      <c r="IDP16" s="78"/>
      <c r="IDQ16" s="78"/>
      <c r="IDR16" s="78"/>
      <c r="IDS16" s="78"/>
      <c r="IDT16" s="78"/>
      <c r="IDU16" s="78"/>
      <c r="IDV16" s="78"/>
      <c r="IDW16" s="78"/>
      <c r="IDX16" s="78"/>
      <c r="IDY16" s="78"/>
      <c r="IDZ16" s="78"/>
      <c r="IEA16" s="78"/>
      <c r="IEB16" s="78"/>
      <c r="IEC16" s="78"/>
      <c r="IED16" s="78"/>
      <c r="IEE16" s="78"/>
      <c r="IEF16" s="78"/>
      <c r="IEG16" s="78"/>
      <c r="IEH16" s="78"/>
      <c r="IEI16" s="78"/>
      <c r="IEJ16" s="78"/>
      <c r="IEK16" s="78"/>
      <c r="IEL16" s="78"/>
      <c r="IEM16" s="78"/>
      <c r="IEN16" s="78"/>
      <c r="IEO16" s="78"/>
      <c r="IEP16" s="78"/>
      <c r="IEQ16" s="78"/>
      <c r="IER16" s="78"/>
      <c r="IES16" s="78"/>
      <c r="IET16" s="78"/>
      <c r="IEU16" s="78"/>
      <c r="IEV16" s="78"/>
      <c r="IEW16" s="78"/>
      <c r="IEX16" s="78"/>
      <c r="IEY16" s="78"/>
      <c r="IEZ16" s="78"/>
      <c r="IFA16" s="78"/>
      <c r="IFB16" s="78"/>
      <c r="IFC16" s="78"/>
      <c r="IFD16" s="78"/>
      <c r="IFE16" s="78"/>
      <c r="IFF16" s="78"/>
      <c r="IFG16" s="78"/>
      <c r="IFH16" s="78"/>
      <c r="IFI16" s="78"/>
      <c r="IFJ16" s="78"/>
      <c r="IFK16" s="78"/>
      <c r="IFL16" s="78"/>
      <c r="IFM16" s="78"/>
      <c r="IFN16" s="78"/>
      <c r="IFO16" s="78"/>
      <c r="IFP16" s="78"/>
      <c r="IFQ16" s="78"/>
      <c r="IFR16" s="78"/>
      <c r="IFS16" s="78"/>
      <c r="IFT16" s="78"/>
      <c r="IFU16" s="78"/>
      <c r="IFV16" s="78"/>
      <c r="IFW16" s="78"/>
      <c r="IFX16" s="78"/>
      <c r="IFY16" s="78"/>
      <c r="IFZ16" s="78"/>
      <c r="IGA16" s="78"/>
      <c r="IGB16" s="78"/>
      <c r="IGC16" s="78"/>
      <c r="IGD16" s="78"/>
      <c r="IGE16" s="78"/>
      <c r="IGF16" s="78"/>
      <c r="IGG16" s="78"/>
      <c r="IGH16" s="78"/>
      <c r="IGI16" s="78"/>
      <c r="IGJ16" s="78"/>
      <c r="IGK16" s="78"/>
      <c r="IGL16" s="78"/>
      <c r="IGM16" s="78"/>
      <c r="IGN16" s="78"/>
      <c r="IGO16" s="78"/>
      <c r="IGP16" s="78"/>
      <c r="IGQ16" s="78"/>
      <c r="IGR16" s="78"/>
      <c r="IGS16" s="78"/>
      <c r="IGT16" s="78"/>
      <c r="IGU16" s="78"/>
      <c r="IGV16" s="78"/>
      <c r="IGW16" s="78"/>
      <c r="IGX16" s="78"/>
      <c r="IGY16" s="78"/>
      <c r="IGZ16" s="78"/>
      <c r="IHA16" s="78"/>
      <c r="IHB16" s="78"/>
      <c r="IHC16" s="78"/>
      <c r="IHD16" s="78"/>
      <c r="IHE16" s="78"/>
      <c r="IHF16" s="78"/>
      <c r="IHG16" s="78"/>
      <c r="IHH16" s="78"/>
      <c r="IHI16" s="78"/>
      <c r="IHJ16" s="78"/>
      <c r="IHK16" s="78"/>
      <c r="IHL16" s="78"/>
      <c r="IHM16" s="78"/>
      <c r="IHN16" s="78"/>
      <c r="IHO16" s="78"/>
      <c r="IHP16" s="78"/>
      <c r="IHQ16" s="78"/>
      <c r="IHR16" s="78"/>
      <c r="IHS16" s="78"/>
      <c r="IHT16" s="78"/>
      <c r="IHU16" s="78"/>
      <c r="IHV16" s="78"/>
      <c r="IHW16" s="78"/>
      <c r="IHX16" s="78"/>
      <c r="IHY16" s="78"/>
      <c r="IHZ16" s="78"/>
      <c r="IIA16" s="78"/>
      <c r="IIB16" s="78"/>
      <c r="IIC16" s="78"/>
      <c r="IID16" s="78"/>
      <c r="IIE16" s="78"/>
      <c r="IIF16" s="78"/>
      <c r="IIG16" s="78"/>
      <c r="IIH16" s="78"/>
      <c r="III16" s="78"/>
      <c r="IIJ16" s="78"/>
      <c r="IIK16" s="78"/>
      <c r="IIL16" s="78"/>
      <c r="IIM16" s="78"/>
      <c r="IIN16" s="78"/>
      <c r="IIO16" s="78"/>
      <c r="IIP16" s="78"/>
      <c r="IIQ16" s="78"/>
      <c r="IIR16" s="78"/>
      <c r="IIS16" s="78"/>
      <c r="IIT16" s="78"/>
      <c r="IIU16" s="78"/>
      <c r="IIV16" s="78"/>
      <c r="IIW16" s="78"/>
      <c r="IIX16" s="78"/>
      <c r="IIY16" s="78"/>
      <c r="IIZ16" s="78"/>
      <c r="IJA16" s="78"/>
      <c r="IJB16" s="78"/>
      <c r="IJC16" s="78"/>
      <c r="IJD16" s="78"/>
      <c r="IJE16" s="78"/>
      <c r="IJF16" s="78"/>
      <c r="IJG16" s="78"/>
      <c r="IJH16" s="78"/>
      <c r="IJI16" s="78"/>
      <c r="IJJ16" s="78"/>
      <c r="IJK16" s="78"/>
      <c r="IJL16" s="78"/>
      <c r="IJM16" s="78"/>
      <c r="IJN16" s="78"/>
      <c r="IJO16" s="78"/>
      <c r="IJP16" s="78"/>
      <c r="IJQ16" s="78"/>
      <c r="IJR16" s="78"/>
      <c r="IJS16" s="78"/>
      <c r="IJT16" s="78"/>
      <c r="IJU16" s="78"/>
      <c r="IJV16" s="78"/>
      <c r="IJW16" s="78"/>
      <c r="IJX16" s="78"/>
      <c r="IJY16" s="78"/>
      <c r="IJZ16" s="78"/>
      <c r="IKA16" s="78"/>
      <c r="IKB16" s="78"/>
      <c r="IKC16" s="78"/>
      <c r="IKD16" s="78"/>
      <c r="IKE16" s="78"/>
      <c r="IKF16" s="78"/>
      <c r="IKG16" s="78"/>
      <c r="IKH16" s="78"/>
      <c r="IKI16" s="78"/>
      <c r="IKJ16" s="78"/>
      <c r="IKK16" s="78"/>
      <c r="IKL16" s="78"/>
      <c r="IKM16" s="78"/>
      <c r="IKN16" s="78"/>
      <c r="IKO16" s="78"/>
      <c r="IKP16" s="78"/>
      <c r="IKQ16" s="78"/>
      <c r="IKR16" s="78"/>
      <c r="IKS16" s="78"/>
      <c r="IKT16" s="78"/>
      <c r="IKU16" s="78"/>
      <c r="IKV16" s="78"/>
      <c r="IKW16" s="78"/>
      <c r="IKX16" s="78"/>
      <c r="IKY16" s="78"/>
      <c r="IKZ16" s="78"/>
      <c r="ILA16" s="78"/>
      <c r="ILB16" s="78"/>
      <c r="ILC16" s="78"/>
      <c r="ILD16" s="78"/>
      <c r="ILE16" s="78"/>
      <c r="ILF16" s="78"/>
      <c r="ILG16" s="78"/>
      <c r="ILH16" s="78"/>
      <c r="ILI16" s="78"/>
      <c r="ILJ16" s="78"/>
      <c r="ILK16" s="78"/>
      <c r="ILL16" s="78"/>
      <c r="ILM16" s="78"/>
      <c r="ILN16" s="78"/>
      <c r="ILO16" s="78"/>
      <c r="ILP16" s="78"/>
      <c r="ILQ16" s="78"/>
      <c r="ILR16" s="78"/>
      <c r="ILS16" s="78"/>
      <c r="ILT16" s="78"/>
      <c r="ILU16" s="78"/>
      <c r="ILV16" s="78"/>
      <c r="ILW16" s="78"/>
      <c r="ILX16" s="78"/>
      <c r="ILY16" s="78"/>
      <c r="ILZ16" s="78"/>
      <c r="IMA16" s="78"/>
      <c r="IMB16" s="78"/>
      <c r="IMC16" s="78"/>
      <c r="IMD16" s="78"/>
      <c r="IME16" s="78"/>
      <c r="IMF16" s="78"/>
      <c r="IMG16" s="78"/>
      <c r="IMH16" s="78"/>
      <c r="IMI16" s="78"/>
      <c r="IMJ16" s="78"/>
      <c r="IMK16" s="78"/>
      <c r="IML16" s="78"/>
      <c r="IMM16" s="78"/>
      <c r="IMN16" s="78"/>
      <c r="IMO16" s="78"/>
      <c r="IMP16" s="78"/>
      <c r="IMQ16" s="78"/>
      <c r="IMR16" s="78"/>
      <c r="IMS16" s="78"/>
      <c r="IMT16" s="78"/>
      <c r="IMU16" s="78"/>
      <c r="IMV16" s="78"/>
      <c r="IMW16" s="78"/>
      <c r="IMX16" s="78"/>
      <c r="IMY16" s="78"/>
      <c r="IMZ16" s="78"/>
      <c r="INA16" s="78"/>
      <c r="INB16" s="78"/>
      <c r="INC16" s="78"/>
      <c r="IND16" s="78"/>
      <c r="INE16" s="78"/>
      <c r="INF16" s="78"/>
      <c r="ING16" s="78"/>
      <c r="INH16" s="78"/>
      <c r="INI16" s="78"/>
      <c r="INJ16" s="78"/>
      <c r="INK16" s="78"/>
      <c r="INL16" s="78"/>
      <c r="INM16" s="78"/>
      <c r="INN16" s="78"/>
      <c r="INO16" s="78"/>
      <c r="INP16" s="78"/>
      <c r="INQ16" s="78"/>
      <c r="INR16" s="78"/>
      <c r="INS16" s="78"/>
      <c r="INT16" s="78"/>
      <c r="INU16" s="78"/>
      <c r="INV16" s="78"/>
      <c r="INW16" s="78"/>
      <c r="INX16" s="78"/>
      <c r="INY16" s="78"/>
      <c r="INZ16" s="78"/>
      <c r="IOA16" s="78"/>
      <c r="IOB16" s="78"/>
      <c r="IOC16" s="78"/>
      <c r="IOD16" s="78"/>
      <c r="IOE16" s="78"/>
      <c r="IOF16" s="78"/>
      <c r="IOG16" s="78"/>
      <c r="IOH16" s="78"/>
      <c r="IOI16" s="78"/>
      <c r="IOJ16" s="78"/>
      <c r="IOK16" s="78"/>
      <c r="IOL16" s="78"/>
      <c r="IOM16" s="78"/>
      <c r="ION16" s="78"/>
      <c r="IOO16" s="78"/>
      <c r="IOP16" s="78"/>
      <c r="IOQ16" s="78"/>
      <c r="IOR16" s="78"/>
      <c r="IOS16" s="78"/>
      <c r="IOT16" s="78"/>
      <c r="IOU16" s="78"/>
      <c r="IOV16" s="78"/>
      <c r="IOW16" s="78"/>
      <c r="IOX16" s="78"/>
      <c r="IOY16" s="78"/>
      <c r="IOZ16" s="78"/>
      <c r="IPA16" s="78"/>
      <c r="IPB16" s="78"/>
      <c r="IPC16" s="78"/>
      <c r="IPD16" s="78"/>
      <c r="IPE16" s="78"/>
      <c r="IPF16" s="78"/>
      <c r="IPG16" s="78"/>
      <c r="IPH16" s="78"/>
      <c r="IPI16" s="78"/>
      <c r="IPJ16" s="78"/>
      <c r="IPK16" s="78"/>
      <c r="IPL16" s="78"/>
      <c r="IPM16" s="78"/>
      <c r="IPN16" s="78"/>
      <c r="IPO16" s="78"/>
      <c r="IPP16" s="78"/>
      <c r="IPQ16" s="78"/>
      <c r="IPR16" s="78"/>
      <c r="IPS16" s="78"/>
      <c r="IPT16" s="78"/>
      <c r="IPU16" s="78"/>
      <c r="IPV16" s="78"/>
      <c r="IPW16" s="78"/>
      <c r="IPX16" s="78"/>
      <c r="IPY16" s="78"/>
      <c r="IPZ16" s="78"/>
      <c r="IQA16" s="78"/>
      <c r="IQB16" s="78"/>
      <c r="IQC16" s="78"/>
      <c r="IQD16" s="78"/>
      <c r="IQE16" s="78"/>
      <c r="IQF16" s="78"/>
      <c r="IQG16" s="78"/>
      <c r="IQH16" s="78"/>
      <c r="IQI16" s="78"/>
      <c r="IQJ16" s="78"/>
      <c r="IQK16" s="78"/>
      <c r="IQL16" s="78"/>
      <c r="IQM16" s="78"/>
      <c r="IQN16" s="78"/>
      <c r="IQO16" s="78"/>
      <c r="IQP16" s="78"/>
      <c r="IQQ16" s="78"/>
      <c r="IQR16" s="78"/>
      <c r="IQS16" s="78"/>
      <c r="IQT16" s="78"/>
      <c r="IQU16" s="78"/>
      <c r="IQV16" s="78"/>
      <c r="IQW16" s="78"/>
      <c r="IQX16" s="78"/>
      <c r="IQY16" s="78"/>
      <c r="IQZ16" s="78"/>
      <c r="IRA16" s="78"/>
      <c r="IRB16" s="78"/>
      <c r="IRC16" s="78"/>
      <c r="IRD16" s="78"/>
      <c r="IRE16" s="78"/>
      <c r="IRF16" s="78"/>
      <c r="IRG16" s="78"/>
      <c r="IRH16" s="78"/>
      <c r="IRI16" s="78"/>
      <c r="IRJ16" s="78"/>
      <c r="IRK16" s="78"/>
      <c r="IRL16" s="78"/>
      <c r="IRM16" s="78"/>
      <c r="IRN16" s="78"/>
      <c r="IRO16" s="78"/>
      <c r="IRP16" s="78"/>
      <c r="IRQ16" s="78"/>
      <c r="IRR16" s="78"/>
      <c r="IRS16" s="78"/>
      <c r="IRT16" s="78"/>
      <c r="IRU16" s="78"/>
      <c r="IRV16" s="78"/>
      <c r="IRW16" s="78"/>
      <c r="IRX16" s="78"/>
      <c r="IRY16" s="78"/>
      <c r="IRZ16" s="78"/>
      <c r="ISA16" s="78"/>
      <c r="ISB16" s="78"/>
      <c r="ISC16" s="78"/>
      <c r="ISD16" s="78"/>
      <c r="ISE16" s="78"/>
      <c r="ISF16" s="78"/>
      <c r="ISG16" s="78"/>
      <c r="ISH16" s="78"/>
      <c r="ISI16" s="78"/>
      <c r="ISJ16" s="78"/>
      <c r="ISK16" s="78"/>
      <c r="ISL16" s="78"/>
      <c r="ISM16" s="78"/>
      <c r="ISN16" s="78"/>
      <c r="ISO16" s="78"/>
      <c r="ISP16" s="78"/>
      <c r="ISQ16" s="78"/>
      <c r="ISR16" s="78"/>
      <c r="ISS16" s="78"/>
      <c r="IST16" s="78"/>
      <c r="ISU16" s="78"/>
      <c r="ISV16" s="78"/>
      <c r="ISW16" s="78"/>
      <c r="ISX16" s="78"/>
      <c r="ISY16" s="78"/>
      <c r="ISZ16" s="78"/>
      <c r="ITA16" s="78"/>
      <c r="ITB16" s="78"/>
      <c r="ITC16" s="78"/>
      <c r="ITD16" s="78"/>
      <c r="ITE16" s="78"/>
      <c r="ITF16" s="78"/>
      <c r="ITG16" s="78"/>
      <c r="ITH16" s="78"/>
      <c r="ITI16" s="78"/>
      <c r="ITJ16" s="78"/>
      <c r="ITK16" s="78"/>
      <c r="ITL16" s="78"/>
      <c r="ITM16" s="78"/>
      <c r="ITN16" s="78"/>
      <c r="ITO16" s="78"/>
      <c r="ITP16" s="78"/>
      <c r="ITQ16" s="78"/>
      <c r="ITR16" s="78"/>
      <c r="ITS16" s="78"/>
      <c r="ITT16" s="78"/>
      <c r="ITU16" s="78"/>
      <c r="ITV16" s="78"/>
      <c r="ITW16" s="78"/>
      <c r="ITX16" s="78"/>
      <c r="ITY16" s="78"/>
      <c r="ITZ16" s="78"/>
      <c r="IUA16" s="78"/>
      <c r="IUB16" s="78"/>
      <c r="IUC16" s="78"/>
      <c r="IUD16" s="78"/>
      <c r="IUE16" s="78"/>
      <c r="IUF16" s="78"/>
      <c r="IUG16" s="78"/>
      <c r="IUH16" s="78"/>
      <c r="IUI16" s="78"/>
      <c r="IUJ16" s="78"/>
      <c r="IUK16" s="78"/>
      <c r="IUL16" s="78"/>
      <c r="IUM16" s="78"/>
      <c r="IUN16" s="78"/>
      <c r="IUO16" s="78"/>
      <c r="IUP16" s="78"/>
      <c r="IUQ16" s="78"/>
      <c r="IUR16" s="78"/>
      <c r="IUS16" s="78"/>
      <c r="IUT16" s="78"/>
      <c r="IUU16" s="78"/>
      <c r="IUV16" s="78"/>
      <c r="IUW16" s="78"/>
      <c r="IUX16" s="78"/>
      <c r="IUY16" s="78"/>
      <c r="IUZ16" s="78"/>
      <c r="IVA16" s="78"/>
      <c r="IVB16" s="78"/>
      <c r="IVC16" s="78"/>
      <c r="IVD16" s="78"/>
      <c r="IVE16" s="78"/>
      <c r="IVF16" s="78"/>
      <c r="IVG16" s="78"/>
      <c r="IVH16" s="78"/>
      <c r="IVI16" s="78"/>
      <c r="IVJ16" s="78"/>
      <c r="IVK16" s="78"/>
      <c r="IVL16" s="78"/>
      <c r="IVM16" s="78"/>
      <c r="IVN16" s="78"/>
      <c r="IVO16" s="78"/>
      <c r="IVP16" s="78"/>
      <c r="IVQ16" s="78"/>
      <c r="IVR16" s="78"/>
      <c r="IVS16" s="78"/>
      <c r="IVT16" s="78"/>
      <c r="IVU16" s="78"/>
      <c r="IVV16" s="78"/>
      <c r="IVW16" s="78"/>
      <c r="IVX16" s="78"/>
      <c r="IVY16" s="78"/>
      <c r="IVZ16" s="78"/>
      <c r="IWA16" s="78"/>
      <c r="IWB16" s="78"/>
      <c r="IWC16" s="78"/>
      <c r="IWD16" s="78"/>
      <c r="IWE16" s="78"/>
      <c r="IWF16" s="78"/>
      <c r="IWG16" s="78"/>
      <c r="IWH16" s="78"/>
      <c r="IWI16" s="78"/>
      <c r="IWJ16" s="78"/>
      <c r="IWK16" s="78"/>
      <c r="IWL16" s="78"/>
      <c r="IWM16" s="78"/>
      <c r="IWN16" s="78"/>
      <c r="IWO16" s="78"/>
      <c r="IWP16" s="78"/>
      <c r="IWQ16" s="78"/>
      <c r="IWR16" s="78"/>
      <c r="IWS16" s="78"/>
      <c r="IWT16" s="78"/>
      <c r="IWU16" s="78"/>
      <c r="IWV16" s="78"/>
      <c r="IWW16" s="78"/>
      <c r="IWX16" s="78"/>
      <c r="IWY16" s="78"/>
      <c r="IWZ16" s="78"/>
      <c r="IXA16" s="78"/>
      <c r="IXB16" s="78"/>
      <c r="IXC16" s="78"/>
      <c r="IXD16" s="78"/>
      <c r="IXE16" s="78"/>
      <c r="IXF16" s="78"/>
      <c r="IXG16" s="78"/>
      <c r="IXH16" s="78"/>
      <c r="IXI16" s="78"/>
      <c r="IXJ16" s="78"/>
      <c r="IXK16" s="78"/>
      <c r="IXL16" s="78"/>
      <c r="IXM16" s="78"/>
      <c r="IXN16" s="78"/>
      <c r="IXO16" s="78"/>
      <c r="IXP16" s="78"/>
      <c r="IXQ16" s="78"/>
      <c r="IXR16" s="78"/>
      <c r="IXS16" s="78"/>
      <c r="IXT16" s="78"/>
      <c r="IXU16" s="78"/>
      <c r="IXV16" s="78"/>
      <c r="IXW16" s="78"/>
      <c r="IXX16" s="78"/>
      <c r="IXY16" s="78"/>
      <c r="IXZ16" s="78"/>
      <c r="IYA16" s="78"/>
      <c r="IYB16" s="78"/>
      <c r="IYC16" s="78"/>
      <c r="IYD16" s="78"/>
      <c r="IYE16" s="78"/>
      <c r="IYF16" s="78"/>
      <c r="IYG16" s="78"/>
      <c r="IYH16" s="78"/>
      <c r="IYI16" s="78"/>
      <c r="IYJ16" s="78"/>
      <c r="IYK16" s="78"/>
      <c r="IYL16" s="78"/>
      <c r="IYM16" s="78"/>
      <c r="IYN16" s="78"/>
      <c r="IYO16" s="78"/>
      <c r="IYP16" s="78"/>
      <c r="IYQ16" s="78"/>
      <c r="IYR16" s="78"/>
      <c r="IYS16" s="78"/>
      <c r="IYT16" s="78"/>
      <c r="IYU16" s="78"/>
      <c r="IYV16" s="78"/>
      <c r="IYW16" s="78"/>
      <c r="IYX16" s="78"/>
      <c r="IYY16" s="78"/>
      <c r="IYZ16" s="78"/>
      <c r="IZA16" s="78"/>
      <c r="IZB16" s="78"/>
      <c r="IZC16" s="78"/>
      <c r="IZD16" s="78"/>
      <c r="IZE16" s="78"/>
      <c r="IZF16" s="78"/>
      <c r="IZG16" s="78"/>
      <c r="IZH16" s="78"/>
      <c r="IZI16" s="78"/>
      <c r="IZJ16" s="78"/>
      <c r="IZK16" s="78"/>
      <c r="IZL16" s="78"/>
      <c r="IZM16" s="78"/>
      <c r="IZN16" s="78"/>
      <c r="IZO16" s="78"/>
      <c r="IZP16" s="78"/>
      <c r="IZQ16" s="78"/>
      <c r="IZR16" s="78"/>
      <c r="IZS16" s="78"/>
      <c r="IZT16" s="78"/>
      <c r="IZU16" s="78"/>
      <c r="IZV16" s="78"/>
      <c r="IZW16" s="78"/>
      <c r="IZX16" s="78"/>
      <c r="IZY16" s="78"/>
      <c r="IZZ16" s="78"/>
      <c r="JAA16" s="78"/>
      <c r="JAB16" s="78"/>
      <c r="JAC16" s="78"/>
      <c r="JAD16" s="78"/>
      <c r="JAE16" s="78"/>
      <c r="JAF16" s="78"/>
      <c r="JAG16" s="78"/>
      <c r="JAH16" s="78"/>
      <c r="JAI16" s="78"/>
      <c r="JAJ16" s="78"/>
      <c r="JAK16" s="78"/>
      <c r="JAL16" s="78"/>
      <c r="JAM16" s="78"/>
      <c r="JAN16" s="78"/>
      <c r="JAO16" s="78"/>
      <c r="JAP16" s="78"/>
      <c r="JAQ16" s="78"/>
      <c r="JAR16" s="78"/>
      <c r="JAS16" s="78"/>
      <c r="JAT16" s="78"/>
      <c r="JAU16" s="78"/>
      <c r="JAV16" s="78"/>
      <c r="JAW16" s="78"/>
      <c r="JAX16" s="78"/>
      <c r="JAY16" s="78"/>
      <c r="JAZ16" s="78"/>
      <c r="JBA16" s="78"/>
      <c r="JBB16" s="78"/>
      <c r="JBC16" s="78"/>
      <c r="JBD16" s="78"/>
      <c r="JBE16" s="78"/>
      <c r="JBF16" s="78"/>
      <c r="JBG16" s="78"/>
      <c r="JBH16" s="78"/>
      <c r="JBI16" s="78"/>
      <c r="JBJ16" s="78"/>
      <c r="JBK16" s="78"/>
      <c r="JBL16" s="78"/>
      <c r="JBM16" s="78"/>
      <c r="JBN16" s="78"/>
      <c r="JBO16" s="78"/>
      <c r="JBP16" s="78"/>
      <c r="JBQ16" s="78"/>
      <c r="JBR16" s="78"/>
      <c r="JBS16" s="78"/>
      <c r="JBT16" s="78"/>
      <c r="JBU16" s="78"/>
      <c r="JBV16" s="78"/>
      <c r="JBW16" s="78"/>
      <c r="JBX16" s="78"/>
      <c r="JBY16" s="78"/>
      <c r="JBZ16" s="78"/>
      <c r="JCA16" s="78"/>
      <c r="JCB16" s="78"/>
      <c r="JCC16" s="78"/>
      <c r="JCD16" s="78"/>
      <c r="JCE16" s="78"/>
      <c r="JCF16" s="78"/>
      <c r="JCG16" s="78"/>
      <c r="JCH16" s="78"/>
      <c r="JCI16" s="78"/>
      <c r="JCJ16" s="78"/>
      <c r="JCK16" s="78"/>
      <c r="JCL16" s="78"/>
      <c r="JCM16" s="78"/>
      <c r="JCN16" s="78"/>
      <c r="JCO16" s="78"/>
      <c r="JCP16" s="78"/>
      <c r="JCQ16" s="78"/>
      <c r="JCR16" s="78"/>
      <c r="JCS16" s="78"/>
      <c r="JCT16" s="78"/>
      <c r="JCU16" s="78"/>
      <c r="JCV16" s="78"/>
      <c r="JCW16" s="78"/>
      <c r="JCX16" s="78"/>
      <c r="JCY16" s="78"/>
      <c r="JCZ16" s="78"/>
      <c r="JDA16" s="78"/>
      <c r="JDB16" s="78"/>
      <c r="JDC16" s="78"/>
      <c r="JDD16" s="78"/>
      <c r="JDE16" s="78"/>
      <c r="JDF16" s="78"/>
      <c r="JDG16" s="78"/>
      <c r="JDH16" s="78"/>
      <c r="JDI16" s="78"/>
      <c r="JDJ16" s="78"/>
      <c r="JDK16" s="78"/>
      <c r="JDL16" s="78"/>
      <c r="JDM16" s="78"/>
      <c r="JDN16" s="78"/>
      <c r="JDO16" s="78"/>
      <c r="JDP16" s="78"/>
      <c r="JDQ16" s="78"/>
      <c r="JDR16" s="78"/>
      <c r="JDS16" s="78"/>
      <c r="JDT16" s="78"/>
      <c r="JDU16" s="78"/>
      <c r="JDV16" s="78"/>
      <c r="JDW16" s="78"/>
      <c r="JDX16" s="78"/>
      <c r="JDY16" s="78"/>
      <c r="JDZ16" s="78"/>
      <c r="JEA16" s="78"/>
      <c r="JEB16" s="78"/>
      <c r="JEC16" s="78"/>
      <c r="JED16" s="78"/>
      <c r="JEE16" s="78"/>
      <c r="JEF16" s="78"/>
      <c r="JEG16" s="78"/>
      <c r="JEH16" s="78"/>
      <c r="JEI16" s="78"/>
      <c r="JEJ16" s="78"/>
      <c r="JEK16" s="78"/>
      <c r="JEL16" s="78"/>
      <c r="JEM16" s="78"/>
      <c r="JEN16" s="78"/>
      <c r="JEO16" s="78"/>
      <c r="JEP16" s="78"/>
      <c r="JEQ16" s="78"/>
      <c r="JER16" s="78"/>
      <c r="JES16" s="78"/>
      <c r="JET16" s="78"/>
      <c r="JEU16" s="78"/>
      <c r="JEV16" s="78"/>
      <c r="JEW16" s="78"/>
      <c r="JEX16" s="78"/>
      <c r="JEY16" s="78"/>
      <c r="JEZ16" s="78"/>
      <c r="JFA16" s="78"/>
      <c r="JFB16" s="78"/>
      <c r="JFC16" s="78"/>
      <c r="JFD16" s="78"/>
      <c r="JFE16" s="78"/>
      <c r="JFF16" s="78"/>
      <c r="JFG16" s="78"/>
      <c r="JFH16" s="78"/>
      <c r="JFI16" s="78"/>
      <c r="JFJ16" s="78"/>
      <c r="JFK16" s="78"/>
      <c r="JFL16" s="78"/>
      <c r="JFM16" s="78"/>
      <c r="JFN16" s="78"/>
      <c r="JFO16" s="78"/>
      <c r="JFP16" s="78"/>
      <c r="JFQ16" s="78"/>
      <c r="JFR16" s="78"/>
      <c r="JFS16" s="78"/>
      <c r="JFT16" s="78"/>
      <c r="JFU16" s="78"/>
      <c r="JFV16" s="78"/>
      <c r="JFW16" s="78"/>
      <c r="JFX16" s="78"/>
      <c r="JFY16" s="78"/>
      <c r="JFZ16" s="78"/>
      <c r="JGA16" s="78"/>
      <c r="JGB16" s="78"/>
      <c r="JGC16" s="78"/>
      <c r="JGD16" s="78"/>
      <c r="JGE16" s="78"/>
      <c r="JGF16" s="78"/>
      <c r="JGG16" s="78"/>
      <c r="JGH16" s="78"/>
      <c r="JGI16" s="78"/>
      <c r="JGJ16" s="78"/>
      <c r="JGK16" s="78"/>
      <c r="JGL16" s="78"/>
      <c r="JGM16" s="78"/>
      <c r="JGN16" s="78"/>
      <c r="JGO16" s="78"/>
      <c r="JGP16" s="78"/>
      <c r="JGQ16" s="78"/>
      <c r="JGR16" s="78"/>
      <c r="JGS16" s="78"/>
      <c r="JGT16" s="78"/>
      <c r="JGU16" s="78"/>
      <c r="JGV16" s="78"/>
      <c r="JGW16" s="78"/>
      <c r="JGX16" s="78"/>
      <c r="JGY16" s="78"/>
      <c r="JGZ16" s="78"/>
      <c r="JHA16" s="78"/>
      <c r="JHB16" s="78"/>
      <c r="JHC16" s="78"/>
      <c r="JHD16" s="78"/>
      <c r="JHE16" s="78"/>
      <c r="JHF16" s="78"/>
      <c r="JHG16" s="78"/>
      <c r="JHH16" s="78"/>
      <c r="JHI16" s="78"/>
      <c r="JHJ16" s="78"/>
      <c r="JHK16" s="78"/>
      <c r="JHL16" s="78"/>
      <c r="JHM16" s="78"/>
      <c r="JHN16" s="78"/>
      <c r="JHO16" s="78"/>
      <c r="JHP16" s="78"/>
      <c r="JHQ16" s="78"/>
      <c r="JHR16" s="78"/>
      <c r="JHS16" s="78"/>
      <c r="JHT16" s="78"/>
      <c r="JHU16" s="78"/>
      <c r="JHV16" s="78"/>
      <c r="JHW16" s="78"/>
      <c r="JHX16" s="78"/>
      <c r="JHY16" s="78"/>
      <c r="JHZ16" s="78"/>
      <c r="JIA16" s="78"/>
      <c r="JIB16" s="78"/>
      <c r="JIC16" s="78"/>
      <c r="JID16" s="78"/>
      <c r="JIE16" s="78"/>
      <c r="JIF16" s="78"/>
      <c r="JIG16" s="78"/>
      <c r="JIH16" s="78"/>
      <c r="JII16" s="78"/>
      <c r="JIJ16" s="78"/>
      <c r="JIK16" s="78"/>
      <c r="JIL16" s="78"/>
      <c r="JIM16" s="78"/>
      <c r="JIN16" s="78"/>
      <c r="JIO16" s="78"/>
      <c r="JIP16" s="78"/>
      <c r="JIQ16" s="78"/>
      <c r="JIR16" s="78"/>
      <c r="JIS16" s="78"/>
      <c r="JIT16" s="78"/>
      <c r="JIU16" s="78"/>
      <c r="JIV16" s="78"/>
      <c r="JIW16" s="78"/>
      <c r="JIX16" s="78"/>
      <c r="JIY16" s="78"/>
      <c r="JIZ16" s="78"/>
      <c r="JJA16" s="78"/>
      <c r="JJB16" s="78"/>
      <c r="JJC16" s="78"/>
      <c r="JJD16" s="78"/>
      <c r="JJE16" s="78"/>
      <c r="JJF16" s="78"/>
      <c r="JJG16" s="78"/>
      <c r="JJH16" s="78"/>
      <c r="JJI16" s="78"/>
      <c r="JJJ16" s="78"/>
      <c r="JJK16" s="78"/>
      <c r="JJL16" s="78"/>
      <c r="JJM16" s="78"/>
      <c r="JJN16" s="78"/>
      <c r="JJO16" s="78"/>
      <c r="JJP16" s="78"/>
      <c r="JJQ16" s="78"/>
      <c r="JJR16" s="78"/>
      <c r="JJS16" s="78"/>
      <c r="JJT16" s="78"/>
      <c r="JJU16" s="78"/>
      <c r="JJV16" s="78"/>
      <c r="JJW16" s="78"/>
      <c r="JJX16" s="78"/>
      <c r="JJY16" s="78"/>
      <c r="JJZ16" s="78"/>
      <c r="JKA16" s="78"/>
      <c r="JKB16" s="78"/>
      <c r="JKC16" s="78"/>
      <c r="JKD16" s="78"/>
      <c r="JKE16" s="78"/>
      <c r="JKF16" s="78"/>
      <c r="JKG16" s="78"/>
      <c r="JKH16" s="78"/>
      <c r="JKI16" s="78"/>
      <c r="JKJ16" s="78"/>
      <c r="JKK16" s="78"/>
      <c r="JKL16" s="78"/>
      <c r="JKM16" s="78"/>
      <c r="JKN16" s="78"/>
      <c r="JKO16" s="78"/>
      <c r="JKP16" s="78"/>
      <c r="JKQ16" s="78"/>
      <c r="JKR16" s="78"/>
      <c r="JKS16" s="78"/>
      <c r="JKT16" s="78"/>
      <c r="JKU16" s="78"/>
      <c r="JKV16" s="78"/>
      <c r="JKW16" s="78"/>
      <c r="JKX16" s="78"/>
      <c r="JKY16" s="78"/>
      <c r="JKZ16" s="78"/>
      <c r="JLA16" s="78"/>
      <c r="JLB16" s="78"/>
      <c r="JLC16" s="78"/>
      <c r="JLD16" s="78"/>
      <c r="JLE16" s="78"/>
      <c r="JLF16" s="78"/>
      <c r="JLG16" s="78"/>
      <c r="JLH16" s="78"/>
      <c r="JLI16" s="78"/>
      <c r="JLJ16" s="78"/>
      <c r="JLK16" s="78"/>
      <c r="JLL16" s="78"/>
      <c r="JLM16" s="78"/>
      <c r="JLN16" s="78"/>
      <c r="JLO16" s="78"/>
      <c r="JLP16" s="78"/>
      <c r="JLQ16" s="78"/>
      <c r="JLR16" s="78"/>
      <c r="JLS16" s="78"/>
      <c r="JLT16" s="78"/>
      <c r="JLU16" s="78"/>
      <c r="JLV16" s="78"/>
      <c r="JLW16" s="78"/>
      <c r="JLX16" s="78"/>
      <c r="JLY16" s="78"/>
      <c r="JLZ16" s="78"/>
      <c r="JMA16" s="78"/>
      <c r="JMB16" s="78"/>
      <c r="JMC16" s="78"/>
      <c r="JMD16" s="78"/>
      <c r="JME16" s="78"/>
      <c r="JMF16" s="78"/>
      <c r="JMG16" s="78"/>
      <c r="JMH16" s="78"/>
      <c r="JMI16" s="78"/>
      <c r="JMJ16" s="78"/>
      <c r="JMK16" s="78"/>
      <c r="JML16" s="78"/>
      <c r="JMM16" s="78"/>
      <c r="JMN16" s="78"/>
      <c r="JMO16" s="78"/>
      <c r="JMP16" s="78"/>
      <c r="JMQ16" s="78"/>
      <c r="JMR16" s="78"/>
      <c r="JMS16" s="78"/>
      <c r="JMT16" s="78"/>
      <c r="JMU16" s="78"/>
      <c r="JMV16" s="78"/>
      <c r="JMW16" s="78"/>
      <c r="JMX16" s="78"/>
      <c r="JMY16" s="78"/>
      <c r="JMZ16" s="78"/>
      <c r="JNA16" s="78"/>
      <c r="JNB16" s="78"/>
      <c r="JNC16" s="78"/>
      <c r="JND16" s="78"/>
      <c r="JNE16" s="78"/>
      <c r="JNF16" s="78"/>
      <c r="JNG16" s="78"/>
      <c r="JNH16" s="78"/>
      <c r="JNI16" s="78"/>
      <c r="JNJ16" s="78"/>
      <c r="JNK16" s="78"/>
      <c r="JNL16" s="78"/>
      <c r="JNM16" s="78"/>
      <c r="JNN16" s="78"/>
      <c r="JNO16" s="78"/>
      <c r="JNP16" s="78"/>
      <c r="JNQ16" s="78"/>
      <c r="JNR16" s="78"/>
      <c r="JNS16" s="78"/>
      <c r="JNT16" s="78"/>
      <c r="JNU16" s="78"/>
      <c r="JNV16" s="78"/>
      <c r="JNW16" s="78"/>
      <c r="JNX16" s="78"/>
      <c r="JNY16" s="78"/>
      <c r="JNZ16" s="78"/>
      <c r="JOA16" s="78"/>
      <c r="JOB16" s="78"/>
      <c r="JOC16" s="78"/>
      <c r="JOD16" s="78"/>
      <c r="JOE16" s="78"/>
      <c r="JOF16" s="78"/>
      <c r="JOG16" s="78"/>
      <c r="JOH16" s="78"/>
      <c r="JOI16" s="78"/>
      <c r="JOJ16" s="78"/>
      <c r="JOK16" s="78"/>
      <c r="JOL16" s="78"/>
      <c r="JOM16" s="78"/>
      <c r="JON16" s="78"/>
      <c r="JOO16" s="78"/>
      <c r="JOP16" s="78"/>
      <c r="JOQ16" s="78"/>
      <c r="JOR16" s="78"/>
      <c r="JOS16" s="78"/>
      <c r="JOT16" s="78"/>
      <c r="JOU16" s="78"/>
      <c r="JOV16" s="78"/>
      <c r="JOW16" s="78"/>
      <c r="JOX16" s="78"/>
      <c r="JOY16" s="78"/>
      <c r="JOZ16" s="78"/>
      <c r="JPA16" s="78"/>
      <c r="JPB16" s="78"/>
      <c r="JPC16" s="78"/>
      <c r="JPD16" s="78"/>
      <c r="JPE16" s="78"/>
      <c r="JPF16" s="78"/>
      <c r="JPG16" s="78"/>
      <c r="JPH16" s="78"/>
      <c r="JPI16" s="78"/>
      <c r="JPJ16" s="78"/>
      <c r="JPK16" s="78"/>
      <c r="JPL16" s="78"/>
      <c r="JPM16" s="78"/>
      <c r="JPN16" s="78"/>
      <c r="JPO16" s="78"/>
      <c r="JPP16" s="78"/>
      <c r="JPQ16" s="78"/>
      <c r="JPR16" s="78"/>
      <c r="JPS16" s="78"/>
      <c r="JPT16" s="78"/>
      <c r="JPU16" s="78"/>
      <c r="JPV16" s="78"/>
      <c r="JPW16" s="78"/>
      <c r="JPX16" s="78"/>
      <c r="JPY16" s="78"/>
      <c r="JPZ16" s="78"/>
      <c r="JQA16" s="78"/>
      <c r="JQB16" s="78"/>
      <c r="JQC16" s="78"/>
      <c r="JQD16" s="78"/>
      <c r="JQE16" s="78"/>
      <c r="JQF16" s="78"/>
      <c r="JQG16" s="78"/>
      <c r="JQH16" s="78"/>
      <c r="JQI16" s="78"/>
      <c r="JQJ16" s="78"/>
      <c r="JQK16" s="78"/>
      <c r="JQL16" s="78"/>
      <c r="JQM16" s="78"/>
      <c r="JQN16" s="78"/>
      <c r="JQO16" s="78"/>
      <c r="JQP16" s="78"/>
      <c r="JQQ16" s="78"/>
      <c r="JQR16" s="78"/>
      <c r="JQS16" s="78"/>
      <c r="JQT16" s="78"/>
      <c r="JQU16" s="78"/>
      <c r="JQV16" s="78"/>
      <c r="JQW16" s="78"/>
      <c r="JQX16" s="78"/>
      <c r="JQY16" s="78"/>
      <c r="JQZ16" s="78"/>
      <c r="JRA16" s="78"/>
      <c r="JRB16" s="78"/>
      <c r="JRC16" s="78"/>
      <c r="JRD16" s="78"/>
      <c r="JRE16" s="78"/>
      <c r="JRF16" s="78"/>
      <c r="JRG16" s="78"/>
      <c r="JRH16" s="78"/>
      <c r="JRI16" s="78"/>
      <c r="JRJ16" s="78"/>
      <c r="JRK16" s="78"/>
      <c r="JRL16" s="78"/>
      <c r="JRM16" s="78"/>
      <c r="JRN16" s="78"/>
      <c r="JRO16" s="78"/>
      <c r="JRP16" s="78"/>
      <c r="JRQ16" s="78"/>
      <c r="JRR16" s="78"/>
      <c r="JRS16" s="78"/>
      <c r="JRT16" s="78"/>
      <c r="JRU16" s="78"/>
      <c r="JRV16" s="78"/>
      <c r="JRW16" s="78"/>
      <c r="JRX16" s="78"/>
      <c r="JRY16" s="78"/>
      <c r="JRZ16" s="78"/>
      <c r="JSA16" s="78"/>
      <c r="JSB16" s="78"/>
      <c r="JSC16" s="78"/>
      <c r="JSD16" s="78"/>
      <c r="JSE16" s="78"/>
      <c r="JSF16" s="78"/>
      <c r="JSG16" s="78"/>
      <c r="JSH16" s="78"/>
      <c r="JSI16" s="78"/>
      <c r="JSJ16" s="78"/>
      <c r="JSK16" s="78"/>
      <c r="JSL16" s="78"/>
      <c r="JSM16" s="78"/>
      <c r="JSN16" s="78"/>
      <c r="JSO16" s="78"/>
      <c r="JSP16" s="78"/>
      <c r="JSQ16" s="78"/>
      <c r="JSR16" s="78"/>
      <c r="JSS16" s="78"/>
      <c r="JST16" s="78"/>
      <c r="JSU16" s="78"/>
      <c r="JSV16" s="78"/>
      <c r="JSW16" s="78"/>
      <c r="JSX16" s="78"/>
      <c r="JSY16" s="78"/>
      <c r="JSZ16" s="78"/>
      <c r="JTA16" s="78"/>
      <c r="JTB16" s="78"/>
      <c r="JTC16" s="78"/>
      <c r="JTD16" s="78"/>
      <c r="JTE16" s="78"/>
      <c r="JTF16" s="78"/>
      <c r="JTG16" s="78"/>
      <c r="JTH16" s="78"/>
      <c r="JTI16" s="78"/>
      <c r="JTJ16" s="78"/>
      <c r="JTK16" s="78"/>
      <c r="JTL16" s="78"/>
      <c r="JTM16" s="78"/>
      <c r="JTN16" s="78"/>
      <c r="JTO16" s="78"/>
      <c r="JTP16" s="78"/>
      <c r="JTQ16" s="78"/>
      <c r="JTR16" s="78"/>
      <c r="JTS16" s="78"/>
      <c r="JTT16" s="78"/>
      <c r="JTU16" s="78"/>
      <c r="JTV16" s="78"/>
      <c r="JTW16" s="78"/>
      <c r="JTX16" s="78"/>
      <c r="JTY16" s="78"/>
      <c r="JTZ16" s="78"/>
      <c r="JUA16" s="78"/>
      <c r="JUB16" s="78"/>
      <c r="JUC16" s="78"/>
      <c r="JUD16" s="78"/>
      <c r="JUE16" s="78"/>
      <c r="JUF16" s="78"/>
      <c r="JUG16" s="78"/>
      <c r="JUH16" s="78"/>
      <c r="JUI16" s="78"/>
      <c r="JUJ16" s="78"/>
      <c r="JUK16" s="78"/>
      <c r="JUL16" s="78"/>
      <c r="JUM16" s="78"/>
      <c r="JUN16" s="78"/>
      <c r="JUO16" s="78"/>
      <c r="JUP16" s="78"/>
      <c r="JUQ16" s="78"/>
      <c r="JUR16" s="78"/>
      <c r="JUS16" s="78"/>
      <c r="JUT16" s="78"/>
      <c r="JUU16" s="78"/>
      <c r="JUV16" s="78"/>
      <c r="JUW16" s="78"/>
      <c r="JUX16" s="78"/>
      <c r="JUY16" s="78"/>
      <c r="JUZ16" s="78"/>
      <c r="JVA16" s="78"/>
      <c r="JVB16" s="78"/>
      <c r="JVC16" s="78"/>
      <c r="JVD16" s="78"/>
      <c r="JVE16" s="78"/>
      <c r="JVF16" s="78"/>
      <c r="JVG16" s="78"/>
      <c r="JVH16" s="78"/>
      <c r="JVI16" s="78"/>
      <c r="JVJ16" s="78"/>
      <c r="JVK16" s="78"/>
      <c r="JVL16" s="78"/>
      <c r="JVM16" s="78"/>
      <c r="JVN16" s="78"/>
      <c r="JVO16" s="78"/>
      <c r="JVP16" s="78"/>
      <c r="JVQ16" s="78"/>
      <c r="JVR16" s="78"/>
      <c r="JVS16" s="78"/>
      <c r="JVT16" s="78"/>
      <c r="JVU16" s="78"/>
      <c r="JVV16" s="78"/>
      <c r="JVW16" s="78"/>
      <c r="JVX16" s="78"/>
      <c r="JVY16" s="78"/>
      <c r="JVZ16" s="78"/>
      <c r="JWA16" s="78"/>
      <c r="JWB16" s="78"/>
      <c r="JWC16" s="78"/>
      <c r="JWD16" s="78"/>
      <c r="JWE16" s="78"/>
      <c r="JWF16" s="78"/>
      <c r="JWG16" s="78"/>
      <c r="JWH16" s="78"/>
      <c r="JWI16" s="78"/>
      <c r="JWJ16" s="78"/>
      <c r="JWK16" s="78"/>
      <c r="JWL16" s="78"/>
      <c r="JWM16" s="78"/>
      <c r="JWN16" s="78"/>
      <c r="JWO16" s="78"/>
      <c r="JWP16" s="78"/>
      <c r="JWQ16" s="78"/>
      <c r="JWR16" s="78"/>
      <c r="JWS16" s="78"/>
      <c r="JWT16" s="78"/>
      <c r="JWU16" s="78"/>
      <c r="JWV16" s="78"/>
      <c r="JWW16" s="78"/>
      <c r="JWX16" s="78"/>
      <c r="JWY16" s="78"/>
      <c r="JWZ16" s="78"/>
      <c r="JXA16" s="78"/>
      <c r="JXB16" s="78"/>
      <c r="JXC16" s="78"/>
      <c r="JXD16" s="78"/>
      <c r="JXE16" s="78"/>
      <c r="JXF16" s="78"/>
      <c r="JXG16" s="78"/>
      <c r="JXH16" s="78"/>
      <c r="JXI16" s="78"/>
      <c r="JXJ16" s="78"/>
      <c r="JXK16" s="78"/>
      <c r="JXL16" s="78"/>
      <c r="JXM16" s="78"/>
      <c r="JXN16" s="78"/>
      <c r="JXO16" s="78"/>
      <c r="JXP16" s="78"/>
      <c r="JXQ16" s="78"/>
      <c r="JXR16" s="78"/>
      <c r="JXS16" s="78"/>
      <c r="JXT16" s="78"/>
      <c r="JXU16" s="78"/>
      <c r="JXV16" s="78"/>
      <c r="JXW16" s="78"/>
      <c r="JXX16" s="78"/>
      <c r="JXY16" s="78"/>
      <c r="JXZ16" s="78"/>
      <c r="JYA16" s="78"/>
      <c r="JYB16" s="78"/>
      <c r="JYC16" s="78"/>
      <c r="JYD16" s="78"/>
      <c r="JYE16" s="78"/>
      <c r="JYF16" s="78"/>
      <c r="JYG16" s="78"/>
      <c r="JYH16" s="78"/>
      <c r="JYI16" s="78"/>
      <c r="JYJ16" s="78"/>
      <c r="JYK16" s="78"/>
      <c r="JYL16" s="78"/>
      <c r="JYM16" s="78"/>
      <c r="JYN16" s="78"/>
      <c r="JYO16" s="78"/>
      <c r="JYP16" s="78"/>
      <c r="JYQ16" s="78"/>
      <c r="JYR16" s="78"/>
      <c r="JYS16" s="78"/>
      <c r="JYT16" s="78"/>
      <c r="JYU16" s="78"/>
      <c r="JYV16" s="78"/>
      <c r="JYW16" s="78"/>
      <c r="JYX16" s="78"/>
      <c r="JYY16" s="78"/>
      <c r="JYZ16" s="78"/>
      <c r="JZA16" s="78"/>
      <c r="JZB16" s="78"/>
      <c r="JZC16" s="78"/>
      <c r="JZD16" s="78"/>
      <c r="JZE16" s="78"/>
      <c r="JZF16" s="78"/>
      <c r="JZG16" s="78"/>
      <c r="JZH16" s="78"/>
      <c r="JZI16" s="78"/>
      <c r="JZJ16" s="78"/>
      <c r="JZK16" s="78"/>
      <c r="JZL16" s="78"/>
      <c r="JZM16" s="78"/>
      <c r="JZN16" s="78"/>
      <c r="JZO16" s="78"/>
      <c r="JZP16" s="78"/>
      <c r="JZQ16" s="78"/>
      <c r="JZR16" s="78"/>
      <c r="JZS16" s="78"/>
      <c r="JZT16" s="78"/>
      <c r="JZU16" s="78"/>
      <c r="JZV16" s="78"/>
      <c r="JZW16" s="78"/>
      <c r="JZX16" s="78"/>
      <c r="JZY16" s="78"/>
      <c r="JZZ16" s="78"/>
      <c r="KAA16" s="78"/>
      <c r="KAB16" s="78"/>
      <c r="KAC16" s="78"/>
      <c r="KAD16" s="78"/>
      <c r="KAE16" s="78"/>
      <c r="KAF16" s="78"/>
      <c r="KAG16" s="78"/>
      <c r="KAH16" s="78"/>
      <c r="KAI16" s="78"/>
      <c r="KAJ16" s="78"/>
      <c r="KAK16" s="78"/>
      <c r="KAL16" s="78"/>
      <c r="KAM16" s="78"/>
      <c r="KAN16" s="78"/>
      <c r="KAO16" s="78"/>
      <c r="KAP16" s="78"/>
      <c r="KAQ16" s="78"/>
      <c r="KAR16" s="78"/>
      <c r="KAS16" s="78"/>
      <c r="KAT16" s="78"/>
      <c r="KAU16" s="78"/>
      <c r="KAV16" s="78"/>
      <c r="KAW16" s="78"/>
      <c r="KAX16" s="78"/>
      <c r="KAY16" s="78"/>
      <c r="KAZ16" s="78"/>
      <c r="KBA16" s="78"/>
      <c r="KBB16" s="78"/>
      <c r="KBC16" s="78"/>
      <c r="KBD16" s="78"/>
      <c r="KBE16" s="78"/>
      <c r="KBF16" s="78"/>
      <c r="KBG16" s="78"/>
      <c r="KBH16" s="78"/>
      <c r="KBI16" s="78"/>
      <c r="KBJ16" s="78"/>
      <c r="KBK16" s="78"/>
      <c r="KBL16" s="78"/>
      <c r="KBM16" s="78"/>
      <c r="KBN16" s="78"/>
      <c r="KBO16" s="78"/>
      <c r="KBP16" s="78"/>
      <c r="KBQ16" s="78"/>
      <c r="KBR16" s="78"/>
      <c r="KBS16" s="78"/>
      <c r="KBT16" s="78"/>
      <c r="KBU16" s="78"/>
      <c r="KBV16" s="78"/>
      <c r="KBW16" s="78"/>
      <c r="KBX16" s="78"/>
      <c r="KBY16" s="78"/>
      <c r="KBZ16" s="78"/>
      <c r="KCA16" s="78"/>
      <c r="KCB16" s="78"/>
      <c r="KCC16" s="78"/>
      <c r="KCD16" s="78"/>
      <c r="KCE16" s="78"/>
      <c r="KCF16" s="78"/>
      <c r="KCG16" s="78"/>
      <c r="KCH16" s="78"/>
      <c r="KCI16" s="78"/>
      <c r="KCJ16" s="78"/>
      <c r="KCK16" s="78"/>
      <c r="KCL16" s="78"/>
      <c r="KCM16" s="78"/>
      <c r="KCN16" s="78"/>
      <c r="KCO16" s="78"/>
      <c r="KCP16" s="78"/>
      <c r="KCQ16" s="78"/>
      <c r="KCR16" s="78"/>
      <c r="KCS16" s="78"/>
      <c r="KCT16" s="78"/>
      <c r="KCU16" s="78"/>
      <c r="KCV16" s="78"/>
      <c r="KCW16" s="78"/>
      <c r="KCX16" s="78"/>
      <c r="KCY16" s="78"/>
      <c r="KCZ16" s="78"/>
      <c r="KDA16" s="78"/>
      <c r="KDB16" s="78"/>
      <c r="KDC16" s="78"/>
      <c r="KDD16" s="78"/>
      <c r="KDE16" s="78"/>
      <c r="KDF16" s="78"/>
      <c r="KDG16" s="78"/>
      <c r="KDH16" s="78"/>
      <c r="KDI16" s="78"/>
      <c r="KDJ16" s="78"/>
      <c r="KDK16" s="78"/>
      <c r="KDL16" s="78"/>
      <c r="KDM16" s="78"/>
      <c r="KDN16" s="78"/>
      <c r="KDO16" s="78"/>
      <c r="KDP16" s="78"/>
      <c r="KDQ16" s="78"/>
      <c r="KDR16" s="78"/>
      <c r="KDS16" s="78"/>
      <c r="KDT16" s="78"/>
      <c r="KDU16" s="78"/>
      <c r="KDV16" s="78"/>
      <c r="KDW16" s="78"/>
      <c r="KDX16" s="78"/>
      <c r="KDY16" s="78"/>
      <c r="KDZ16" s="78"/>
      <c r="KEA16" s="78"/>
      <c r="KEB16" s="78"/>
      <c r="KEC16" s="78"/>
      <c r="KED16" s="78"/>
      <c r="KEE16" s="78"/>
      <c r="KEF16" s="78"/>
      <c r="KEG16" s="78"/>
      <c r="KEH16" s="78"/>
      <c r="KEI16" s="78"/>
      <c r="KEJ16" s="78"/>
      <c r="KEK16" s="78"/>
      <c r="KEL16" s="78"/>
      <c r="KEM16" s="78"/>
      <c r="KEN16" s="78"/>
      <c r="KEO16" s="78"/>
      <c r="KEP16" s="78"/>
      <c r="KEQ16" s="78"/>
      <c r="KER16" s="78"/>
      <c r="KES16" s="78"/>
      <c r="KET16" s="78"/>
      <c r="KEU16" s="78"/>
      <c r="KEV16" s="78"/>
      <c r="KEW16" s="78"/>
      <c r="KEX16" s="78"/>
      <c r="KEY16" s="78"/>
      <c r="KEZ16" s="78"/>
      <c r="KFA16" s="78"/>
      <c r="KFB16" s="78"/>
      <c r="KFC16" s="78"/>
      <c r="KFD16" s="78"/>
      <c r="KFE16" s="78"/>
      <c r="KFF16" s="78"/>
      <c r="KFG16" s="78"/>
      <c r="KFH16" s="78"/>
      <c r="KFI16" s="78"/>
      <c r="KFJ16" s="78"/>
      <c r="KFK16" s="78"/>
      <c r="KFL16" s="78"/>
      <c r="KFM16" s="78"/>
      <c r="KFN16" s="78"/>
      <c r="KFO16" s="78"/>
      <c r="KFP16" s="78"/>
      <c r="KFQ16" s="78"/>
      <c r="KFR16" s="78"/>
      <c r="KFS16" s="78"/>
      <c r="KFT16" s="78"/>
      <c r="KFU16" s="78"/>
      <c r="KFV16" s="78"/>
      <c r="KFW16" s="78"/>
      <c r="KFX16" s="78"/>
      <c r="KFY16" s="78"/>
      <c r="KFZ16" s="78"/>
      <c r="KGA16" s="78"/>
      <c r="KGB16" s="78"/>
      <c r="KGC16" s="78"/>
      <c r="KGD16" s="78"/>
      <c r="KGE16" s="78"/>
      <c r="KGF16" s="78"/>
      <c r="KGG16" s="78"/>
      <c r="KGH16" s="78"/>
      <c r="KGI16" s="78"/>
      <c r="KGJ16" s="78"/>
      <c r="KGK16" s="78"/>
      <c r="KGL16" s="78"/>
      <c r="KGM16" s="78"/>
      <c r="KGN16" s="78"/>
      <c r="KGO16" s="78"/>
      <c r="KGP16" s="78"/>
      <c r="KGQ16" s="78"/>
      <c r="KGR16" s="78"/>
      <c r="KGS16" s="78"/>
      <c r="KGT16" s="78"/>
      <c r="KGU16" s="78"/>
      <c r="KGV16" s="78"/>
      <c r="KGW16" s="78"/>
      <c r="KGX16" s="78"/>
      <c r="KGY16" s="78"/>
      <c r="KGZ16" s="78"/>
      <c r="KHA16" s="78"/>
      <c r="KHB16" s="78"/>
      <c r="KHC16" s="78"/>
      <c r="KHD16" s="78"/>
      <c r="KHE16" s="78"/>
      <c r="KHF16" s="78"/>
      <c r="KHG16" s="78"/>
      <c r="KHH16" s="78"/>
      <c r="KHI16" s="78"/>
      <c r="KHJ16" s="78"/>
      <c r="KHK16" s="78"/>
      <c r="KHL16" s="78"/>
      <c r="KHM16" s="78"/>
      <c r="KHN16" s="78"/>
      <c r="KHO16" s="78"/>
      <c r="KHP16" s="78"/>
      <c r="KHQ16" s="78"/>
      <c r="KHR16" s="78"/>
      <c r="KHS16" s="78"/>
      <c r="KHT16" s="78"/>
      <c r="KHU16" s="78"/>
      <c r="KHV16" s="78"/>
      <c r="KHW16" s="78"/>
      <c r="KHX16" s="78"/>
      <c r="KHY16" s="78"/>
      <c r="KHZ16" s="78"/>
      <c r="KIA16" s="78"/>
      <c r="KIB16" s="78"/>
      <c r="KIC16" s="78"/>
      <c r="KID16" s="78"/>
      <c r="KIE16" s="78"/>
      <c r="KIF16" s="78"/>
      <c r="KIG16" s="78"/>
      <c r="KIH16" s="78"/>
      <c r="KII16" s="78"/>
      <c r="KIJ16" s="78"/>
      <c r="KIK16" s="78"/>
      <c r="KIL16" s="78"/>
      <c r="KIM16" s="78"/>
      <c r="KIN16" s="78"/>
      <c r="KIO16" s="78"/>
      <c r="KIP16" s="78"/>
      <c r="KIQ16" s="78"/>
      <c r="KIR16" s="78"/>
      <c r="KIS16" s="78"/>
      <c r="KIT16" s="78"/>
      <c r="KIU16" s="78"/>
      <c r="KIV16" s="78"/>
      <c r="KIW16" s="78"/>
      <c r="KIX16" s="78"/>
      <c r="KIY16" s="78"/>
      <c r="KIZ16" s="78"/>
      <c r="KJA16" s="78"/>
      <c r="KJB16" s="78"/>
      <c r="KJC16" s="78"/>
      <c r="KJD16" s="78"/>
      <c r="KJE16" s="78"/>
      <c r="KJF16" s="78"/>
      <c r="KJG16" s="78"/>
      <c r="KJH16" s="78"/>
      <c r="KJI16" s="78"/>
      <c r="KJJ16" s="78"/>
      <c r="KJK16" s="78"/>
      <c r="KJL16" s="78"/>
      <c r="KJM16" s="78"/>
      <c r="KJN16" s="78"/>
      <c r="KJO16" s="78"/>
      <c r="KJP16" s="78"/>
      <c r="KJQ16" s="78"/>
      <c r="KJR16" s="78"/>
      <c r="KJS16" s="78"/>
      <c r="KJT16" s="78"/>
      <c r="KJU16" s="78"/>
      <c r="KJV16" s="78"/>
      <c r="KJW16" s="78"/>
      <c r="KJX16" s="78"/>
      <c r="KJY16" s="78"/>
      <c r="KJZ16" s="78"/>
      <c r="KKA16" s="78"/>
      <c r="KKB16" s="78"/>
      <c r="KKC16" s="78"/>
      <c r="KKD16" s="78"/>
      <c r="KKE16" s="78"/>
      <c r="KKF16" s="78"/>
      <c r="KKG16" s="78"/>
      <c r="KKH16" s="78"/>
      <c r="KKI16" s="78"/>
      <c r="KKJ16" s="78"/>
      <c r="KKK16" s="78"/>
      <c r="KKL16" s="78"/>
      <c r="KKM16" s="78"/>
      <c r="KKN16" s="78"/>
      <c r="KKO16" s="78"/>
      <c r="KKP16" s="78"/>
      <c r="KKQ16" s="78"/>
      <c r="KKR16" s="78"/>
      <c r="KKS16" s="78"/>
      <c r="KKT16" s="78"/>
      <c r="KKU16" s="78"/>
      <c r="KKV16" s="78"/>
      <c r="KKW16" s="78"/>
      <c r="KKX16" s="78"/>
      <c r="KKY16" s="78"/>
      <c r="KKZ16" s="78"/>
      <c r="KLA16" s="78"/>
      <c r="KLB16" s="78"/>
      <c r="KLC16" s="78"/>
      <c r="KLD16" s="78"/>
      <c r="KLE16" s="78"/>
      <c r="KLF16" s="78"/>
      <c r="KLG16" s="78"/>
      <c r="KLH16" s="78"/>
      <c r="KLI16" s="78"/>
      <c r="KLJ16" s="78"/>
      <c r="KLK16" s="78"/>
      <c r="KLL16" s="78"/>
      <c r="KLM16" s="78"/>
      <c r="KLN16" s="78"/>
      <c r="KLO16" s="78"/>
      <c r="KLP16" s="78"/>
      <c r="KLQ16" s="78"/>
      <c r="KLR16" s="78"/>
      <c r="KLS16" s="78"/>
      <c r="KLT16" s="78"/>
      <c r="KLU16" s="78"/>
      <c r="KLV16" s="78"/>
      <c r="KLW16" s="78"/>
      <c r="KLX16" s="78"/>
      <c r="KLY16" s="78"/>
      <c r="KLZ16" s="78"/>
      <c r="KMA16" s="78"/>
      <c r="KMB16" s="78"/>
      <c r="KMC16" s="78"/>
      <c r="KMD16" s="78"/>
      <c r="KME16" s="78"/>
      <c r="KMF16" s="78"/>
      <c r="KMG16" s="78"/>
      <c r="KMH16" s="78"/>
      <c r="KMI16" s="78"/>
      <c r="KMJ16" s="78"/>
      <c r="KMK16" s="78"/>
      <c r="KML16" s="78"/>
      <c r="KMM16" s="78"/>
      <c r="KMN16" s="78"/>
      <c r="KMO16" s="78"/>
      <c r="KMP16" s="78"/>
      <c r="KMQ16" s="78"/>
      <c r="KMR16" s="78"/>
      <c r="KMS16" s="78"/>
      <c r="KMT16" s="78"/>
      <c r="KMU16" s="78"/>
      <c r="KMV16" s="78"/>
      <c r="KMW16" s="78"/>
      <c r="KMX16" s="78"/>
      <c r="KMY16" s="78"/>
      <c r="KMZ16" s="78"/>
      <c r="KNA16" s="78"/>
      <c r="KNB16" s="78"/>
      <c r="KNC16" s="78"/>
      <c r="KND16" s="78"/>
      <c r="KNE16" s="78"/>
      <c r="KNF16" s="78"/>
      <c r="KNG16" s="78"/>
      <c r="KNH16" s="78"/>
      <c r="KNI16" s="78"/>
      <c r="KNJ16" s="78"/>
      <c r="KNK16" s="78"/>
      <c r="KNL16" s="78"/>
      <c r="KNM16" s="78"/>
      <c r="KNN16" s="78"/>
      <c r="KNO16" s="78"/>
      <c r="KNP16" s="78"/>
      <c r="KNQ16" s="78"/>
      <c r="KNR16" s="78"/>
      <c r="KNS16" s="78"/>
      <c r="KNT16" s="78"/>
      <c r="KNU16" s="78"/>
      <c r="KNV16" s="78"/>
      <c r="KNW16" s="78"/>
      <c r="KNX16" s="78"/>
      <c r="KNY16" s="78"/>
      <c r="KNZ16" s="78"/>
      <c r="KOA16" s="78"/>
      <c r="KOB16" s="78"/>
      <c r="KOC16" s="78"/>
      <c r="KOD16" s="78"/>
      <c r="KOE16" s="78"/>
      <c r="KOF16" s="78"/>
      <c r="KOG16" s="78"/>
      <c r="KOH16" s="78"/>
      <c r="KOI16" s="78"/>
      <c r="KOJ16" s="78"/>
      <c r="KOK16" s="78"/>
      <c r="KOL16" s="78"/>
      <c r="KOM16" s="78"/>
      <c r="KON16" s="78"/>
      <c r="KOO16" s="78"/>
      <c r="KOP16" s="78"/>
      <c r="KOQ16" s="78"/>
      <c r="KOR16" s="78"/>
      <c r="KOS16" s="78"/>
      <c r="KOT16" s="78"/>
      <c r="KOU16" s="78"/>
      <c r="KOV16" s="78"/>
      <c r="KOW16" s="78"/>
      <c r="KOX16" s="78"/>
      <c r="KOY16" s="78"/>
      <c r="KOZ16" s="78"/>
      <c r="KPA16" s="78"/>
      <c r="KPB16" s="78"/>
      <c r="KPC16" s="78"/>
      <c r="KPD16" s="78"/>
      <c r="KPE16" s="78"/>
      <c r="KPF16" s="78"/>
      <c r="KPG16" s="78"/>
      <c r="KPH16" s="78"/>
      <c r="KPI16" s="78"/>
      <c r="KPJ16" s="78"/>
      <c r="KPK16" s="78"/>
      <c r="KPL16" s="78"/>
      <c r="KPM16" s="78"/>
      <c r="KPN16" s="78"/>
      <c r="KPO16" s="78"/>
      <c r="KPP16" s="78"/>
      <c r="KPQ16" s="78"/>
      <c r="KPR16" s="78"/>
      <c r="KPS16" s="78"/>
      <c r="KPT16" s="78"/>
      <c r="KPU16" s="78"/>
      <c r="KPV16" s="78"/>
      <c r="KPW16" s="78"/>
      <c r="KPX16" s="78"/>
      <c r="KPY16" s="78"/>
      <c r="KPZ16" s="78"/>
      <c r="KQA16" s="78"/>
      <c r="KQB16" s="78"/>
      <c r="KQC16" s="78"/>
      <c r="KQD16" s="78"/>
      <c r="KQE16" s="78"/>
      <c r="KQF16" s="78"/>
      <c r="KQG16" s="78"/>
      <c r="KQH16" s="78"/>
      <c r="KQI16" s="78"/>
      <c r="KQJ16" s="78"/>
      <c r="KQK16" s="78"/>
      <c r="KQL16" s="78"/>
      <c r="KQM16" s="78"/>
      <c r="KQN16" s="78"/>
      <c r="KQO16" s="78"/>
      <c r="KQP16" s="78"/>
      <c r="KQQ16" s="78"/>
      <c r="KQR16" s="78"/>
      <c r="KQS16" s="78"/>
      <c r="KQT16" s="78"/>
      <c r="KQU16" s="78"/>
      <c r="KQV16" s="78"/>
      <c r="KQW16" s="78"/>
      <c r="KQX16" s="78"/>
      <c r="KQY16" s="78"/>
      <c r="KQZ16" s="78"/>
      <c r="KRA16" s="78"/>
      <c r="KRB16" s="78"/>
      <c r="KRC16" s="78"/>
      <c r="KRD16" s="78"/>
      <c r="KRE16" s="78"/>
      <c r="KRF16" s="78"/>
      <c r="KRG16" s="78"/>
      <c r="KRH16" s="78"/>
      <c r="KRI16" s="78"/>
      <c r="KRJ16" s="78"/>
      <c r="KRK16" s="78"/>
      <c r="KRL16" s="78"/>
      <c r="KRM16" s="78"/>
      <c r="KRN16" s="78"/>
      <c r="KRO16" s="78"/>
      <c r="KRP16" s="78"/>
      <c r="KRQ16" s="78"/>
      <c r="KRR16" s="78"/>
      <c r="KRS16" s="78"/>
      <c r="KRT16" s="78"/>
      <c r="KRU16" s="78"/>
      <c r="KRV16" s="78"/>
      <c r="KRW16" s="78"/>
      <c r="KRX16" s="78"/>
      <c r="KRY16" s="78"/>
      <c r="KRZ16" s="78"/>
      <c r="KSA16" s="78"/>
      <c r="KSB16" s="78"/>
      <c r="KSC16" s="78"/>
      <c r="KSD16" s="78"/>
      <c r="KSE16" s="78"/>
      <c r="KSF16" s="78"/>
      <c r="KSG16" s="78"/>
      <c r="KSH16" s="78"/>
      <c r="KSI16" s="78"/>
      <c r="KSJ16" s="78"/>
      <c r="KSK16" s="78"/>
      <c r="KSL16" s="78"/>
      <c r="KSM16" s="78"/>
      <c r="KSN16" s="78"/>
      <c r="KSO16" s="78"/>
      <c r="KSP16" s="78"/>
      <c r="KSQ16" s="78"/>
      <c r="KSR16" s="78"/>
      <c r="KSS16" s="78"/>
      <c r="KST16" s="78"/>
      <c r="KSU16" s="78"/>
      <c r="KSV16" s="78"/>
      <c r="KSW16" s="78"/>
      <c r="KSX16" s="78"/>
      <c r="KSY16" s="78"/>
      <c r="KSZ16" s="78"/>
      <c r="KTA16" s="78"/>
      <c r="KTB16" s="78"/>
      <c r="KTC16" s="78"/>
      <c r="KTD16" s="78"/>
      <c r="KTE16" s="78"/>
      <c r="KTF16" s="78"/>
      <c r="KTG16" s="78"/>
      <c r="KTH16" s="78"/>
      <c r="KTI16" s="78"/>
      <c r="KTJ16" s="78"/>
      <c r="KTK16" s="78"/>
      <c r="KTL16" s="78"/>
      <c r="KTM16" s="78"/>
      <c r="KTN16" s="78"/>
      <c r="KTO16" s="78"/>
      <c r="KTP16" s="78"/>
      <c r="KTQ16" s="78"/>
      <c r="KTR16" s="78"/>
      <c r="KTS16" s="78"/>
      <c r="KTT16" s="78"/>
      <c r="KTU16" s="78"/>
      <c r="KTV16" s="78"/>
      <c r="KTW16" s="78"/>
      <c r="KTX16" s="78"/>
      <c r="KTY16" s="78"/>
      <c r="KTZ16" s="78"/>
      <c r="KUA16" s="78"/>
      <c r="KUB16" s="78"/>
      <c r="KUC16" s="78"/>
      <c r="KUD16" s="78"/>
      <c r="KUE16" s="78"/>
      <c r="KUF16" s="78"/>
      <c r="KUG16" s="78"/>
      <c r="KUH16" s="78"/>
      <c r="KUI16" s="78"/>
      <c r="KUJ16" s="78"/>
      <c r="KUK16" s="78"/>
      <c r="KUL16" s="78"/>
      <c r="KUM16" s="78"/>
      <c r="KUN16" s="78"/>
      <c r="KUO16" s="78"/>
      <c r="KUP16" s="78"/>
      <c r="KUQ16" s="78"/>
      <c r="KUR16" s="78"/>
      <c r="KUS16" s="78"/>
      <c r="KUT16" s="78"/>
      <c r="KUU16" s="78"/>
      <c r="KUV16" s="78"/>
      <c r="KUW16" s="78"/>
      <c r="KUX16" s="78"/>
      <c r="KUY16" s="78"/>
      <c r="KUZ16" s="78"/>
      <c r="KVA16" s="78"/>
      <c r="KVB16" s="78"/>
      <c r="KVC16" s="78"/>
      <c r="KVD16" s="78"/>
      <c r="KVE16" s="78"/>
      <c r="KVF16" s="78"/>
      <c r="KVG16" s="78"/>
      <c r="KVH16" s="78"/>
      <c r="KVI16" s="78"/>
      <c r="KVJ16" s="78"/>
      <c r="KVK16" s="78"/>
      <c r="KVL16" s="78"/>
      <c r="KVM16" s="78"/>
      <c r="KVN16" s="78"/>
      <c r="KVO16" s="78"/>
      <c r="KVP16" s="78"/>
      <c r="KVQ16" s="78"/>
      <c r="KVR16" s="78"/>
      <c r="KVS16" s="78"/>
      <c r="KVT16" s="78"/>
      <c r="KVU16" s="78"/>
      <c r="KVV16" s="78"/>
      <c r="KVW16" s="78"/>
      <c r="KVX16" s="78"/>
      <c r="KVY16" s="78"/>
      <c r="KVZ16" s="78"/>
      <c r="KWA16" s="78"/>
      <c r="KWB16" s="78"/>
      <c r="KWC16" s="78"/>
      <c r="KWD16" s="78"/>
      <c r="KWE16" s="78"/>
      <c r="KWF16" s="78"/>
      <c r="KWG16" s="78"/>
      <c r="KWH16" s="78"/>
      <c r="KWI16" s="78"/>
      <c r="KWJ16" s="78"/>
      <c r="KWK16" s="78"/>
      <c r="KWL16" s="78"/>
      <c r="KWM16" s="78"/>
      <c r="KWN16" s="78"/>
      <c r="KWO16" s="78"/>
      <c r="KWP16" s="78"/>
      <c r="KWQ16" s="78"/>
      <c r="KWR16" s="78"/>
      <c r="KWS16" s="78"/>
      <c r="KWT16" s="78"/>
      <c r="KWU16" s="78"/>
      <c r="KWV16" s="78"/>
      <c r="KWW16" s="78"/>
      <c r="KWX16" s="78"/>
      <c r="KWY16" s="78"/>
      <c r="KWZ16" s="78"/>
      <c r="KXA16" s="78"/>
      <c r="KXB16" s="78"/>
      <c r="KXC16" s="78"/>
      <c r="KXD16" s="78"/>
      <c r="KXE16" s="78"/>
      <c r="KXF16" s="78"/>
      <c r="KXG16" s="78"/>
      <c r="KXH16" s="78"/>
      <c r="KXI16" s="78"/>
      <c r="KXJ16" s="78"/>
      <c r="KXK16" s="78"/>
      <c r="KXL16" s="78"/>
      <c r="KXM16" s="78"/>
      <c r="KXN16" s="78"/>
      <c r="KXO16" s="78"/>
      <c r="KXP16" s="78"/>
      <c r="KXQ16" s="78"/>
      <c r="KXR16" s="78"/>
      <c r="KXS16" s="78"/>
      <c r="KXT16" s="78"/>
      <c r="KXU16" s="78"/>
      <c r="KXV16" s="78"/>
      <c r="KXW16" s="78"/>
      <c r="KXX16" s="78"/>
      <c r="KXY16" s="78"/>
      <c r="KXZ16" s="78"/>
      <c r="KYA16" s="78"/>
      <c r="KYB16" s="78"/>
      <c r="KYC16" s="78"/>
      <c r="KYD16" s="78"/>
      <c r="KYE16" s="78"/>
      <c r="KYF16" s="78"/>
      <c r="KYG16" s="78"/>
      <c r="KYH16" s="78"/>
      <c r="KYI16" s="78"/>
      <c r="KYJ16" s="78"/>
      <c r="KYK16" s="78"/>
      <c r="KYL16" s="78"/>
      <c r="KYM16" s="78"/>
      <c r="KYN16" s="78"/>
      <c r="KYO16" s="78"/>
      <c r="KYP16" s="78"/>
      <c r="KYQ16" s="78"/>
      <c r="KYR16" s="78"/>
      <c r="KYS16" s="78"/>
      <c r="KYT16" s="78"/>
      <c r="KYU16" s="78"/>
      <c r="KYV16" s="78"/>
      <c r="KYW16" s="78"/>
      <c r="KYX16" s="78"/>
      <c r="KYY16" s="78"/>
      <c r="KYZ16" s="78"/>
      <c r="KZA16" s="78"/>
      <c r="KZB16" s="78"/>
      <c r="KZC16" s="78"/>
      <c r="KZD16" s="78"/>
      <c r="KZE16" s="78"/>
      <c r="KZF16" s="78"/>
      <c r="KZG16" s="78"/>
      <c r="KZH16" s="78"/>
      <c r="KZI16" s="78"/>
      <c r="KZJ16" s="78"/>
      <c r="KZK16" s="78"/>
      <c r="KZL16" s="78"/>
      <c r="KZM16" s="78"/>
      <c r="KZN16" s="78"/>
      <c r="KZO16" s="78"/>
      <c r="KZP16" s="78"/>
      <c r="KZQ16" s="78"/>
      <c r="KZR16" s="78"/>
      <c r="KZS16" s="78"/>
      <c r="KZT16" s="78"/>
      <c r="KZU16" s="78"/>
      <c r="KZV16" s="78"/>
      <c r="KZW16" s="78"/>
      <c r="KZX16" s="78"/>
      <c r="KZY16" s="78"/>
      <c r="KZZ16" s="78"/>
      <c r="LAA16" s="78"/>
      <c r="LAB16" s="78"/>
      <c r="LAC16" s="78"/>
      <c r="LAD16" s="78"/>
      <c r="LAE16" s="78"/>
      <c r="LAF16" s="78"/>
      <c r="LAG16" s="78"/>
      <c r="LAH16" s="78"/>
      <c r="LAI16" s="78"/>
      <c r="LAJ16" s="78"/>
      <c r="LAK16" s="78"/>
      <c r="LAL16" s="78"/>
      <c r="LAM16" s="78"/>
      <c r="LAN16" s="78"/>
      <c r="LAO16" s="78"/>
      <c r="LAP16" s="78"/>
      <c r="LAQ16" s="78"/>
      <c r="LAR16" s="78"/>
      <c r="LAS16" s="78"/>
      <c r="LAT16" s="78"/>
      <c r="LAU16" s="78"/>
      <c r="LAV16" s="78"/>
      <c r="LAW16" s="78"/>
      <c r="LAX16" s="78"/>
      <c r="LAY16" s="78"/>
      <c r="LAZ16" s="78"/>
      <c r="LBA16" s="78"/>
      <c r="LBB16" s="78"/>
      <c r="LBC16" s="78"/>
      <c r="LBD16" s="78"/>
      <c r="LBE16" s="78"/>
      <c r="LBF16" s="78"/>
      <c r="LBG16" s="78"/>
      <c r="LBH16" s="78"/>
      <c r="LBI16" s="78"/>
      <c r="LBJ16" s="78"/>
      <c r="LBK16" s="78"/>
      <c r="LBL16" s="78"/>
      <c r="LBM16" s="78"/>
      <c r="LBN16" s="78"/>
      <c r="LBO16" s="78"/>
      <c r="LBP16" s="78"/>
      <c r="LBQ16" s="78"/>
      <c r="LBR16" s="78"/>
      <c r="LBS16" s="78"/>
      <c r="LBT16" s="78"/>
      <c r="LBU16" s="78"/>
      <c r="LBV16" s="78"/>
      <c r="LBW16" s="78"/>
      <c r="LBX16" s="78"/>
      <c r="LBY16" s="78"/>
      <c r="LBZ16" s="78"/>
      <c r="LCA16" s="78"/>
      <c r="LCB16" s="78"/>
      <c r="LCC16" s="78"/>
      <c r="LCD16" s="78"/>
      <c r="LCE16" s="78"/>
      <c r="LCF16" s="78"/>
      <c r="LCG16" s="78"/>
      <c r="LCH16" s="78"/>
      <c r="LCI16" s="78"/>
      <c r="LCJ16" s="78"/>
      <c r="LCK16" s="78"/>
      <c r="LCL16" s="78"/>
      <c r="LCM16" s="78"/>
      <c r="LCN16" s="78"/>
      <c r="LCO16" s="78"/>
      <c r="LCP16" s="78"/>
      <c r="LCQ16" s="78"/>
      <c r="LCR16" s="78"/>
      <c r="LCS16" s="78"/>
      <c r="LCT16" s="78"/>
      <c r="LCU16" s="78"/>
      <c r="LCV16" s="78"/>
      <c r="LCW16" s="78"/>
      <c r="LCX16" s="78"/>
      <c r="LCY16" s="78"/>
      <c r="LCZ16" s="78"/>
      <c r="LDA16" s="78"/>
      <c r="LDB16" s="78"/>
      <c r="LDC16" s="78"/>
      <c r="LDD16" s="78"/>
      <c r="LDE16" s="78"/>
      <c r="LDF16" s="78"/>
      <c r="LDG16" s="78"/>
      <c r="LDH16" s="78"/>
      <c r="LDI16" s="78"/>
      <c r="LDJ16" s="78"/>
      <c r="LDK16" s="78"/>
      <c r="LDL16" s="78"/>
      <c r="LDM16" s="78"/>
      <c r="LDN16" s="78"/>
      <c r="LDO16" s="78"/>
      <c r="LDP16" s="78"/>
      <c r="LDQ16" s="78"/>
      <c r="LDR16" s="78"/>
      <c r="LDS16" s="78"/>
      <c r="LDT16" s="78"/>
      <c r="LDU16" s="78"/>
      <c r="LDV16" s="78"/>
      <c r="LDW16" s="78"/>
      <c r="LDX16" s="78"/>
      <c r="LDY16" s="78"/>
      <c r="LDZ16" s="78"/>
      <c r="LEA16" s="78"/>
      <c r="LEB16" s="78"/>
      <c r="LEC16" s="78"/>
      <c r="LED16" s="78"/>
      <c r="LEE16" s="78"/>
      <c r="LEF16" s="78"/>
      <c r="LEG16" s="78"/>
      <c r="LEH16" s="78"/>
      <c r="LEI16" s="78"/>
      <c r="LEJ16" s="78"/>
      <c r="LEK16" s="78"/>
      <c r="LEL16" s="78"/>
      <c r="LEM16" s="78"/>
      <c r="LEN16" s="78"/>
      <c r="LEO16" s="78"/>
      <c r="LEP16" s="78"/>
      <c r="LEQ16" s="78"/>
      <c r="LER16" s="78"/>
      <c r="LES16" s="78"/>
      <c r="LET16" s="78"/>
      <c r="LEU16" s="78"/>
      <c r="LEV16" s="78"/>
      <c r="LEW16" s="78"/>
      <c r="LEX16" s="78"/>
      <c r="LEY16" s="78"/>
      <c r="LEZ16" s="78"/>
      <c r="LFA16" s="78"/>
      <c r="LFB16" s="78"/>
      <c r="LFC16" s="78"/>
      <c r="LFD16" s="78"/>
      <c r="LFE16" s="78"/>
      <c r="LFF16" s="78"/>
      <c r="LFG16" s="78"/>
      <c r="LFH16" s="78"/>
      <c r="LFI16" s="78"/>
      <c r="LFJ16" s="78"/>
      <c r="LFK16" s="78"/>
      <c r="LFL16" s="78"/>
      <c r="LFM16" s="78"/>
      <c r="LFN16" s="78"/>
      <c r="LFO16" s="78"/>
      <c r="LFP16" s="78"/>
      <c r="LFQ16" s="78"/>
      <c r="LFR16" s="78"/>
      <c r="LFS16" s="78"/>
      <c r="LFT16" s="78"/>
      <c r="LFU16" s="78"/>
      <c r="LFV16" s="78"/>
      <c r="LFW16" s="78"/>
      <c r="LFX16" s="78"/>
      <c r="LFY16" s="78"/>
      <c r="LFZ16" s="78"/>
      <c r="LGA16" s="78"/>
      <c r="LGB16" s="78"/>
      <c r="LGC16" s="78"/>
      <c r="LGD16" s="78"/>
      <c r="LGE16" s="78"/>
      <c r="LGF16" s="78"/>
      <c r="LGG16" s="78"/>
      <c r="LGH16" s="78"/>
      <c r="LGI16" s="78"/>
      <c r="LGJ16" s="78"/>
      <c r="LGK16" s="78"/>
      <c r="LGL16" s="78"/>
      <c r="LGM16" s="78"/>
      <c r="LGN16" s="78"/>
      <c r="LGO16" s="78"/>
      <c r="LGP16" s="78"/>
      <c r="LGQ16" s="78"/>
      <c r="LGR16" s="78"/>
      <c r="LGS16" s="78"/>
      <c r="LGT16" s="78"/>
      <c r="LGU16" s="78"/>
      <c r="LGV16" s="78"/>
      <c r="LGW16" s="78"/>
      <c r="LGX16" s="78"/>
      <c r="LGY16" s="78"/>
      <c r="LGZ16" s="78"/>
      <c r="LHA16" s="78"/>
      <c r="LHB16" s="78"/>
      <c r="LHC16" s="78"/>
      <c r="LHD16" s="78"/>
      <c r="LHE16" s="78"/>
      <c r="LHF16" s="78"/>
      <c r="LHG16" s="78"/>
      <c r="LHH16" s="78"/>
      <c r="LHI16" s="78"/>
      <c r="LHJ16" s="78"/>
      <c r="LHK16" s="78"/>
      <c r="LHL16" s="78"/>
      <c r="LHM16" s="78"/>
      <c r="LHN16" s="78"/>
      <c r="LHO16" s="78"/>
      <c r="LHP16" s="78"/>
      <c r="LHQ16" s="78"/>
      <c r="LHR16" s="78"/>
      <c r="LHS16" s="78"/>
      <c r="LHT16" s="78"/>
      <c r="LHU16" s="78"/>
      <c r="LHV16" s="78"/>
      <c r="LHW16" s="78"/>
      <c r="LHX16" s="78"/>
      <c r="LHY16" s="78"/>
      <c r="LHZ16" s="78"/>
      <c r="LIA16" s="78"/>
      <c r="LIB16" s="78"/>
      <c r="LIC16" s="78"/>
      <c r="LID16" s="78"/>
      <c r="LIE16" s="78"/>
      <c r="LIF16" s="78"/>
      <c r="LIG16" s="78"/>
      <c r="LIH16" s="78"/>
      <c r="LII16" s="78"/>
      <c r="LIJ16" s="78"/>
      <c r="LIK16" s="78"/>
      <c r="LIL16" s="78"/>
      <c r="LIM16" s="78"/>
      <c r="LIN16" s="78"/>
      <c r="LIO16" s="78"/>
      <c r="LIP16" s="78"/>
      <c r="LIQ16" s="78"/>
      <c r="LIR16" s="78"/>
      <c r="LIS16" s="78"/>
      <c r="LIT16" s="78"/>
      <c r="LIU16" s="78"/>
      <c r="LIV16" s="78"/>
      <c r="LIW16" s="78"/>
      <c r="LIX16" s="78"/>
      <c r="LIY16" s="78"/>
      <c r="LIZ16" s="78"/>
      <c r="LJA16" s="78"/>
      <c r="LJB16" s="78"/>
      <c r="LJC16" s="78"/>
      <c r="LJD16" s="78"/>
      <c r="LJE16" s="78"/>
      <c r="LJF16" s="78"/>
      <c r="LJG16" s="78"/>
      <c r="LJH16" s="78"/>
      <c r="LJI16" s="78"/>
      <c r="LJJ16" s="78"/>
      <c r="LJK16" s="78"/>
      <c r="LJL16" s="78"/>
      <c r="LJM16" s="78"/>
      <c r="LJN16" s="78"/>
      <c r="LJO16" s="78"/>
      <c r="LJP16" s="78"/>
      <c r="LJQ16" s="78"/>
      <c r="LJR16" s="78"/>
      <c r="LJS16" s="78"/>
      <c r="LJT16" s="78"/>
      <c r="LJU16" s="78"/>
      <c r="LJV16" s="78"/>
      <c r="LJW16" s="78"/>
      <c r="LJX16" s="78"/>
      <c r="LJY16" s="78"/>
      <c r="LJZ16" s="78"/>
      <c r="LKA16" s="78"/>
      <c r="LKB16" s="78"/>
      <c r="LKC16" s="78"/>
      <c r="LKD16" s="78"/>
      <c r="LKE16" s="78"/>
      <c r="LKF16" s="78"/>
      <c r="LKG16" s="78"/>
      <c r="LKH16" s="78"/>
      <c r="LKI16" s="78"/>
      <c r="LKJ16" s="78"/>
      <c r="LKK16" s="78"/>
      <c r="LKL16" s="78"/>
      <c r="LKM16" s="78"/>
      <c r="LKN16" s="78"/>
      <c r="LKO16" s="78"/>
      <c r="LKP16" s="78"/>
      <c r="LKQ16" s="78"/>
      <c r="LKR16" s="78"/>
      <c r="LKS16" s="78"/>
      <c r="LKT16" s="78"/>
      <c r="LKU16" s="78"/>
      <c r="LKV16" s="78"/>
      <c r="LKW16" s="78"/>
      <c r="LKX16" s="78"/>
      <c r="LKY16" s="78"/>
      <c r="LKZ16" s="78"/>
      <c r="LLA16" s="78"/>
      <c r="LLB16" s="78"/>
      <c r="LLC16" s="78"/>
      <c r="LLD16" s="78"/>
      <c r="LLE16" s="78"/>
      <c r="LLF16" s="78"/>
      <c r="LLG16" s="78"/>
      <c r="LLH16" s="78"/>
      <c r="LLI16" s="78"/>
      <c r="LLJ16" s="78"/>
      <c r="LLK16" s="78"/>
      <c r="LLL16" s="78"/>
      <c r="LLM16" s="78"/>
      <c r="LLN16" s="78"/>
      <c r="LLO16" s="78"/>
      <c r="LLP16" s="78"/>
      <c r="LLQ16" s="78"/>
      <c r="LLR16" s="78"/>
      <c r="LLS16" s="78"/>
      <c r="LLT16" s="78"/>
      <c r="LLU16" s="78"/>
      <c r="LLV16" s="78"/>
      <c r="LLW16" s="78"/>
      <c r="LLX16" s="78"/>
      <c r="LLY16" s="78"/>
      <c r="LLZ16" s="78"/>
      <c r="LMA16" s="78"/>
      <c r="LMB16" s="78"/>
      <c r="LMC16" s="78"/>
      <c r="LMD16" s="78"/>
      <c r="LME16" s="78"/>
      <c r="LMF16" s="78"/>
      <c r="LMG16" s="78"/>
      <c r="LMH16" s="78"/>
      <c r="LMI16" s="78"/>
      <c r="LMJ16" s="78"/>
      <c r="LMK16" s="78"/>
      <c r="LML16" s="78"/>
      <c r="LMM16" s="78"/>
      <c r="LMN16" s="78"/>
      <c r="LMO16" s="78"/>
      <c r="LMP16" s="78"/>
      <c r="LMQ16" s="78"/>
      <c r="LMR16" s="78"/>
      <c r="LMS16" s="78"/>
      <c r="LMT16" s="78"/>
      <c r="LMU16" s="78"/>
      <c r="LMV16" s="78"/>
      <c r="LMW16" s="78"/>
      <c r="LMX16" s="78"/>
      <c r="LMY16" s="78"/>
      <c r="LMZ16" s="78"/>
      <c r="LNA16" s="78"/>
      <c r="LNB16" s="78"/>
      <c r="LNC16" s="78"/>
      <c r="LND16" s="78"/>
      <c r="LNE16" s="78"/>
      <c r="LNF16" s="78"/>
      <c r="LNG16" s="78"/>
      <c r="LNH16" s="78"/>
      <c r="LNI16" s="78"/>
      <c r="LNJ16" s="78"/>
      <c r="LNK16" s="78"/>
      <c r="LNL16" s="78"/>
      <c r="LNM16" s="78"/>
      <c r="LNN16" s="78"/>
      <c r="LNO16" s="78"/>
      <c r="LNP16" s="78"/>
      <c r="LNQ16" s="78"/>
      <c r="LNR16" s="78"/>
      <c r="LNS16" s="78"/>
      <c r="LNT16" s="78"/>
      <c r="LNU16" s="78"/>
      <c r="LNV16" s="78"/>
      <c r="LNW16" s="78"/>
      <c r="LNX16" s="78"/>
      <c r="LNY16" s="78"/>
      <c r="LNZ16" s="78"/>
      <c r="LOA16" s="78"/>
      <c r="LOB16" s="78"/>
      <c r="LOC16" s="78"/>
      <c r="LOD16" s="78"/>
      <c r="LOE16" s="78"/>
      <c r="LOF16" s="78"/>
      <c r="LOG16" s="78"/>
      <c r="LOH16" s="78"/>
      <c r="LOI16" s="78"/>
      <c r="LOJ16" s="78"/>
      <c r="LOK16" s="78"/>
      <c r="LOL16" s="78"/>
      <c r="LOM16" s="78"/>
      <c r="LON16" s="78"/>
      <c r="LOO16" s="78"/>
      <c r="LOP16" s="78"/>
      <c r="LOQ16" s="78"/>
      <c r="LOR16" s="78"/>
      <c r="LOS16" s="78"/>
      <c r="LOT16" s="78"/>
      <c r="LOU16" s="78"/>
      <c r="LOV16" s="78"/>
      <c r="LOW16" s="78"/>
      <c r="LOX16" s="78"/>
      <c r="LOY16" s="78"/>
      <c r="LOZ16" s="78"/>
      <c r="LPA16" s="78"/>
      <c r="LPB16" s="78"/>
      <c r="LPC16" s="78"/>
      <c r="LPD16" s="78"/>
      <c r="LPE16" s="78"/>
      <c r="LPF16" s="78"/>
      <c r="LPG16" s="78"/>
      <c r="LPH16" s="78"/>
      <c r="LPI16" s="78"/>
      <c r="LPJ16" s="78"/>
      <c r="LPK16" s="78"/>
      <c r="LPL16" s="78"/>
      <c r="LPM16" s="78"/>
      <c r="LPN16" s="78"/>
      <c r="LPO16" s="78"/>
      <c r="LPP16" s="78"/>
      <c r="LPQ16" s="78"/>
      <c r="LPR16" s="78"/>
      <c r="LPS16" s="78"/>
      <c r="LPT16" s="78"/>
      <c r="LPU16" s="78"/>
      <c r="LPV16" s="78"/>
      <c r="LPW16" s="78"/>
      <c r="LPX16" s="78"/>
      <c r="LPY16" s="78"/>
      <c r="LPZ16" s="78"/>
      <c r="LQA16" s="78"/>
      <c r="LQB16" s="78"/>
      <c r="LQC16" s="78"/>
      <c r="LQD16" s="78"/>
      <c r="LQE16" s="78"/>
      <c r="LQF16" s="78"/>
      <c r="LQG16" s="78"/>
      <c r="LQH16" s="78"/>
      <c r="LQI16" s="78"/>
      <c r="LQJ16" s="78"/>
      <c r="LQK16" s="78"/>
      <c r="LQL16" s="78"/>
      <c r="LQM16" s="78"/>
      <c r="LQN16" s="78"/>
      <c r="LQO16" s="78"/>
      <c r="LQP16" s="78"/>
      <c r="LQQ16" s="78"/>
      <c r="LQR16" s="78"/>
      <c r="LQS16" s="78"/>
      <c r="LQT16" s="78"/>
      <c r="LQU16" s="78"/>
      <c r="LQV16" s="78"/>
      <c r="LQW16" s="78"/>
      <c r="LQX16" s="78"/>
      <c r="LQY16" s="78"/>
      <c r="LQZ16" s="78"/>
      <c r="LRA16" s="78"/>
      <c r="LRB16" s="78"/>
      <c r="LRC16" s="78"/>
      <c r="LRD16" s="78"/>
      <c r="LRE16" s="78"/>
      <c r="LRF16" s="78"/>
      <c r="LRG16" s="78"/>
      <c r="LRH16" s="78"/>
      <c r="LRI16" s="78"/>
      <c r="LRJ16" s="78"/>
      <c r="LRK16" s="78"/>
      <c r="LRL16" s="78"/>
      <c r="LRM16" s="78"/>
      <c r="LRN16" s="78"/>
      <c r="LRO16" s="78"/>
      <c r="LRP16" s="78"/>
      <c r="LRQ16" s="78"/>
      <c r="LRR16" s="78"/>
      <c r="LRS16" s="78"/>
      <c r="LRT16" s="78"/>
      <c r="LRU16" s="78"/>
      <c r="LRV16" s="78"/>
      <c r="LRW16" s="78"/>
      <c r="LRX16" s="78"/>
      <c r="LRY16" s="78"/>
      <c r="LRZ16" s="78"/>
      <c r="LSA16" s="78"/>
      <c r="LSB16" s="78"/>
      <c r="LSC16" s="78"/>
      <c r="LSD16" s="78"/>
      <c r="LSE16" s="78"/>
      <c r="LSF16" s="78"/>
      <c r="LSG16" s="78"/>
      <c r="LSH16" s="78"/>
      <c r="LSI16" s="78"/>
      <c r="LSJ16" s="78"/>
      <c r="LSK16" s="78"/>
      <c r="LSL16" s="78"/>
      <c r="LSM16" s="78"/>
      <c r="LSN16" s="78"/>
      <c r="LSO16" s="78"/>
      <c r="LSP16" s="78"/>
      <c r="LSQ16" s="78"/>
      <c r="LSR16" s="78"/>
      <c r="LSS16" s="78"/>
      <c r="LST16" s="78"/>
      <c r="LSU16" s="78"/>
      <c r="LSV16" s="78"/>
      <c r="LSW16" s="78"/>
      <c r="LSX16" s="78"/>
      <c r="LSY16" s="78"/>
      <c r="LSZ16" s="78"/>
      <c r="LTA16" s="78"/>
      <c r="LTB16" s="78"/>
      <c r="LTC16" s="78"/>
      <c r="LTD16" s="78"/>
      <c r="LTE16" s="78"/>
      <c r="LTF16" s="78"/>
      <c r="LTG16" s="78"/>
      <c r="LTH16" s="78"/>
      <c r="LTI16" s="78"/>
      <c r="LTJ16" s="78"/>
      <c r="LTK16" s="78"/>
      <c r="LTL16" s="78"/>
      <c r="LTM16" s="78"/>
      <c r="LTN16" s="78"/>
      <c r="LTO16" s="78"/>
      <c r="LTP16" s="78"/>
      <c r="LTQ16" s="78"/>
      <c r="LTR16" s="78"/>
      <c r="LTS16" s="78"/>
      <c r="LTT16" s="78"/>
      <c r="LTU16" s="78"/>
      <c r="LTV16" s="78"/>
      <c r="LTW16" s="78"/>
      <c r="LTX16" s="78"/>
      <c r="LTY16" s="78"/>
      <c r="LTZ16" s="78"/>
      <c r="LUA16" s="78"/>
      <c r="LUB16" s="78"/>
      <c r="LUC16" s="78"/>
      <c r="LUD16" s="78"/>
      <c r="LUE16" s="78"/>
      <c r="LUF16" s="78"/>
      <c r="LUG16" s="78"/>
      <c r="LUH16" s="78"/>
      <c r="LUI16" s="78"/>
      <c r="LUJ16" s="78"/>
      <c r="LUK16" s="78"/>
      <c r="LUL16" s="78"/>
      <c r="LUM16" s="78"/>
      <c r="LUN16" s="78"/>
      <c r="LUO16" s="78"/>
      <c r="LUP16" s="78"/>
      <c r="LUQ16" s="78"/>
      <c r="LUR16" s="78"/>
      <c r="LUS16" s="78"/>
      <c r="LUT16" s="78"/>
      <c r="LUU16" s="78"/>
      <c r="LUV16" s="78"/>
      <c r="LUW16" s="78"/>
      <c r="LUX16" s="78"/>
      <c r="LUY16" s="78"/>
      <c r="LUZ16" s="78"/>
      <c r="LVA16" s="78"/>
      <c r="LVB16" s="78"/>
      <c r="LVC16" s="78"/>
      <c r="LVD16" s="78"/>
      <c r="LVE16" s="78"/>
      <c r="LVF16" s="78"/>
      <c r="LVG16" s="78"/>
      <c r="LVH16" s="78"/>
      <c r="LVI16" s="78"/>
      <c r="LVJ16" s="78"/>
      <c r="LVK16" s="78"/>
      <c r="LVL16" s="78"/>
      <c r="LVM16" s="78"/>
      <c r="LVN16" s="78"/>
      <c r="LVO16" s="78"/>
      <c r="LVP16" s="78"/>
      <c r="LVQ16" s="78"/>
      <c r="LVR16" s="78"/>
      <c r="LVS16" s="78"/>
      <c r="LVT16" s="78"/>
      <c r="LVU16" s="78"/>
      <c r="LVV16" s="78"/>
      <c r="LVW16" s="78"/>
      <c r="LVX16" s="78"/>
      <c r="LVY16" s="78"/>
      <c r="LVZ16" s="78"/>
      <c r="LWA16" s="78"/>
      <c r="LWB16" s="78"/>
      <c r="LWC16" s="78"/>
      <c r="LWD16" s="78"/>
      <c r="LWE16" s="78"/>
      <c r="LWF16" s="78"/>
      <c r="LWG16" s="78"/>
      <c r="LWH16" s="78"/>
      <c r="LWI16" s="78"/>
      <c r="LWJ16" s="78"/>
      <c r="LWK16" s="78"/>
      <c r="LWL16" s="78"/>
      <c r="LWM16" s="78"/>
      <c r="LWN16" s="78"/>
      <c r="LWO16" s="78"/>
      <c r="LWP16" s="78"/>
      <c r="LWQ16" s="78"/>
      <c r="LWR16" s="78"/>
      <c r="LWS16" s="78"/>
      <c r="LWT16" s="78"/>
      <c r="LWU16" s="78"/>
      <c r="LWV16" s="78"/>
      <c r="LWW16" s="78"/>
      <c r="LWX16" s="78"/>
      <c r="LWY16" s="78"/>
      <c r="LWZ16" s="78"/>
      <c r="LXA16" s="78"/>
      <c r="LXB16" s="78"/>
      <c r="LXC16" s="78"/>
      <c r="LXD16" s="78"/>
      <c r="LXE16" s="78"/>
      <c r="LXF16" s="78"/>
      <c r="LXG16" s="78"/>
      <c r="LXH16" s="78"/>
      <c r="LXI16" s="78"/>
      <c r="LXJ16" s="78"/>
      <c r="LXK16" s="78"/>
      <c r="LXL16" s="78"/>
      <c r="LXM16" s="78"/>
      <c r="LXN16" s="78"/>
      <c r="LXO16" s="78"/>
      <c r="LXP16" s="78"/>
      <c r="LXQ16" s="78"/>
      <c r="LXR16" s="78"/>
      <c r="LXS16" s="78"/>
      <c r="LXT16" s="78"/>
      <c r="LXU16" s="78"/>
      <c r="LXV16" s="78"/>
      <c r="LXW16" s="78"/>
      <c r="LXX16" s="78"/>
      <c r="LXY16" s="78"/>
      <c r="LXZ16" s="78"/>
      <c r="LYA16" s="78"/>
      <c r="LYB16" s="78"/>
      <c r="LYC16" s="78"/>
      <c r="LYD16" s="78"/>
      <c r="LYE16" s="78"/>
      <c r="LYF16" s="78"/>
      <c r="LYG16" s="78"/>
      <c r="LYH16" s="78"/>
      <c r="LYI16" s="78"/>
      <c r="LYJ16" s="78"/>
      <c r="LYK16" s="78"/>
      <c r="LYL16" s="78"/>
      <c r="LYM16" s="78"/>
      <c r="LYN16" s="78"/>
      <c r="LYO16" s="78"/>
      <c r="LYP16" s="78"/>
      <c r="LYQ16" s="78"/>
      <c r="LYR16" s="78"/>
      <c r="LYS16" s="78"/>
      <c r="LYT16" s="78"/>
      <c r="LYU16" s="78"/>
      <c r="LYV16" s="78"/>
      <c r="LYW16" s="78"/>
      <c r="LYX16" s="78"/>
      <c r="LYY16" s="78"/>
      <c r="LYZ16" s="78"/>
      <c r="LZA16" s="78"/>
      <c r="LZB16" s="78"/>
      <c r="LZC16" s="78"/>
      <c r="LZD16" s="78"/>
      <c r="LZE16" s="78"/>
      <c r="LZF16" s="78"/>
      <c r="LZG16" s="78"/>
      <c r="LZH16" s="78"/>
      <c r="LZI16" s="78"/>
      <c r="LZJ16" s="78"/>
      <c r="LZK16" s="78"/>
      <c r="LZL16" s="78"/>
      <c r="LZM16" s="78"/>
      <c r="LZN16" s="78"/>
      <c r="LZO16" s="78"/>
      <c r="LZP16" s="78"/>
      <c r="LZQ16" s="78"/>
      <c r="LZR16" s="78"/>
      <c r="LZS16" s="78"/>
      <c r="LZT16" s="78"/>
      <c r="LZU16" s="78"/>
      <c r="LZV16" s="78"/>
      <c r="LZW16" s="78"/>
      <c r="LZX16" s="78"/>
      <c r="LZY16" s="78"/>
      <c r="LZZ16" s="78"/>
      <c r="MAA16" s="78"/>
      <c r="MAB16" s="78"/>
      <c r="MAC16" s="78"/>
      <c r="MAD16" s="78"/>
      <c r="MAE16" s="78"/>
      <c r="MAF16" s="78"/>
      <c r="MAG16" s="78"/>
      <c r="MAH16" s="78"/>
      <c r="MAI16" s="78"/>
      <c r="MAJ16" s="78"/>
      <c r="MAK16" s="78"/>
      <c r="MAL16" s="78"/>
      <c r="MAM16" s="78"/>
      <c r="MAN16" s="78"/>
      <c r="MAO16" s="78"/>
      <c r="MAP16" s="78"/>
      <c r="MAQ16" s="78"/>
      <c r="MAR16" s="78"/>
      <c r="MAS16" s="78"/>
      <c r="MAT16" s="78"/>
      <c r="MAU16" s="78"/>
      <c r="MAV16" s="78"/>
      <c r="MAW16" s="78"/>
      <c r="MAX16" s="78"/>
      <c r="MAY16" s="78"/>
      <c r="MAZ16" s="78"/>
      <c r="MBA16" s="78"/>
      <c r="MBB16" s="78"/>
      <c r="MBC16" s="78"/>
      <c r="MBD16" s="78"/>
      <c r="MBE16" s="78"/>
      <c r="MBF16" s="78"/>
      <c r="MBG16" s="78"/>
      <c r="MBH16" s="78"/>
      <c r="MBI16" s="78"/>
      <c r="MBJ16" s="78"/>
      <c r="MBK16" s="78"/>
      <c r="MBL16" s="78"/>
      <c r="MBM16" s="78"/>
      <c r="MBN16" s="78"/>
      <c r="MBO16" s="78"/>
      <c r="MBP16" s="78"/>
      <c r="MBQ16" s="78"/>
      <c r="MBR16" s="78"/>
      <c r="MBS16" s="78"/>
      <c r="MBT16" s="78"/>
      <c r="MBU16" s="78"/>
      <c r="MBV16" s="78"/>
      <c r="MBW16" s="78"/>
      <c r="MBX16" s="78"/>
      <c r="MBY16" s="78"/>
      <c r="MBZ16" s="78"/>
      <c r="MCA16" s="78"/>
      <c r="MCB16" s="78"/>
      <c r="MCC16" s="78"/>
      <c r="MCD16" s="78"/>
      <c r="MCE16" s="78"/>
      <c r="MCF16" s="78"/>
      <c r="MCG16" s="78"/>
      <c r="MCH16" s="78"/>
      <c r="MCI16" s="78"/>
      <c r="MCJ16" s="78"/>
      <c r="MCK16" s="78"/>
      <c r="MCL16" s="78"/>
      <c r="MCM16" s="78"/>
      <c r="MCN16" s="78"/>
      <c r="MCO16" s="78"/>
      <c r="MCP16" s="78"/>
      <c r="MCQ16" s="78"/>
      <c r="MCR16" s="78"/>
      <c r="MCS16" s="78"/>
      <c r="MCT16" s="78"/>
      <c r="MCU16" s="78"/>
      <c r="MCV16" s="78"/>
      <c r="MCW16" s="78"/>
      <c r="MCX16" s="78"/>
      <c r="MCY16" s="78"/>
      <c r="MCZ16" s="78"/>
      <c r="MDA16" s="78"/>
      <c r="MDB16" s="78"/>
      <c r="MDC16" s="78"/>
      <c r="MDD16" s="78"/>
      <c r="MDE16" s="78"/>
      <c r="MDF16" s="78"/>
      <c r="MDG16" s="78"/>
      <c r="MDH16" s="78"/>
      <c r="MDI16" s="78"/>
      <c r="MDJ16" s="78"/>
      <c r="MDK16" s="78"/>
      <c r="MDL16" s="78"/>
      <c r="MDM16" s="78"/>
      <c r="MDN16" s="78"/>
      <c r="MDO16" s="78"/>
      <c r="MDP16" s="78"/>
      <c r="MDQ16" s="78"/>
      <c r="MDR16" s="78"/>
      <c r="MDS16" s="78"/>
      <c r="MDT16" s="78"/>
      <c r="MDU16" s="78"/>
      <c r="MDV16" s="78"/>
      <c r="MDW16" s="78"/>
      <c r="MDX16" s="78"/>
      <c r="MDY16" s="78"/>
      <c r="MDZ16" s="78"/>
      <c r="MEA16" s="78"/>
      <c r="MEB16" s="78"/>
      <c r="MEC16" s="78"/>
      <c r="MED16" s="78"/>
      <c r="MEE16" s="78"/>
      <c r="MEF16" s="78"/>
      <c r="MEG16" s="78"/>
      <c r="MEH16" s="78"/>
      <c r="MEI16" s="78"/>
      <c r="MEJ16" s="78"/>
      <c r="MEK16" s="78"/>
      <c r="MEL16" s="78"/>
      <c r="MEM16" s="78"/>
      <c r="MEN16" s="78"/>
      <c r="MEO16" s="78"/>
      <c r="MEP16" s="78"/>
      <c r="MEQ16" s="78"/>
      <c r="MER16" s="78"/>
      <c r="MES16" s="78"/>
      <c r="MET16" s="78"/>
      <c r="MEU16" s="78"/>
      <c r="MEV16" s="78"/>
      <c r="MEW16" s="78"/>
      <c r="MEX16" s="78"/>
      <c r="MEY16" s="78"/>
      <c r="MEZ16" s="78"/>
      <c r="MFA16" s="78"/>
      <c r="MFB16" s="78"/>
      <c r="MFC16" s="78"/>
      <c r="MFD16" s="78"/>
      <c r="MFE16" s="78"/>
      <c r="MFF16" s="78"/>
      <c r="MFG16" s="78"/>
      <c r="MFH16" s="78"/>
      <c r="MFI16" s="78"/>
      <c r="MFJ16" s="78"/>
      <c r="MFK16" s="78"/>
      <c r="MFL16" s="78"/>
      <c r="MFM16" s="78"/>
      <c r="MFN16" s="78"/>
      <c r="MFO16" s="78"/>
      <c r="MFP16" s="78"/>
      <c r="MFQ16" s="78"/>
      <c r="MFR16" s="78"/>
      <c r="MFS16" s="78"/>
      <c r="MFT16" s="78"/>
      <c r="MFU16" s="78"/>
      <c r="MFV16" s="78"/>
      <c r="MFW16" s="78"/>
      <c r="MFX16" s="78"/>
      <c r="MFY16" s="78"/>
      <c r="MFZ16" s="78"/>
      <c r="MGA16" s="78"/>
      <c r="MGB16" s="78"/>
      <c r="MGC16" s="78"/>
      <c r="MGD16" s="78"/>
      <c r="MGE16" s="78"/>
      <c r="MGF16" s="78"/>
      <c r="MGG16" s="78"/>
      <c r="MGH16" s="78"/>
      <c r="MGI16" s="78"/>
      <c r="MGJ16" s="78"/>
      <c r="MGK16" s="78"/>
      <c r="MGL16" s="78"/>
      <c r="MGM16" s="78"/>
      <c r="MGN16" s="78"/>
      <c r="MGO16" s="78"/>
      <c r="MGP16" s="78"/>
      <c r="MGQ16" s="78"/>
      <c r="MGR16" s="78"/>
      <c r="MGS16" s="78"/>
      <c r="MGT16" s="78"/>
      <c r="MGU16" s="78"/>
      <c r="MGV16" s="78"/>
      <c r="MGW16" s="78"/>
      <c r="MGX16" s="78"/>
      <c r="MGY16" s="78"/>
      <c r="MGZ16" s="78"/>
      <c r="MHA16" s="78"/>
      <c r="MHB16" s="78"/>
      <c r="MHC16" s="78"/>
      <c r="MHD16" s="78"/>
      <c r="MHE16" s="78"/>
      <c r="MHF16" s="78"/>
      <c r="MHG16" s="78"/>
      <c r="MHH16" s="78"/>
      <c r="MHI16" s="78"/>
      <c r="MHJ16" s="78"/>
      <c r="MHK16" s="78"/>
      <c r="MHL16" s="78"/>
      <c r="MHM16" s="78"/>
      <c r="MHN16" s="78"/>
      <c r="MHO16" s="78"/>
      <c r="MHP16" s="78"/>
      <c r="MHQ16" s="78"/>
      <c r="MHR16" s="78"/>
      <c r="MHS16" s="78"/>
      <c r="MHT16" s="78"/>
      <c r="MHU16" s="78"/>
      <c r="MHV16" s="78"/>
      <c r="MHW16" s="78"/>
      <c r="MHX16" s="78"/>
      <c r="MHY16" s="78"/>
      <c r="MHZ16" s="78"/>
      <c r="MIA16" s="78"/>
      <c r="MIB16" s="78"/>
      <c r="MIC16" s="78"/>
      <c r="MID16" s="78"/>
      <c r="MIE16" s="78"/>
      <c r="MIF16" s="78"/>
      <c r="MIG16" s="78"/>
      <c r="MIH16" s="78"/>
      <c r="MII16" s="78"/>
      <c r="MIJ16" s="78"/>
      <c r="MIK16" s="78"/>
      <c r="MIL16" s="78"/>
      <c r="MIM16" s="78"/>
      <c r="MIN16" s="78"/>
      <c r="MIO16" s="78"/>
      <c r="MIP16" s="78"/>
      <c r="MIQ16" s="78"/>
      <c r="MIR16" s="78"/>
      <c r="MIS16" s="78"/>
      <c r="MIT16" s="78"/>
      <c r="MIU16" s="78"/>
      <c r="MIV16" s="78"/>
      <c r="MIW16" s="78"/>
      <c r="MIX16" s="78"/>
      <c r="MIY16" s="78"/>
      <c r="MIZ16" s="78"/>
      <c r="MJA16" s="78"/>
      <c r="MJB16" s="78"/>
      <c r="MJC16" s="78"/>
      <c r="MJD16" s="78"/>
      <c r="MJE16" s="78"/>
      <c r="MJF16" s="78"/>
      <c r="MJG16" s="78"/>
      <c r="MJH16" s="78"/>
      <c r="MJI16" s="78"/>
      <c r="MJJ16" s="78"/>
      <c r="MJK16" s="78"/>
      <c r="MJL16" s="78"/>
      <c r="MJM16" s="78"/>
      <c r="MJN16" s="78"/>
      <c r="MJO16" s="78"/>
      <c r="MJP16" s="78"/>
      <c r="MJQ16" s="78"/>
      <c r="MJR16" s="78"/>
      <c r="MJS16" s="78"/>
      <c r="MJT16" s="78"/>
      <c r="MJU16" s="78"/>
      <c r="MJV16" s="78"/>
      <c r="MJW16" s="78"/>
      <c r="MJX16" s="78"/>
      <c r="MJY16" s="78"/>
      <c r="MJZ16" s="78"/>
      <c r="MKA16" s="78"/>
      <c r="MKB16" s="78"/>
      <c r="MKC16" s="78"/>
      <c r="MKD16" s="78"/>
      <c r="MKE16" s="78"/>
      <c r="MKF16" s="78"/>
      <c r="MKG16" s="78"/>
      <c r="MKH16" s="78"/>
      <c r="MKI16" s="78"/>
      <c r="MKJ16" s="78"/>
      <c r="MKK16" s="78"/>
      <c r="MKL16" s="78"/>
      <c r="MKM16" s="78"/>
      <c r="MKN16" s="78"/>
      <c r="MKO16" s="78"/>
      <c r="MKP16" s="78"/>
      <c r="MKQ16" s="78"/>
      <c r="MKR16" s="78"/>
      <c r="MKS16" s="78"/>
      <c r="MKT16" s="78"/>
      <c r="MKU16" s="78"/>
      <c r="MKV16" s="78"/>
      <c r="MKW16" s="78"/>
      <c r="MKX16" s="78"/>
      <c r="MKY16" s="78"/>
      <c r="MKZ16" s="78"/>
      <c r="MLA16" s="78"/>
      <c r="MLB16" s="78"/>
      <c r="MLC16" s="78"/>
      <c r="MLD16" s="78"/>
      <c r="MLE16" s="78"/>
      <c r="MLF16" s="78"/>
      <c r="MLG16" s="78"/>
      <c r="MLH16" s="78"/>
      <c r="MLI16" s="78"/>
      <c r="MLJ16" s="78"/>
      <c r="MLK16" s="78"/>
      <c r="MLL16" s="78"/>
      <c r="MLM16" s="78"/>
      <c r="MLN16" s="78"/>
      <c r="MLO16" s="78"/>
      <c r="MLP16" s="78"/>
      <c r="MLQ16" s="78"/>
      <c r="MLR16" s="78"/>
      <c r="MLS16" s="78"/>
      <c r="MLT16" s="78"/>
      <c r="MLU16" s="78"/>
      <c r="MLV16" s="78"/>
      <c r="MLW16" s="78"/>
      <c r="MLX16" s="78"/>
      <c r="MLY16" s="78"/>
      <c r="MLZ16" s="78"/>
      <c r="MMA16" s="78"/>
      <c r="MMB16" s="78"/>
      <c r="MMC16" s="78"/>
      <c r="MMD16" s="78"/>
      <c r="MME16" s="78"/>
      <c r="MMF16" s="78"/>
      <c r="MMG16" s="78"/>
      <c r="MMH16" s="78"/>
      <c r="MMI16" s="78"/>
      <c r="MMJ16" s="78"/>
      <c r="MMK16" s="78"/>
      <c r="MML16" s="78"/>
      <c r="MMM16" s="78"/>
      <c r="MMN16" s="78"/>
      <c r="MMO16" s="78"/>
      <c r="MMP16" s="78"/>
      <c r="MMQ16" s="78"/>
      <c r="MMR16" s="78"/>
      <c r="MMS16" s="78"/>
      <c r="MMT16" s="78"/>
      <c r="MMU16" s="78"/>
      <c r="MMV16" s="78"/>
      <c r="MMW16" s="78"/>
      <c r="MMX16" s="78"/>
      <c r="MMY16" s="78"/>
      <c r="MMZ16" s="78"/>
      <c r="MNA16" s="78"/>
      <c r="MNB16" s="78"/>
      <c r="MNC16" s="78"/>
      <c r="MND16" s="78"/>
      <c r="MNE16" s="78"/>
      <c r="MNF16" s="78"/>
      <c r="MNG16" s="78"/>
      <c r="MNH16" s="78"/>
      <c r="MNI16" s="78"/>
      <c r="MNJ16" s="78"/>
      <c r="MNK16" s="78"/>
      <c r="MNL16" s="78"/>
      <c r="MNM16" s="78"/>
      <c r="MNN16" s="78"/>
      <c r="MNO16" s="78"/>
      <c r="MNP16" s="78"/>
      <c r="MNQ16" s="78"/>
      <c r="MNR16" s="78"/>
      <c r="MNS16" s="78"/>
      <c r="MNT16" s="78"/>
      <c r="MNU16" s="78"/>
      <c r="MNV16" s="78"/>
      <c r="MNW16" s="78"/>
      <c r="MNX16" s="78"/>
      <c r="MNY16" s="78"/>
      <c r="MNZ16" s="78"/>
      <c r="MOA16" s="78"/>
      <c r="MOB16" s="78"/>
      <c r="MOC16" s="78"/>
      <c r="MOD16" s="78"/>
      <c r="MOE16" s="78"/>
      <c r="MOF16" s="78"/>
      <c r="MOG16" s="78"/>
      <c r="MOH16" s="78"/>
      <c r="MOI16" s="78"/>
      <c r="MOJ16" s="78"/>
      <c r="MOK16" s="78"/>
      <c r="MOL16" s="78"/>
      <c r="MOM16" s="78"/>
      <c r="MON16" s="78"/>
      <c r="MOO16" s="78"/>
      <c r="MOP16" s="78"/>
      <c r="MOQ16" s="78"/>
      <c r="MOR16" s="78"/>
      <c r="MOS16" s="78"/>
      <c r="MOT16" s="78"/>
      <c r="MOU16" s="78"/>
      <c r="MOV16" s="78"/>
      <c r="MOW16" s="78"/>
      <c r="MOX16" s="78"/>
      <c r="MOY16" s="78"/>
      <c r="MOZ16" s="78"/>
      <c r="MPA16" s="78"/>
      <c r="MPB16" s="78"/>
      <c r="MPC16" s="78"/>
      <c r="MPD16" s="78"/>
      <c r="MPE16" s="78"/>
      <c r="MPF16" s="78"/>
      <c r="MPG16" s="78"/>
      <c r="MPH16" s="78"/>
      <c r="MPI16" s="78"/>
      <c r="MPJ16" s="78"/>
      <c r="MPK16" s="78"/>
      <c r="MPL16" s="78"/>
      <c r="MPM16" s="78"/>
      <c r="MPN16" s="78"/>
      <c r="MPO16" s="78"/>
      <c r="MPP16" s="78"/>
      <c r="MPQ16" s="78"/>
      <c r="MPR16" s="78"/>
      <c r="MPS16" s="78"/>
      <c r="MPT16" s="78"/>
      <c r="MPU16" s="78"/>
      <c r="MPV16" s="78"/>
      <c r="MPW16" s="78"/>
      <c r="MPX16" s="78"/>
      <c r="MPY16" s="78"/>
      <c r="MPZ16" s="78"/>
      <c r="MQA16" s="78"/>
      <c r="MQB16" s="78"/>
      <c r="MQC16" s="78"/>
      <c r="MQD16" s="78"/>
      <c r="MQE16" s="78"/>
      <c r="MQF16" s="78"/>
      <c r="MQG16" s="78"/>
      <c r="MQH16" s="78"/>
      <c r="MQI16" s="78"/>
      <c r="MQJ16" s="78"/>
      <c r="MQK16" s="78"/>
      <c r="MQL16" s="78"/>
      <c r="MQM16" s="78"/>
      <c r="MQN16" s="78"/>
      <c r="MQO16" s="78"/>
      <c r="MQP16" s="78"/>
      <c r="MQQ16" s="78"/>
      <c r="MQR16" s="78"/>
      <c r="MQS16" s="78"/>
      <c r="MQT16" s="78"/>
      <c r="MQU16" s="78"/>
      <c r="MQV16" s="78"/>
      <c r="MQW16" s="78"/>
      <c r="MQX16" s="78"/>
      <c r="MQY16" s="78"/>
      <c r="MQZ16" s="78"/>
      <c r="MRA16" s="78"/>
      <c r="MRB16" s="78"/>
      <c r="MRC16" s="78"/>
      <c r="MRD16" s="78"/>
      <c r="MRE16" s="78"/>
      <c r="MRF16" s="78"/>
      <c r="MRG16" s="78"/>
      <c r="MRH16" s="78"/>
      <c r="MRI16" s="78"/>
      <c r="MRJ16" s="78"/>
      <c r="MRK16" s="78"/>
      <c r="MRL16" s="78"/>
      <c r="MRM16" s="78"/>
      <c r="MRN16" s="78"/>
      <c r="MRO16" s="78"/>
      <c r="MRP16" s="78"/>
      <c r="MRQ16" s="78"/>
      <c r="MRR16" s="78"/>
      <c r="MRS16" s="78"/>
      <c r="MRT16" s="78"/>
      <c r="MRU16" s="78"/>
      <c r="MRV16" s="78"/>
      <c r="MRW16" s="78"/>
      <c r="MRX16" s="78"/>
      <c r="MRY16" s="78"/>
      <c r="MRZ16" s="78"/>
      <c r="MSA16" s="78"/>
      <c r="MSB16" s="78"/>
      <c r="MSC16" s="78"/>
      <c r="MSD16" s="78"/>
      <c r="MSE16" s="78"/>
      <c r="MSF16" s="78"/>
      <c r="MSG16" s="78"/>
      <c r="MSH16" s="78"/>
      <c r="MSI16" s="78"/>
      <c r="MSJ16" s="78"/>
      <c r="MSK16" s="78"/>
      <c r="MSL16" s="78"/>
      <c r="MSM16" s="78"/>
      <c r="MSN16" s="78"/>
      <c r="MSO16" s="78"/>
      <c r="MSP16" s="78"/>
      <c r="MSQ16" s="78"/>
      <c r="MSR16" s="78"/>
      <c r="MSS16" s="78"/>
      <c r="MST16" s="78"/>
      <c r="MSU16" s="78"/>
      <c r="MSV16" s="78"/>
      <c r="MSW16" s="78"/>
      <c r="MSX16" s="78"/>
      <c r="MSY16" s="78"/>
      <c r="MSZ16" s="78"/>
      <c r="MTA16" s="78"/>
      <c r="MTB16" s="78"/>
      <c r="MTC16" s="78"/>
      <c r="MTD16" s="78"/>
      <c r="MTE16" s="78"/>
      <c r="MTF16" s="78"/>
      <c r="MTG16" s="78"/>
      <c r="MTH16" s="78"/>
      <c r="MTI16" s="78"/>
      <c r="MTJ16" s="78"/>
      <c r="MTK16" s="78"/>
      <c r="MTL16" s="78"/>
      <c r="MTM16" s="78"/>
      <c r="MTN16" s="78"/>
      <c r="MTO16" s="78"/>
      <c r="MTP16" s="78"/>
      <c r="MTQ16" s="78"/>
      <c r="MTR16" s="78"/>
      <c r="MTS16" s="78"/>
      <c r="MTT16" s="78"/>
      <c r="MTU16" s="78"/>
      <c r="MTV16" s="78"/>
      <c r="MTW16" s="78"/>
      <c r="MTX16" s="78"/>
      <c r="MTY16" s="78"/>
      <c r="MTZ16" s="78"/>
      <c r="MUA16" s="78"/>
      <c r="MUB16" s="78"/>
      <c r="MUC16" s="78"/>
      <c r="MUD16" s="78"/>
      <c r="MUE16" s="78"/>
      <c r="MUF16" s="78"/>
      <c r="MUG16" s="78"/>
      <c r="MUH16" s="78"/>
      <c r="MUI16" s="78"/>
      <c r="MUJ16" s="78"/>
      <c r="MUK16" s="78"/>
      <c r="MUL16" s="78"/>
      <c r="MUM16" s="78"/>
      <c r="MUN16" s="78"/>
      <c r="MUO16" s="78"/>
      <c r="MUP16" s="78"/>
      <c r="MUQ16" s="78"/>
      <c r="MUR16" s="78"/>
      <c r="MUS16" s="78"/>
      <c r="MUT16" s="78"/>
      <c r="MUU16" s="78"/>
      <c r="MUV16" s="78"/>
      <c r="MUW16" s="78"/>
      <c r="MUX16" s="78"/>
      <c r="MUY16" s="78"/>
      <c r="MUZ16" s="78"/>
      <c r="MVA16" s="78"/>
      <c r="MVB16" s="78"/>
      <c r="MVC16" s="78"/>
      <c r="MVD16" s="78"/>
      <c r="MVE16" s="78"/>
      <c r="MVF16" s="78"/>
      <c r="MVG16" s="78"/>
      <c r="MVH16" s="78"/>
      <c r="MVI16" s="78"/>
      <c r="MVJ16" s="78"/>
      <c r="MVK16" s="78"/>
      <c r="MVL16" s="78"/>
      <c r="MVM16" s="78"/>
      <c r="MVN16" s="78"/>
      <c r="MVO16" s="78"/>
      <c r="MVP16" s="78"/>
      <c r="MVQ16" s="78"/>
      <c r="MVR16" s="78"/>
      <c r="MVS16" s="78"/>
      <c r="MVT16" s="78"/>
      <c r="MVU16" s="78"/>
      <c r="MVV16" s="78"/>
      <c r="MVW16" s="78"/>
      <c r="MVX16" s="78"/>
      <c r="MVY16" s="78"/>
      <c r="MVZ16" s="78"/>
      <c r="MWA16" s="78"/>
      <c r="MWB16" s="78"/>
      <c r="MWC16" s="78"/>
      <c r="MWD16" s="78"/>
      <c r="MWE16" s="78"/>
      <c r="MWF16" s="78"/>
      <c r="MWG16" s="78"/>
      <c r="MWH16" s="78"/>
      <c r="MWI16" s="78"/>
      <c r="MWJ16" s="78"/>
      <c r="MWK16" s="78"/>
      <c r="MWL16" s="78"/>
      <c r="MWM16" s="78"/>
      <c r="MWN16" s="78"/>
      <c r="MWO16" s="78"/>
      <c r="MWP16" s="78"/>
      <c r="MWQ16" s="78"/>
      <c r="MWR16" s="78"/>
      <c r="MWS16" s="78"/>
      <c r="MWT16" s="78"/>
      <c r="MWU16" s="78"/>
      <c r="MWV16" s="78"/>
      <c r="MWW16" s="78"/>
      <c r="MWX16" s="78"/>
      <c r="MWY16" s="78"/>
      <c r="MWZ16" s="78"/>
      <c r="MXA16" s="78"/>
      <c r="MXB16" s="78"/>
      <c r="MXC16" s="78"/>
      <c r="MXD16" s="78"/>
      <c r="MXE16" s="78"/>
      <c r="MXF16" s="78"/>
      <c r="MXG16" s="78"/>
      <c r="MXH16" s="78"/>
      <c r="MXI16" s="78"/>
      <c r="MXJ16" s="78"/>
      <c r="MXK16" s="78"/>
      <c r="MXL16" s="78"/>
      <c r="MXM16" s="78"/>
      <c r="MXN16" s="78"/>
      <c r="MXO16" s="78"/>
      <c r="MXP16" s="78"/>
      <c r="MXQ16" s="78"/>
      <c r="MXR16" s="78"/>
      <c r="MXS16" s="78"/>
      <c r="MXT16" s="78"/>
      <c r="MXU16" s="78"/>
      <c r="MXV16" s="78"/>
      <c r="MXW16" s="78"/>
      <c r="MXX16" s="78"/>
      <c r="MXY16" s="78"/>
      <c r="MXZ16" s="78"/>
      <c r="MYA16" s="78"/>
      <c r="MYB16" s="78"/>
      <c r="MYC16" s="78"/>
      <c r="MYD16" s="78"/>
      <c r="MYE16" s="78"/>
      <c r="MYF16" s="78"/>
      <c r="MYG16" s="78"/>
      <c r="MYH16" s="78"/>
      <c r="MYI16" s="78"/>
      <c r="MYJ16" s="78"/>
      <c r="MYK16" s="78"/>
      <c r="MYL16" s="78"/>
      <c r="MYM16" s="78"/>
      <c r="MYN16" s="78"/>
      <c r="MYO16" s="78"/>
      <c r="MYP16" s="78"/>
      <c r="MYQ16" s="78"/>
      <c r="MYR16" s="78"/>
      <c r="MYS16" s="78"/>
      <c r="MYT16" s="78"/>
      <c r="MYU16" s="78"/>
      <c r="MYV16" s="78"/>
      <c r="MYW16" s="78"/>
      <c r="MYX16" s="78"/>
      <c r="MYY16" s="78"/>
      <c r="MYZ16" s="78"/>
      <c r="MZA16" s="78"/>
      <c r="MZB16" s="78"/>
      <c r="MZC16" s="78"/>
      <c r="MZD16" s="78"/>
      <c r="MZE16" s="78"/>
      <c r="MZF16" s="78"/>
      <c r="MZG16" s="78"/>
      <c r="MZH16" s="78"/>
      <c r="MZI16" s="78"/>
      <c r="MZJ16" s="78"/>
      <c r="MZK16" s="78"/>
      <c r="MZL16" s="78"/>
      <c r="MZM16" s="78"/>
      <c r="MZN16" s="78"/>
      <c r="MZO16" s="78"/>
      <c r="MZP16" s="78"/>
      <c r="MZQ16" s="78"/>
      <c r="MZR16" s="78"/>
      <c r="MZS16" s="78"/>
      <c r="MZT16" s="78"/>
      <c r="MZU16" s="78"/>
      <c r="MZV16" s="78"/>
      <c r="MZW16" s="78"/>
      <c r="MZX16" s="78"/>
      <c r="MZY16" s="78"/>
      <c r="MZZ16" s="78"/>
      <c r="NAA16" s="78"/>
      <c r="NAB16" s="78"/>
      <c r="NAC16" s="78"/>
      <c r="NAD16" s="78"/>
      <c r="NAE16" s="78"/>
      <c r="NAF16" s="78"/>
      <c r="NAG16" s="78"/>
      <c r="NAH16" s="78"/>
      <c r="NAI16" s="78"/>
      <c r="NAJ16" s="78"/>
      <c r="NAK16" s="78"/>
      <c r="NAL16" s="78"/>
      <c r="NAM16" s="78"/>
      <c r="NAN16" s="78"/>
      <c r="NAO16" s="78"/>
      <c r="NAP16" s="78"/>
      <c r="NAQ16" s="78"/>
      <c r="NAR16" s="78"/>
      <c r="NAS16" s="78"/>
      <c r="NAT16" s="78"/>
      <c r="NAU16" s="78"/>
      <c r="NAV16" s="78"/>
      <c r="NAW16" s="78"/>
      <c r="NAX16" s="78"/>
      <c r="NAY16" s="78"/>
      <c r="NAZ16" s="78"/>
      <c r="NBA16" s="78"/>
      <c r="NBB16" s="78"/>
      <c r="NBC16" s="78"/>
      <c r="NBD16" s="78"/>
      <c r="NBE16" s="78"/>
      <c r="NBF16" s="78"/>
      <c r="NBG16" s="78"/>
      <c r="NBH16" s="78"/>
      <c r="NBI16" s="78"/>
      <c r="NBJ16" s="78"/>
      <c r="NBK16" s="78"/>
      <c r="NBL16" s="78"/>
      <c r="NBM16" s="78"/>
      <c r="NBN16" s="78"/>
      <c r="NBO16" s="78"/>
      <c r="NBP16" s="78"/>
      <c r="NBQ16" s="78"/>
      <c r="NBR16" s="78"/>
      <c r="NBS16" s="78"/>
      <c r="NBT16" s="78"/>
      <c r="NBU16" s="78"/>
      <c r="NBV16" s="78"/>
      <c r="NBW16" s="78"/>
      <c r="NBX16" s="78"/>
      <c r="NBY16" s="78"/>
      <c r="NBZ16" s="78"/>
      <c r="NCA16" s="78"/>
      <c r="NCB16" s="78"/>
      <c r="NCC16" s="78"/>
      <c r="NCD16" s="78"/>
      <c r="NCE16" s="78"/>
      <c r="NCF16" s="78"/>
      <c r="NCG16" s="78"/>
      <c r="NCH16" s="78"/>
      <c r="NCI16" s="78"/>
      <c r="NCJ16" s="78"/>
      <c r="NCK16" s="78"/>
      <c r="NCL16" s="78"/>
      <c r="NCM16" s="78"/>
      <c r="NCN16" s="78"/>
      <c r="NCO16" s="78"/>
      <c r="NCP16" s="78"/>
      <c r="NCQ16" s="78"/>
      <c r="NCR16" s="78"/>
      <c r="NCS16" s="78"/>
      <c r="NCT16" s="78"/>
      <c r="NCU16" s="78"/>
      <c r="NCV16" s="78"/>
      <c r="NCW16" s="78"/>
      <c r="NCX16" s="78"/>
      <c r="NCY16" s="78"/>
      <c r="NCZ16" s="78"/>
      <c r="NDA16" s="78"/>
      <c r="NDB16" s="78"/>
      <c r="NDC16" s="78"/>
      <c r="NDD16" s="78"/>
      <c r="NDE16" s="78"/>
      <c r="NDF16" s="78"/>
      <c r="NDG16" s="78"/>
      <c r="NDH16" s="78"/>
      <c r="NDI16" s="78"/>
      <c r="NDJ16" s="78"/>
      <c r="NDK16" s="78"/>
      <c r="NDL16" s="78"/>
      <c r="NDM16" s="78"/>
      <c r="NDN16" s="78"/>
      <c r="NDO16" s="78"/>
      <c r="NDP16" s="78"/>
      <c r="NDQ16" s="78"/>
      <c r="NDR16" s="78"/>
      <c r="NDS16" s="78"/>
      <c r="NDT16" s="78"/>
      <c r="NDU16" s="78"/>
      <c r="NDV16" s="78"/>
      <c r="NDW16" s="78"/>
      <c r="NDX16" s="78"/>
      <c r="NDY16" s="78"/>
      <c r="NDZ16" s="78"/>
      <c r="NEA16" s="78"/>
      <c r="NEB16" s="78"/>
      <c r="NEC16" s="78"/>
      <c r="NED16" s="78"/>
      <c r="NEE16" s="78"/>
      <c r="NEF16" s="78"/>
      <c r="NEG16" s="78"/>
      <c r="NEH16" s="78"/>
      <c r="NEI16" s="78"/>
      <c r="NEJ16" s="78"/>
      <c r="NEK16" s="78"/>
      <c r="NEL16" s="78"/>
      <c r="NEM16" s="78"/>
      <c r="NEN16" s="78"/>
      <c r="NEO16" s="78"/>
      <c r="NEP16" s="78"/>
      <c r="NEQ16" s="78"/>
      <c r="NER16" s="78"/>
      <c r="NES16" s="78"/>
      <c r="NET16" s="78"/>
      <c r="NEU16" s="78"/>
      <c r="NEV16" s="78"/>
      <c r="NEW16" s="78"/>
      <c r="NEX16" s="78"/>
      <c r="NEY16" s="78"/>
      <c r="NEZ16" s="78"/>
      <c r="NFA16" s="78"/>
      <c r="NFB16" s="78"/>
      <c r="NFC16" s="78"/>
      <c r="NFD16" s="78"/>
      <c r="NFE16" s="78"/>
      <c r="NFF16" s="78"/>
      <c r="NFG16" s="78"/>
      <c r="NFH16" s="78"/>
      <c r="NFI16" s="78"/>
      <c r="NFJ16" s="78"/>
      <c r="NFK16" s="78"/>
      <c r="NFL16" s="78"/>
      <c r="NFM16" s="78"/>
      <c r="NFN16" s="78"/>
      <c r="NFO16" s="78"/>
      <c r="NFP16" s="78"/>
      <c r="NFQ16" s="78"/>
      <c r="NFR16" s="78"/>
      <c r="NFS16" s="78"/>
      <c r="NFT16" s="78"/>
      <c r="NFU16" s="78"/>
      <c r="NFV16" s="78"/>
      <c r="NFW16" s="78"/>
      <c r="NFX16" s="78"/>
      <c r="NFY16" s="78"/>
      <c r="NFZ16" s="78"/>
      <c r="NGA16" s="78"/>
      <c r="NGB16" s="78"/>
      <c r="NGC16" s="78"/>
      <c r="NGD16" s="78"/>
      <c r="NGE16" s="78"/>
      <c r="NGF16" s="78"/>
      <c r="NGG16" s="78"/>
      <c r="NGH16" s="78"/>
      <c r="NGI16" s="78"/>
      <c r="NGJ16" s="78"/>
      <c r="NGK16" s="78"/>
      <c r="NGL16" s="78"/>
      <c r="NGM16" s="78"/>
      <c r="NGN16" s="78"/>
      <c r="NGO16" s="78"/>
      <c r="NGP16" s="78"/>
      <c r="NGQ16" s="78"/>
      <c r="NGR16" s="78"/>
      <c r="NGS16" s="78"/>
      <c r="NGT16" s="78"/>
      <c r="NGU16" s="78"/>
      <c r="NGV16" s="78"/>
      <c r="NGW16" s="78"/>
      <c r="NGX16" s="78"/>
      <c r="NGY16" s="78"/>
      <c r="NGZ16" s="78"/>
      <c r="NHA16" s="78"/>
      <c r="NHB16" s="78"/>
      <c r="NHC16" s="78"/>
      <c r="NHD16" s="78"/>
      <c r="NHE16" s="78"/>
      <c r="NHF16" s="78"/>
      <c r="NHG16" s="78"/>
      <c r="NHH16" s="78"/>
      <c r="NHI16" s="78"/>
      <c r="NHJ16" s="78"/>
      <c r="NHK16" s="78"/>
      <c r="NHL16" s="78"/>
      <c r="NHM16" s="78"/>
      <c r="NHN16" s="78"/>
      <c r="NHO16" s="78"/>
      <c r="NHP16" s="78"/>
      <c r="NHQ16" s="78"/>
      <c r="NHR16" s="78"/>
      <c r="NHS16" s="78"/>
      <c r="NHT16" s="78"/>
      <c r="NHU16" s="78"/>
      <c r="NHV16" s="78"/>
      <c r="NHW16" s="78"/>
      <c r="NHX16" s="78"/>
      <c r="NHY16" s="78"/>
      <c r="NHZ16" s="78"/>
      <c r="NIA16" s="78"/>
      <c r="NIB16" s="78"/>
      <c r="NIC16" s="78"/>
      <c r="NID16" s="78"/>
      <c r="NIE16" s="78"/>
      <c r="NIF16" s="78"/>
      <c r="NIG16" s="78"/>
      <c r="NIH16" s="78"/>
      <c r="NII16" s="78"/>
      <c r="NIJ16" s="78"/>
      <c r="NIK16" s="78"/>
      <c r="NIL16" s="78"/>
      <c r="NIM16" s="78"/>
      <c r="NIN16" s="78"/>
      <c r="NIO16" s="78"/>
      <c r="NIP16" s="78"/>
      <c r="NIQ16" s="78"/>
      <c r="NIR16" s="78"/>
      <c r="NIS16" s="78"/>
      <c r="NIT16" s="78"/>
      <c r="NIU16" s="78"/>
      <c r="NIV16" s="78"/>
      <c r="NIW16" s="78"/>
      <c r="NIX16" s="78"/>
      <c r="NIY16" s="78"/>
      <c r="NIZ16" s="78"/>
      <c r="NJA16" s="78"/>
      <c r="NJB16" s="78"/>
      <c r="NJC16" s="78"/>
      <c r="NJD16" s="78"/>
      <c r="NJE16" s="78"/>
      <c r="NJF16" s="78"/>
      <c r="NJG16" s="78"/>
      <c r="NJH16" s="78"/>
      <c r="NJI16" s="78"/>
      <c r="NJJ16" s="78"/>
      <c r="NJK16" s="78"/>
      <c r="NJL16" s="78"/>
      <c r="NJM16" s="78"/>
      <c r="NJN16" s="78"/>
      <c r="NJO16" s="78"/>
      <c r="NJP16" s="78"/>
      <c r="NJQ16" s="78"/>
      <c r="NJR16" s="78"/>
      <c r="NJS16" s="78"/>
      <c r="NJT16" s="78"/>
      <c r="NJU16" s="78"/>
      <c r="NJV16" s="78"/>
      <c r="NJW16" s="78"/>
      <c r="NJX16" s="78"/>
      <c r="NJY16" s="78"/>
      <c r="NJZ16" s="78"/>
      <c r="NKA16" s="78"/>
      <c r="NKB16" s="78"/>
      <c r="NKC16" s="78"/>
      <c r="NKD16" s="78"/>
      <c r="NKE16" s="78"/>
      <c r="NKF16" s="78"/>
      <c r="NKG16" s="78"/>
      <c r="NKH16" s="78"/>
      <c r="NKI16" s="78"/>
      <c r="NKJ16" s="78"/>
      <c r="NKK16" s="78"/>
      <c r="NKL16" s="78"/>
      <c r="NKM16" s="78"/>
      <c r="NKN16" s="78"/>
      <c r="NKO16" s="78"/>
      <c r="NKP16" s="78"/>
      <c r="NKQ16" s="78"/>
      <c r="NKR16" s="78"/>
      <c r="NKS16" s="78"/>
      <c r="NKT16" s="78"/>
      <c r="NKU16" s="78"/>
      <c r="NKV16" s="78"/>
      <c r="NKW16" s="78"/>
      <c r="NKX16" s="78"/>
      <c r="NKY16" s="78"/>
      <c r="NKZ16" s="78"/>
      <c r="NLA16" s="78"/>
      <c r="NLB16" s="78"/>
      <c r="NLC16" s="78"/>
      <c r="NLD16" s="78"/>
      <c r="NLE16" s="78"/>
      <c r="NLF16" s="78"/>
      <c r="NLG16" s="78"/>
      <c r="NLH16" s="78"/>
      <c r="NLI16" s="78"/>
      <c r="NLJ16" s="78"/>
      <c r="NLK16" s="78"/>
      <c r="NLL16" s="78"/>
      <c r="NLM16" s="78"/>
      <c r="NLN16" s="78"/>
      <c r="NLO16" s="78"/>
      <c r="NLP16" s="78"/>
      <c r="NLQ16" s="78"/>
      <c r="NLR16" s="78"/>
      <c r="NLS16" s="78"/>
      <c r="NLT16" s="78"/>
      <c r="NLU16" s="78"/>
      <c r="NLV16" s="78"/>
      <c r="NLW16" s="78"/>
      <c r="NLX16" s="78"/>
      <c r="NLY16" s="78"/>
      <c r="NLZ16" s="78"/>
      <c r="NMA16" s="78"/>
      <c r="NMB16" s="78"/>
      <c r="NMC16" s="78"/>
      <c r="NMD16" s="78"/>
      <c r="NME16" s="78"/>
      <c r="NMF16" s="78"/>
      <c r="NMG16" s="78"/>
      <c r="NMH16" s="78"/>
      <c r="NMI16" s="78"/>
      <c r="NMJ16" s="78"/>
      <c r="NMK16" s="78"/>
      <c r="NML16" s="78"/>
      <c r="NMM16" s="78"/>
      <c r="NMN16" s="78"/>
      <c r="NMO16" s="78"/>
      <c r="NMP16" s="78"/>
      <c r="NMQ16" s="78"/>
      <c r="NMR16" s="78"/>
      <c r="NMS16" s="78"/>
      <c r="NMT16" s="78"/>
      <c r="NMU16" s="78"/>
      <c r="NMV16" s="78"/>
      <c r="NMW16" s="78"/>
      <c r="NMX16" s="78"/>
      <c r="NMY16" s="78"/>
      <c r="NMZ16" s="78"/>
      <c r="NNA16" s="78"/>
      <c r="NNB16" s="78"/>
      <c r="NNC16" s="78"/>
      <c r="NND16" s="78"/>
      <c r="NNE16" s="78"/>
      <c r="NNF16" s="78"/>
      <c r="NNG16" s="78"/>
      <c r="NNH16" s="78"/>
      <c r="NNI16" s="78"/>
      <c r="NNJ16" s="78"/>
      <c r="NNK16" s="78"/>
      <c r="NNL16" s="78"/>
      <c r="NNM16" s="78"/>
      <c r="NNN16" s="78"/>
      <c r="NNO16" s="78"/>
      <c r="NNP16" s="78"/>
      <c r="NNQ16" s="78"/>
      <c r="NNR16" s="78"/>
      <c r="NNS16" s="78"/>
      <c r="NNT16" s="78"/>
      <c r="NNU16" s="78"/>
      <c r="NNV16" s="78"/>
      <c r="NNW16" s="78"/>
      <c r="NNX16" s="78"/>
      <c r="NNY16" s="78"/>
      <c r="NNZ16" s="78"/>
      <c r="NOA16" s="78"/>
      <c r="NOB16" s="78"/>
      <c r="NOC16" s="78"/>
      <c r="NOD16" s="78"/>
      <c r="NOE16" s="78"/>
      <c r="NOF16" s="78"/>
      <c r="NOG16" s="78"/>
      <c r="NOH16" s="78"/>
      <c r="NOI16" s="78"/>
      <c r="NOJ16" s="78"/>
      <c r="NOK16" s="78"/>
      <c r="NOL16" s="78"/>
      <c r="NOM16" s="78"/>
      <c r="NON16" s="78"/>
      <c r="NOO16" s="78"/>
      <c r="NOP16" s="78"/>
      <c r="NOQ16" s="78"/>
      <c r="NOR16" s="78"/>
      <c r="NOS16" s="78"/>
      <c r="NOT16" s="78"/>
      <c r="NOU16" s="78"/>
      <c r="NOV16" s="78"/>
      <c r="NOW16" s="78"/>
      <c r="NOX16" s="78"/>
      <c r="NOY16" s="78"/>
      <c r="NOZ16" s="78"/>
      <c r="NPA16" s="78"/>
      <c r="NPB16" s="78"/>
      <c r="NPC16" s="78"/>
      <c r="NPD16" s="78"/>
      <c r="NPE16" s="78"/>
      <c r="NPF16" s="78"/>
      <c r="NPG16" s="78"/>
      <c r="NPH16" s="78"/>
      <c r="NPI16" s="78"/>
      <c r="NPJ16" s="78"/>
      <c r="NPK16" s="78"/>
      <c r="NPL16" s="78"/>
      <c r="NPM16" s="78"/>
      <c r="NPN16" s="78"/>
      <c r="NPO16" s="78"/>
      <c r="NPP16" s="78"/>
      <c r="NPQ16" s="78"/>
      <c r="NPR16" s="78"/>
      <c r="NPS16" s="78"/>
      <c r="NPT16" s="78"/>
      <c r="NPU16" s="78"/>
      <c r="NPV16" s="78"/>
      <c r="NPW16" s="78"/>
      <c r="NPX16" s="78"/>
      <c r="NPY16" s="78"/>
      <c r="NPZ16" s="78"/>
      <c r="NQA16" s="78"/>
      <c r="NQB16" s="78"/>
      <c r="NQC16" s="78"/>
      <c r="NQD16" s="78"/>
      <c r="NQE16" s="78"/>
      <c r="NQF16" s="78"/>
      <c r="NQG16" s="78"/>
      <c r="NQH16" s="78"/>
      <c r="NQI16" s="78"/>
      <c r="NQJ16" s="78"/>
      <c r="NQK16" s="78"/>
      <c r="NQL16" s="78"/>
      <c r="NQM16" s="78"/>
      <c r="NQN16" s="78"/>
      <c r="NQO16" s="78"/>
      <c r="NQP16" s="78"/>
      <c r="NQQ16" s="78"/>
      <c r="NQR16" s="78"/>
      <c r="NQS16" s="78"/>
      <c r="NQT16" s="78"/>
      <c r="NQU16" s="78"/>
      <c r="NQV16" s="78"/>
      <c r="NQW16" s="78"/>
      <c r="NQX16" s="78"/>
      <c r="NQY16" s="78"/>
      <c r="NQZ16" s="78"/>
      <c r="NRA16" s="78"/>
      <c r="NRB16" s="78"/>
      <c r="NRC16" s="78"/>
      <c r="NRD16" s="78"/>
      <c r="NRE16" s="78"/>
      <c r="NRF16" s="78"/>
      <c r="NRG16" s="78"/>
      <c r="NRH16" s="78"/>
      <c r="NRI16" s="78"/>
      <c r="NRJ16" s="78"/>
      <c r="NRK16" s="78"/>
      <c r="NRL16" s="78"/>
      <c r="NRM16" s="78"/>
      <c r="NRN16" s="78"/>
      <c r="NRO16" s="78"/>
      <c r="NRP16" s="78"/>
      <c r="NRQ16" s="78"/>
      <c r="NRR16" s="78"/>
      <c r="NRS16" s="78"/>
      <c r="NRT16" s="78"/>
      <c r="NRU16" s="78"/>
      <c r="NRV16" s="78"/>
      <c r="NRW16" s="78"/>
      <c r="NRX16" s="78"/>
      <c r="NRY16" s="78"/>
      <c r="NRZ16" s="78"/>
      <c r="NSA16" s="78"/>
      <c r="NSB16" s="78"/>
      <c r="NSC16" s="78"/>
      <c r="NSD16" s="78"/>
      <c r="NSE16" s="78"/>
      <c r="NSF16" s="78"/>
      <c r="NSG16" s="78"/>
      <c r="NSH16" s="78"/>
      <c r="NSI16" s="78"/>
      <c r="NSJ16" s="78"/>
      <c r="NSK16" s="78"/>
      <c r="NSL16" s="78"/>
      <c r="NSM16" s="78"/>
      <c r="NSN16" s="78"/>
      <c r="NSO16" s="78"/>
      <c r="NSP16" s="78"/>
      <c r="NSQ16" s="78"/>
      <c r="NSR16" s="78"/>
      <c r="NSS16" s="78"/>
      <c r="NST16" s="78"/>
      <c r="NSU16" s="78"/>
      <c r="NSV16" s="78"/>
      <c r="NSW16" s="78"/>
      <c r="NSX16" s="78"/>
      <c r="NSY16" s="78"/>
      <c r="NSZ16" s="78"/>
      <c r="NTA16" s="78"/>
      <c r="NTB16" s="78"/>
      <c r="NTC16" s="78"/>
      <c r="NTD16" s="78"/>
      <c r="NTE16" s="78"/>
      <c r="NTF16" s="78"/>
      <c r="NTG16" s="78"/>
      <c r="NTH16" s="78"/>
      <c r="NTI16" s="78"/>
      <c r="NTJ16" s="78"/>
      <c r="NTK16" s="78"/>
      <c r="NTL16" s="78"/>
      <c r="NTM16" s="78"/>
      <c r="NTN16" s="78"/>
      <c r="NTO16" s="78"/>
      <c r="NTP16" s="78"/>
      <c r="NTQ16" s="78"/>
      <c r="NTR16" s="78"/>
      <c r="NTS16" s="78"/>
      <c r="NTT16" s="78"/>
      <c r="NTU16" s="78"/>
      <c r="NTV16" s="78"/>
      <c r="NTW16" s="78"/>
      <c r="NTX16" s="78"/>
      <c r="NTY16" s="78"/>
      <c r="NTZ16" s="78"/>
      <c r="NUA16" s="78"/>
      <c r="NUB16" s="78"/>
      <c r="NUC16" s="78"/>
      <c r="NUD16" s="78"/>
      <c r="NUE16" s="78"/>
      <c r="NUF16" s="78"/>
      <c r="NUG16" s="78"/>
      <c r="NUH16" s="78"/>
      <c r="NUI16" s="78"/>
      <c r="NUJ16" s="78"/>
      <c r="NUK16" s="78"/>
      <c r="NUL16" s="78"/>
      <c r="NUM16" s="78"/>
      <c r="NUN16" s="78"/>
      <c r="NUO16" s="78"/>
      <c r="NUP16" s="78"/>
      <c r="NUQ16" s="78"/>
      <c r="NUR16" s="78"/>
      <c r="NUS16" s="78"/>
      <c r="NUT16" s="78"/>
      <c r="NUU16" s="78"/>
      <c r="NUV16" s="78"/>
      <c r="NUW16" s="78"/>
      <c r="NUX16" s="78"/>
      <c r="NUY16" s="78"/>
      <c r="NUZ16" s="78"/>
      <c r="NVA16" s="78"/>
      <c r="NVB16" s="78"/>
      <c r="NVC16" s="78"/>
      <c r="NVD16" s="78"/>
      <c r="NVE16" s="78"/>
      <c r="NVF16" s="78"/>
      <c r="NVG16" s="78"/>
      <c r="NVH16" s="78"/>
      <c r="NVI16" s="78"/>
      <c r="NVJ16" s="78"/>
      <c r="NVK16" s="78"/>
      <c r="NVL16" s="78"/>
      <c r="NVM16" s="78"/>
      <c r="NVN16" s="78"/>
      <c r="NVO16" s="78"/>
      <c r="NVP16" s="78"/>
      <c r="NVQ16" s="78"/>
      <c r="NVR16" s="78"/>
      <c r="NVS16" s="78"/>
      <c r="NVT16" s="78"/>
      <c r="NVU16" s="78"/>
      <c r="NVV16" s="78"/>
      <c r="NVW16" s="78"/>
      <c r="NVX16" s="78"/>
      <c r="NVY16" s="78"/>
      <c r="NVZ16" s="78"/>
      <c r="NWA16" s="78"/>
      <c r="NWB16" s="78"/>
      <c r="NWC16" s="78"/>
      <c r="NWD16" s="78"/>
      <c r="NWE16" s="78"/>
      <c r="NWF16" s="78"/>
      <c r="NWG16" s="78"/>
      <c r="NWH16" s="78"/>
      <c r="NWI16" s="78"/>
      <c r="NWJ16" s="78"/>
      <c r="NWK16" s="78"/>
      <c r="NWL16" s="78"/>
      <c r="NWM16" s="78"/>
      <c r="NWN16" s="78"/>
      <c r="NWO16" s="78"/>
      <c r="NWP16" s="78"/>
      <c r="NWQ16" s="78"/>
      <c r="NWR16" s="78"/>
      <c r="NWS16" s="78"/>
      <c r="NWT16" s="78"/>
      <c r="NWU16" s="78"/>
      <c r="NWV16" s="78"/>
      <c r="NWW16" s="78"/>
      <c r="NWX16" s="78"/>
      <c r="NWY16" s="78"/>
      <c r="NWZ16" s="78"/>
      <c r="NXA16" s="78"/>
      <c r="NXB16" s="78"/>
      <c r="NXC16" s="78"/>
      <c r="NXD16" s="78"/>
      <c r="NXE16" s="78"/>
      <c r="NXF16" s="78"/>
      <c r="NXG16" s="78"/>
      <c r="NXH16" s="78"/>
      <c r="NXI16" s="78"/>
      <c r="NXJ16" s="78"/>
      <c r="NXK16" s="78"/>
      <c r="NXL16" s="78"/>
      <c r="NXM16" s="78"/>
      <c r="NXN16" s="78"/>
      <c r="NXO16" s="78"/>
      <c r="NXP16" s="78"/>
      <c r="NXQ16" s="78"/>
      <c r="NXR16" s="78"/>
      <c r="NXS16" s="78"/>
      <c r="NXT16" s="78"/>
      <c r="NXU16" s="78"/>
      <c r="NXV16" s="78"/>
      <c r="NXW16" s="78"/>
      <c r="NXX16" s="78"/>
      <c r="NXY16" s="78"/>
      <c r="NXZ16" s="78"/>
      <c r="NYA16" s="78"/>
      <c r="NYB16" s="78"/>
      <c r="NYC16" s="78"/>
      <c r="NYD16" s="78"/>
      <c r="NYE16" s="78"/>
      <c r="NYF16" s="78"/>
      <c r="NYG16" s="78"/>
      <c r="NYH16" s="78"/>
      <c r="NYI16" s="78"/>
      <c r="NYJ16" s="78"/>
      <c r="NYK16" s="78"/>
      <c r="NYL16" s="78"/>
      <c r="NYM16" s="78"/>
      <c r="NYN16" s="78"/>
      <c r="NYO16" s="78"/>
      <c r="NYP16" s="78"/>
      <c r="NYQ16" s="78"/>
      <c r="NYR16" s="78"/>
      <c r="NYS16" s="78"/>
      <c r="NYT16" s="78"/>
      <c r="NYU16" s="78"/>
      <c r="NYV16" s="78"/>
      <c r="NYW16" s="78"/>
      <c r="NYX16" s="78"/>
      <c r="NYY16" s="78"/>
      <c r="NYZ16" s="78"/>
      <c r="NZA16" s="78"/>
      <c r="NZB16" s="78"/>
      <c r="NZC16" s="78"/>
      <c r="NZD16" s="78"/>
      <c r="NZE16" s="78"/>
      <c r="NZF16" s="78"/>
      <c r="NZG16" s="78"/>
      <c r="NZH16" s="78"/>
      <c r="NZI16" s="78"/>
      <c r="NZJ16" s="78"/>
      <c r="NZK16" s="78"/>
      <c r="NZL16" s="78"/>
      <c r="NZM16" s="78"/>
      <c r="NZN16" s="78"/>
      <c r="NZO16" s="78"/>
      <c r="NZP16" s="78"/>
      <c r="NZQ16" s="78"/>
      <c r="NZR16" s="78"/>
      <c r="NZS16" s="78"/>
      <c r="NZT16" s="78"/>
      <c r="NZU16" s="78"/>
      <c r="NZV16" s="78"/>
      <c r="NZW16" s="78"/>
      <c r="NZX16" s="78"/>
      <c r="NZY16" s="78"/>
      <c r="NZZ16" s="78"/>
      <c r="OAA16" s="78"/>
      <c r="OAB16" s="78"/>
      <c r="OAC16" s="78"/>
      <c r="OAD16" s="78"/>
      <c r="OAE16" s="78"/>
      <c r="OAF16" s="78"/>
      <c r="OAG16" s="78"/>
      <c r="OAH16" s="78"/>
      <c r="OAI16" s="78"/>
      <c r="OAJ16" s="78"/>
      <c r="OAK16" s="78"/>
      <c r="OAL16" s="78"/>
      <c r="OAM16" s="78"/>
      <c r="OAN16" s="78"/>
      <c r="OAO16" s="78"/>
      <c r="OAP16" s="78"/>
      <c r="OAQ16" s="78"/>
      <c r="OAR16" s="78"/>
      <c r="OAS16" s="78"/>
      <c r="OAT16" s="78"/>
      <c r="OAU16" s="78"/>
      <c r="OAV16" s="78"/>
      <c r="OAW16" s="78"/>
      <c r="OAX16" s="78"/>
      <c r="OAY16" s="78"/>
      <c r="OAZ16" s="78"/>
      <c r="OBA16" s="78"/>
      <c r="OBB16" s="78"/>
      <c r="OBC16" s="78"/>
      <c r="OBD16" s="78"/>
      <c r="OBE16" s="78"/>
      <c r="OBF16" s="78"/>
      <c r="OBG16" s="78"/>
      <c r="OBH16" s="78"/>
      <c r="OBI16" s="78"/>
      <c r="OBJ16" s="78"/>
      <c r="OBK16" s="78"/>
      <c r="OBL16" s="78"/>
      <c r="OBM16" s="78"/>
      <c r="OBN16" s="78"/>
      <c r="OBO16" s="78"/>
      <c r="OBP16" s="78"/>
      <c r="OBQ16" s="78"/>
      <c r="OBR16" s="78"/>
      <c r="OBS16" s="78"/>
      <c r="OBT16" s="78"/>
      <c r="OBU16" s="78"/>
      <c r="OBV16" s="78"/>
      <c r="OBW16" s="78"/>
      <c r="OBX16" s="78"/>
      <c r="OBY16" s="78"/>
      <c r="OBZ16" s="78"/>
      <c r="OCA16" s="78"/>
      <c r="OCB16" s="78"/>
      <c r="OCC16" s="78"/>
      <c r="OCD16" s="78"/>
      <c r="OCE16" s="78"/>
      <c r="OCF16" s="78"/>
      <c r="OCG16" s="78"/>
      <c r="OCH16" s="78"/>
      <c r="OCI16" s="78"/>
      <c r="OCJ16" s="78"/>
      <c r="OCK16" s="78"/>
      <c r="OCL16" s="78"/>
      <c r="OCM16" s="78"/>
      <c r="OCN16" s="78"/>
      <c r="OCO16" s="78"/>
      <c r="OCP16" s="78"/>
      <c r="OCQ16" s="78"/>
      <c r="OCR16" s="78"/>
      <c r="OCS16" s="78"/>
      <c r="OCT16" s="78"/>
      <c r="OCU16" s="78"/>
      <c r="OCV16" s="78"/>
      <c r="OCW16" s="78"/>
      <c r="OCX16" s="78"/>
      <c r="OCY16" s="78"/>
      <c r="OCZ16" s="78"/>
      <c r="ODA16" s="78"/>
      <c r="ODB16" s="78"/>
      <c r="ODC16" s="78"/>
      <c r="ODD16" s="78"/>
      <c r="ODE16" s="78"/>
      <c r="ODF16" s="78"/>
      <c r="ODG16" s="78"/>
      <c r="ODH16" s="78"/>
      <c r="ODI16" s="78"/>
      <c r="ODJ16" s="78"/>
      <c r="ODK16" s="78"/>
      <c r="ODL16" s="78"/>
      <c r="ODM16" s="78"/>
      <c r="ODN16" s="78"/>
      <c r="ODO16" s="78"/>
      <c r="ODP16" s="78"/>
      <c r="ODQ16" s="78"/>
      <c r="ODR16" s="78"/>
      <c r="ODS16" s="78"/>
      <c r="ODT16" s="78"/>
      <c r="ODU16" s="78"/>
      <c r="ODV16" s="78"/>
      <c r="ODW16" s="78"/>
      <c r="ODX16" s="78"/>
      <c r="ODY16" s="78"/>
      <c r="ODZ16" s="78"/>
      <c r="OEA16" s="78"/>
      <c r="OEB16" s="78"/>
      <c r="OEC16" s="78"/>
      <c r="OED16" s="78"/>
      <c r="OEE16" s="78"/>
      <c r="OEF16" s="78"/>
      <c r="OEG16" s="78"/>
      <c r="OEH16" s="78"/>
      <c r="OEI16" s="78"/>
      <c r="OEJ16" s="78"/>
      <c r="OEK16" s="78"/>
      <c r="OEL16" s="78"/>
      <c r="OEM16" s="78"/>
      <c r="OEN16" s="78"/>
      <c r="OEO16" s="78"/>
      <c r="OEP16" s="78"/>
      <c r="OEQ16" s="78"/>
      <c r="OER16" s="78"/>
      <c r="OES16" s="78"/>
      <c r="OET16" s="78"/>
      <c r="OEU16" s="78"/>
      <c r="OEV16" s="78"/>
      <c r="OEW16" s="78"/>
      <c r="OEX16" s="78"/>
      <c r="OEY16" s="78"/>
      <c r="OEZ16" s="78"/>
      <c r="OFA16" s="78"/>
      <c r="OFB16" s="78"/>
      <c r="OFC16" s="78"/>
      <c r="OFD16" s="78"/>
      <c r="OFE16" s="78"/>
      <c r="OFF16" s="78"/>
      <c r="OFG16" s="78"/>
      <c r="OFH16" s="78"/>
      <c r="OFI16" s="78"/>
      <c r="OFJ16" s="78"/>
      <c r="OFK16" s="78"/>
      <c r="OFL16" s="78"/>
      <c r="OFM16" s="78"/>
      <c r="OFN16" s="78"/>
      <c r="OFO16" s="78"/>
      <c r="OFP16" s="78"/>
      <c r="OFQ16" s="78"/>
      <c r="OFR16" s="78"/>
      <c r="OFS16" s="78"/>
      <c r="OFT16" s="78"/>
      <c r="OFU16" s="78"/>
      <c r="OFV16" s="78"/>
      <c r="OFW16" s="78"/>
      <c r="OFX16" s="78"/>
      <c r="OFY16" s="78"/>
      <c r="OFZ16" s="78"/>
      <c r="OGA16" s="78"/>
      <c r="OGB16" s="78"/>
      <c r="OGC16" s="78"/>
      <c r="OGD16" s="78"/>
      <c r="OGE16" s="78"/>
      <c r="OGF16" s="78"/>
      <c r="OGG16" s="78"/>
      <c r="OGH16" s="78"/>
      <c r="OGI16" s="78"/>
      <c r="OGJ16" s="78"/>
      <c r="OGK16" s="78"/>
      <c r="OGL16" s="78"/>
      <c r="OGM16" s="78"/>
      <c r="OGN16" s="78"/>
      <c r="OGO16" s="78"/>
      <c r="OGP16" s="78"/>
      <c r="OGQ16" s="78"/>
      <c r="OGR16" s="78"/>
      <c r="OGS16" s="78"/>
      <c r="OGT16" s="78"/>
      <c r="OGU16" s="78"/>
      <c r="OGV16" s="78"/>
      <c r="OGW16" s="78"/>
      <c r="OGX16" s="78"/>
      <c r="OGY16" s="78"/>
      <c r="OGZ16" s="78"/>
      <c r="OHA16" s="78"/>
      <c r="OHB16" s="78"/>
      <c r="OHC16" s="78"/>
      <c r="OHD16" s="78"/>
      <c r="OHE16" s="78"/>
      <c r="OHF16" s="78"/>
      <c r="OHG16" s="78"/>
      <c r="OHH16" s="78"/>
      <c r="OHI16" s="78"/>
      <c r="OHJ16" s="78"/>
      <c r="OHK16" s="78"/>
      <c r="OHL16" s="78"/>
      <c r="OHM16" s="78"/>
      <c r="OHN16" s="78"/>
      <c r="OHO16" s="78"/>
      <c r="OHP16" s="78"/>
      <c r="OHQ16" s="78"/>
      <c r="OHR16" s="78"/>
      <c r="OHS16" s="78"/>
      <c r="OHT16" s="78"/>
      <c r="OHU16" s="78"/>
      <c r="OHV16" s="78"/>
      <c r="OHW16" s="78"/>
      <c r="OHX16" s="78"/>
      <c r="OHY16" s="78"/>
      <c r="OHZ16" s="78"/>
      <c r="OIA16" s="78"/>
      <c r="OIB16" s="78"/>
      <c r="OIC16" s="78"/>
      <c r="OID16" s="78"/>
      <c r="OIE16" s="78"/>
      <c r="OIF16" s="78"/>
      <c r="OIG16" s="78"/>
      <c r="OIH16" s="78"/>
      <c r="OII16" s="78"/>
      <c r="OIJ16" s="78"/>
      <c r="OIK16" s="78"/>
      <c r="OIL16" s="78"/>
      <c r="OIM16" s="78"/>
      <c r="OIN16" s="78"/>
      <c r="OIO16" s="78"/>
      <c r="OIP16" s="78"/>
      <c r="OIQ16" s="78"/>
      <c r="OIR16" s="78"/>
      <c r="OIS16" s="78"/>
      <c r="OIT16" s="78"/>
      <c r="OIU16" s="78"/>
      <c r="OIV16" s="78"/>
      <c r="OIW16" s="78"/>
      <c r="OIX16" s="78"/>
      <c r="OIY16" s="78"/>
      <c r="OIZ16" s="78"/>
      <c r="OJA16" s="78"/>
      <c r="OJB16" s="78"/>
      <c r="OJC16" s="78"/>
      <c r="OJD16" s="78"/>
      <c r="OJE16" s="78"/>
      <c r="OJF16" s="78"/>
      <c r="OJG16" s="78"/>
      <c r="OJH16" s="78"/>
      <c r="OJI16" s="78"/>
      <c r="OJJ16" s="78"/>
      <c r="OJK16" s="78"/>
      <c r="OJL16" s="78"/>
      <c r="OJM16" s="78"/>
      <c r="OJN16" s="78"/>
      <c r="OJO16" s="78"/>
      <c r="OJP16" s="78"/>
      <c r="OJQ16" s="78"/>
      <c r="OJR16" s="78"/>
      <c r="OJS16" s="78"/>
      <c r="OJT16" s="78"/>
      <c r="OJU16" s="78"/>
      <c r="OJV16" s="78"/>
      <c r="OJW16" s="78"/>
      <c r="OJX16" s="78"/>
      <c r="OJY16" s="78"/>
      <c r="OJZ16" s="78"/>
      <c r="OKA16" s="78"/>
      <c r="OKB16" s="78"/>
      <c r="OKC16" s="78"/>
      <c r="OKD16" s="78"/>
      <c r="OKE16" s="78"/>
      <c r="OKF16" s="78"/>
      <c r="OKG16" s="78"/>
      <c r="OKH16" s="78"/>
      <c r="OKI16" s="78"/>
      <c r="OKJ16" s="78"/>
      <c r="OKK16" s="78"/>
      <c r="OKL16" s="78"/>
      <c r="OKM16" s="78"/>
      <c r="OKN16" s="78"/>
      <c r="OKO16" s="78"/>
      <c r="OKP16" s="78"/>
      <c r="OKQ16" s="78"/>
      <c r="OKR16" s="78"/>
      <c r="OKS16" s="78"/>
      <c r="OKT16" s="78"/>
      <c r="OKU16" s="78"/>
      <c r="OKV16" s="78"/>
      <c r="OKW16" s="78"/>
      <c r="OKX16" s="78"/>
      <c r="OKY16" s="78"/>
      <c r="OKZ16" s="78"/>
      <c r="OLA16" s="78"/>
      <c r="OLB16" s="78"/>
      <c r="OLC16" s="78"/>
      <c r="OLD16" s="78"/>
      <c r="OLE16" s="78"/>
      <c r="OLF16" s="78"/>
      <c r="OLG16" s="78"/>
      <c r="OLH16" s="78"/>
      <c r="OLI16" s="78"/>
      <c r="OLJ16" s="78"/>
      <c r="OLK16" s="78"/>
      <c r="OLL16" s="78"/>
      <c r="OLM16" s="78"/>
      <c r="OLN16" s="78"/>
      <c r="OLO16" s="78"/>
      <c r="OLP16" s="78"/>
      <c r="OLQ16" s="78"/>
      <c r="OLR16" s="78"/>
      <c r="OLS16" s="78"/>
      <c r="OLT16" s="78"/>
      <c r="OLU16" s="78"/>
      <c r="OLV16" s="78"/>
      <c r="OLW16" s="78"/>
      <c r="OLX16" s="78"/>
      <c r="OLY16" s="78"/>
      <c r="OLZ16" s="78"/>
      <c r="OMA16" s="78"/>
      <c r="OMB16" s="78"/>
      <c r="OMC16" s="78"/>
      <c r="OMD16" s="78"/>
      <c r="OME16" s="78"/>
      <c r="OMF16" s="78"/>
      <c r="OMG16" s="78"/>
      <c r="OMH16" s="78"/>
      <c r="OMI16" s="78"/>
      <c r="OMJ16" s="78"/>
      <c r="OMK16" s="78"/>
      <c r="OML16" s="78"/>
      <c r="OMM16" s="78"/>
      <c r="OMN16" s="78"/>
      <c r="OMO16" s="78"/>
      <c r="OMP16" s="78"/>
      <c r="OMQ16" s="78"/>
      <c r="OMR16" s="78"/>
      <c r="OMS16" s="78"/>
      <c r="OMT16" s="78"/>
      <c r="OMU16" s="78"/>
      <c r="OMV16" s="78"/>
      <c r="OMW16" s="78"/>
      <c r="OMX16" s="78"/>
      <c r="OMY16" s="78"/>
      <c r="OMZ16" s="78"/>
      <c r="ONA16" s="78"/>
      <c r="ONB16" s="78"/>
      <c r="ONC16" s="78"/>
      <c r="OND16" s="78"/>
      <c r="ONE16" s="78"/>
      <c r="ONF16" s="78"/>
      <c r="ONG16" s="78"/>
      <c r="ONH16" s="78"/>
      <c r="ONI16" s="78"/>
      <c r="ONJ16" s="78"/>
      <c r="ONK16" s="78"/>
      <c r="ONL16" s="78"/>
      <c r="ONM16" s="78"/>
      <c r="ONN16" s="78"/>
      <c r="ONO16" s="78"/>
      <c r="ONP16" s="78"/>
      <c r="ONQ16" s="78"/>
      <c r="ONR16" s="78"/>
      <c r="ONS16" s="78"/>
      <c r="ONT16" s="78"/>
      <c r="ONU16" s="78"/>
      <c r="ONV16" s="78"/>
      <c r="ONW16" s="78"/>
      <c r="ONX16" s="78"/>
      <c r="ONY16" s="78"/>
      <c r="ONZ16" s="78"/>
      <c r="OOA16" s="78"/>
      <c r="OOB16" s="78"/>
      <c r="OOC16" s="78"/>
      <c r="OOD16" s="78"/>
      <c r="OOE16" s="78"/>
      <c r="OOF16" s="78"/>
      <c r="OOG16" s="78"/>
      <c r="OOH16" s="78"/>
      <c r="OOI16" s="78"/>
      <c r="OOJ16" s="78"/>
      <c r="OOK16" s="78"/>
      <c r="OOL16" s="78"/>
      <c r="OOM16" s="78"/>
      <c r="OON16" s="78"/>
      <c r="OOO16" s="78"/>
      <c r="OOP16" s="78"/>
      <c r="OOQ16" s="78"/>
      <c r="OOR16" s="78"/>
      <c r="OOS16" s="78"/>
      <c r="OOT16" s="78"/>
      <c r="OOU16" s="78"/>
      <c r="OOV16" s="78"/>
      <c r="OOW16" s="78"/>
      <c r="OOX16" s="78"/>
      <c r="OOY16" s="78"/>
      <c r="OOZ16" s="78"/>
      <c r="OPA16" s="78"/>
      <c r="OPB16" s="78"/>
      <c r="OPC16" s="78"/>
      <c r="OPD16" s="78"/>
      <c r="OPE16" s="78"/>
      <c r="OPF16" s="78"/>
      <c r="OPG16" s="78"/>
      <c r="OPH16" s="78"/>
      <c r="OPI16" s="78"/>
      <c r="OPJ16" s="78"/>
      <c r="OPK16" s="78"/>
      <c r="OPL16" s="78"/>
      <c r="OPM16" s="78"/>
      <c r="OPN16" s="78"/>
      <c r="OPO16" s="78"/>
      <c r="OPP16" s="78"/>
      <c r="OPQ16" s="78"/>
      <c r="OPR16" s="78"/>
      <c r="OPS16" s="78"/>
      <c r="OPT16" s="78"/>
      <c r="OPU16" s="78"/>
      <c r="OPV16" s="78"/>
      <c r="OPW16" s="78"/>
      <c r="OPX16" s="78"/>
      <c r="OPY16" s="78"/>
      <c r="OPZ16" s="78"/>
      <c r="OQA16" s="78"/>
      <c r="OQB16" s="78"/>
      <c r="OQC16" s="78"/>
      <c r="OQD16" s="78"/>
      <c r="OQE16" s="78"/>
      <c r="OQF16" s="78"/>
      <c r="OQG16" s="78"/>
      <c r="OQH16" s="78"/>
      <c r="OQI16" s="78"/>
      <c r="OQJ16" s="78"/>
      <c r="OQK16" s="78"/>
      <c r="OQL16" s="78"/>
      <c r="OQM16" s="78"/>
      <c r="OQN16" s="78"/>
      <c r="OQO16" s="78"/>
      <c r="OQP16" s="78"/>
      <c r="OQQ16" s="78"/>
      <c r="OQR16" s="78"/>
      <c r="OQS16" s="78"/>
      <c r="OQT16" s="78"/>
      <c r="OQU16" s="78"/>
      <c r="OQV16" s="78"/>
      <c r="OQW16" s="78"/>
      <c r="OQX16" s="78"/>
      <c r="OQY16" s="78"/>
      <c r="OQZ16" s="78"/>
      <c r="ORA16" s="78"/>
      <c r="ORB16" s="78"/>
      <c r="ORC16" s="78"/>
      <c r="ORD16" s="78"/>
      <c r="ORE16" s="78"/>
      <c r="ORF16" s="78"/>
      <c r="ORG16" s="78"/>
      <c r="ORH16" s="78"/>
      <c r="ORI16" s="78"/>
      <c r="ORJ16" s="78"/>
      <c r="ORK16" s="78"/>
      <c r="ORL16" s="78"/>
      <c r="ORM16" s="78"/>
      <c r="ORN16" s="78"/>
      <c r="ORO16" s="78"/>
      <c r="ORP16" s="78"/>
      <c r="ORQ16" s="78"/>
      <c r="ORR16" s="78"/>
      <c r="ORS16" s="78"/>
      <c r="ORT16" s="78"/>
      <c r="ORU16" s="78"/>
      <c r="ORV16" s="78"/>
      <c r="ORW16" s="78"/>
      <c r="ORX16" s="78"/>
      <c r="ORY16" s="78"/>
      <c r="ORZ16" s="78"/>
      <c r="OSA16" s="78"/>
      <c r="OSB16" s="78"/>
      <c r="OSC16" s="78"/>
      <c r="OSD16" s="78"/>
      <c r="OSE16" s="78"/>
      <c r="OSF16" s="78"/>
      <c r="OSG16" s="78"/>
      <c r="OSH16" s="78"/>
      <c r="OSI16" s="78"/>
      <c r="OSJ16" s="78"/>
      <c r="OSK16" s="78"/>
      <c r="OSL16" s="78"/>
      <c r="OSM16" s="78"/>
      <c r="OSN16" s="78"/>
      <c r="OSO16" s="78"/>
      <c r="OSP16" s="78"/>
      <c r="OSQ16" s="78"/>
      <c r="OSR16" s="78"/>
      <c r="OSS16" s="78"/>
      <c r="OST16" s="78"/>
      <c r="OSU16" s="78"/>
      <c r="OSV16" s="78"/>
      <c r="OSW16" s="78"/>
      <c r="OSX16" s="78"/>
      <c r="OSY16" s="78"/>
      <c r="OSZ16" s="78"/>
      <c r="OTA16" s="78"/>
      <c r="OTB16" s="78"/>
      <c r="OTC16" s="78"/>
      <c r="OTD16" s="78"/>
      <c r="OTE16" s="78"/>
      <c r="OTF16" s="78"/>
      <c r="OTG16" s="78"/>
      <c r="OTH16" s="78"/>
      <c r="OTI16" s="78"/>
      <c r="OTJ16" s="78"/>
      <c r="OTK16" s="78"/>
      <c r="OTL16" s="78"/>
      <c r="OTM16" s="78"/>
      <c r="OTN16" s="78"/>
      <c r="OTO16" s="78"/>
      <c r="OTP16" s="78"/>
      <c r="OTQ16" s="78"/>
      <c r="OTR16" s="78"/>
      <c r="OTS16" s="78"/>
      <c r="OTT16" s="78"/>
      <c r="OTU16" s="78"/>
      <c r="OTV16" s="78"/>
      <c r="OTW16" s="78"/>
      <c r="OTX16" s="78"/>
      <c r="OTY16" s="78"/>
      <c r="OTZ16" s="78"/>
      <c r="OUA16" s="78"/>
      <c r="OUB16" s="78"/>
      <c r="OUC16" s="78"/>
      <c r="OUD16" s="78"/>
      <c r="OUE16" s="78"/>
      <c r="OUF16" s="78"/>
      <c r="OUG16" s="78"/>
      <c r="OUH16" s="78"/>
      <c r="OUI16" s="78"/>
      <c r="OUJ16" s="78"/>
      <c r="OUK16" s="78"/>
      <c r="OUL16" s="78"/>
      <c r="OUM16" s="78"/>
      <c r="OUN16" s="78"/>
      <c r="OUO16" s="78"/>
      <c r="OUP16" s="78"/>
      <c r="OUQ16" s="78"/>
      <c r="OUR16" s="78"/>
      <c r="OUS16" s="78"/>
      <c r="OUT16" s="78"/>
      <c r="OUU16" s="78"/>
      <c r="OUV16" s="78"/>
      <c r="OUW16" s="78"/>
      <c r="OUX16" s="78"/>
      <c r="OUY16" s="78"/>
      <c r="OUZ16" s="78"/>
      <c r="OVA16" s="78"/>
      <c r="OVB16" s="78"/>
      <c r="OVC16" s="78"/>
      <c r="OVD16" s="78"/>
      <c r="OVE16" s="78"/>
      <c r="OVF16" s="78"/>
      <c r="OVG16" s="78"/>
      <c r="OVH16" s="78"/>
      <c r="OVI16" s="78"/>
      <c r="OVJ16" s="78"/>
      <c r="OVK16" s="78"/>
      <c r="OVL16" s="78"/>
      <c r="OVM16" s="78"/>
      <c r="OVN16" s="78"/>
      <c r="OVO16" s="78"/>
      <c r="OVP16" s="78"/>
      <c r="OVQ16" s="78"/>
      <c r="OVR16" s="78"/>
      <c r="OVS16" s="78"/>
      <c r="OVT16" s="78"/>
      <c r="OVU16" s="78"/>
      <c r="OVV16" s="78"/>
      <c r="OVW16" s="78"/>
      <c r="OVX16" s="78"/>
      <c r="OVY16" s="78"/>
      <c r="OVZ16" s="78"/>
      <c r="OWA16" s="78"/>
      <c r="OWB16" s="78"/>
      <c r="OWC16" s="78"/>
      <c r="OWD16" s="78"/>
      <c r="OWE16" s="78"/>
      <c r="OWF16" s="78"/>
      <c r="OWG16" s="78"/>
      <c r="OWH16" s="78"/>
      <c r="OWI16" s="78"/>
      <c r="OWJ16" s="78"/>
      <c r="OWK16" s="78"/>
      <c r="OWL16" s="78"/>
      <c r="OWM16" s="78"/>
      <c r="OWN16" s="78"/>
      <c r="OWO16" s="78"/>
      <c r="OWP16" s="78"/>
      <c r="OWQ16" s="78"/>
      <c r="OWR16" s="78"/>
      <c r="OWS16" s="78"/>
      <c r="OWT16" s="78"/>
      <c r="OWU16" s="78"/>
      <c r="OWV16" s="78"/>
      <c r="OWW16" s="78"/>
      <c r="OWX16" s="78"/>
      <c r="OWY16" s="78"/>
      <c r="OWZ16" s="78"/>
      <c r="OXA16" s="78"/>
      <c r="OXB16" s="78"/>
      <c r="OXC16" s="78"/>
      <c r="OXD16" s="78"/>
      <c r="OXE16" s="78"/>
      <c r="OXF16" s="78"/>
      <c r="OXG16" s="78"/>
      <c r="OXH16" s="78"/>
      <c r="OXI16" s="78"/>
      <c r="OXJ16" s="78"/>
      <c r="OXK16" s="78"/>
      <c r="OXL16" s="78"/>
      <c r="OXM16" s="78"/>
      <c r="OXN16" s="78"/>
      <c r="OXO16" s="78"/>
      <c r="OXP16" s="78"/>
      <c r="OXQ16" s="78"/>
      <c r="OXR16" s="78"/>
      <c r="OXS16" s="78"/>
      <c r="OXT16" s="78"/>
      <c r="OXU16" s="78"/>
      <c r="OXV16" s="78"/>
      <c r="OXW16" s="78"/>
      <c r="OXX16" s="78"/>
      <c r="OXY16" s="78"/>
      <c r="OXZ16" s="78"/>
      <c r="OYA16" s="78"/>
      <c r="OYB16" s="78"/>
      <c r="OYC16" s="78"/>
      <c r="OYD16" s="78"/>
      <c r="OYE16" s="78"/>
      <c r="OYF16" s="78"/>
      <c r="OYG16" s="78"/>
      <c r="OYH16" s="78"/>
      <c r="OYI16" s="78"/>
      <c r="OYJ16" s="78"/>
      <c r="OYK16" s="78"/>
      <c r="OYL16" s="78"/>
      <c r="OYM16" s="78"/>
      <c r="OYN16" s="78"/>
      <c r="OYO16" s="78"/>
      <c r="OYP16" s="78"/>
      <c r="OYQ16" s="78"/>
      <c r="OYR16" s="78"/>
      <c r="OYS16" s="78"/>
      <c r="OYT16" s="78"/>
      <c r="OYU16" s="78"/>
      <c r="OYV16" s="78"/>
      <c r="OYW16" s="78"/>
      <c r="OYX16" s="78"/>
      <c r="OYY16" s="78"/>
      <c r="OYZ16" s="78"/>
      <c r="OZA16" s="78"/>
      <c r="OZB16" s="78"/>
      <c r="OZC16" s="78"/>
      <c r="OZD16" s="78"/>
      <c r="OZE16" s="78"/>
      <c r="OZF16" s="78"/>
      <c r="OZG16" s="78"/>
      <c r="OZH16" s="78"/>
      <c r="OZI16" s="78"/>
      <c r="OZJ16" s="78"/>
      <c r="OZK16" s="78"/>
      <c r="OZL16" s="78"/>
      <c r="OZM16" s="78"/>
      <c r="OZN16" s="78"/>
      <c r="OZO16" s="78"/>
      <c r="OZP16" s="78"/>
      <c r="OZQ16" s="78"/>
      <c r="OZR16" s="78"/>
      <c r="OZS16" s="78"/>
      <c r="OZT16" s="78"/>
      <c r="OZU16" s="78"/>
      <c r="OZV16" s="78"/>
      <c r="OZW16" s="78"/>
      <c r="OZX16" s="78"/>
      <c r="OZY16" s="78"/>
      <c r="OZZ16" s="78"/>
      <c r="PAA16" s="78"/>
      <c r="PAB16" s="78"/>
      <c r="PAC16" s="78"/>
      <c r="PAD16" s="78"/>
      <c r="PAE16" s="78"/>
      <c r="PAF16" s="78"/>
      <c r="PAG16" s="78"/>
      <c r="PAH16" s="78"/>
      <c r="PAI16" s="78"/>
      <c r="PAJ16" s="78"/>
      <c r="PAK16" s="78"/>
      <c r="PAL16" s="78"/>
      <c r="PAM16" s="78"/>
      <c r="PAN16" s="78"/>
      <c r="PAO16" s="78"/>
      <c r="PAP16" s="78"/>
      <c r="PAQ16" s="78"/>
      <c r="PAR16" s="78"/>
      <c r="PAS16" s="78"/>
      <c r="PAT16" s="78"/>
      <c r="PAU16" s="78"/>
      <c r="PAV16" s="78"/>
      <c r="PAW16" s="78"/>
      <c r="PAX16" s="78"/>
      <c r="PAY16" s="78"/>
      <c r="PAZ16" s="78"/>
      <c r="PBA16" s="78"/>
      <c r="PBB16" s="78"/>
      <c r="PBC16" s="78"/>
      <c r="PBD16" s="78"/>
      <c r="PBE16" s="78"/>
      <c r="PBF16" s="78"/>
      <c r="PBG16" s="78"/>
      <c r="PBH16" s="78"/>
      <c r="PBI16" s="78"/>
      <c r="PBJ16" s="78"/>
      <c r="PBK16" s="78"/>
      <c r="PBL16" s="78"/>
      <c r="PBM16" s="78"/>
      <c r="PBN16" s="78"/>
      <c r="PBO16" s="78"/>
      <c r="PBP16" s="78"/>
      <c r="PBQ16" s="78"/>
      <c r="PBR16" s="78"/>
      <c r="PBS16" s="78"/>
      <c r="PBT16" s="78"/>
      <c r="PBU16" s="78"/>
      <c r="PBV16" s="78"/>
      <c r="PBW16" s="78"/>
      <c r="PBX16" s="78"/>
      <c r="PBY16" s="78"/>
      <c r="PBZ16" s="78"/>
      <c r="PCA16" s="78"/>
      <c r="PCB16" s="78"/>
      <c r="PCC16" s="78"/>
      <c r="PCD16" s="78"/>
      <c r="PCE16" s="78"/>
      <c r="PCF16" s="78"/>
      <c r="PCG16" s="78"/>
      <c r="PCH16" s="78"/>
      <c r="PCI16" s="78"/>
      <c r="PCJ16" s="78"/>
      <c r="PCK16" s="78"/>
      <c r="PCL16" s="78"/>
      <c r="PCM16" s="78"/>
      <c r="PCN16" s="78"/>
      <c r="PCO16" s="78"/>
      <c r="PCP16" s="78"/>
      <c r="PCQ16" s="78"/>
      <c r="PCR16" s="78"/>
      <c r="PCS16" s="78"/>
      <c r="PCT16" s="78"/>
      <c r="PCU16" s="78"/>
      <c r="PCV16" s="78"/>
      <c r="PCW16" s="78"/>
      <c r="PCX16" s="78"/>
      <c r="PCY16" s="78"/>
      <c r="PCZ16" s="78"/>
      <c r="PDA16" s="78"/>
      <c r="PDB16" s="78"/>
      <c r="PDC16" s="78"/>
      <c r="PDD16" s="78"/>
      <c r="PDE16" s="78"/>
      <c r="PDF16" s="78"/>
      <c r="PDG16" s="78"/>
      <c r="PDH16" s="78"/>
      <c r="PDI16" s="78"/>
      <c r="PDJ16" s="78"/>
      <c r="PDK16" s="78"/>
      <c r="PDL16" s="78"/>
      <c r="PDM16" s="78"/>
      <c r="PDN16" s="78"/>
      <c r="PDO16" s="78"/>
      <c r="PDP16" s="78"/>
      <c r="PDQ16" s="78"/>
      <c r="PDR16" s="78"/>
      <c r="PDS16" s="78"/>
      <c r="PDT16" s="78"/>
      <c r="PDU16" s="78"/>
      <c r="PDV16" s="78"/>
      <c r="PDW16" s="78"/>
      <c r="PDX16" s="78"/>
      <c r="PDY16" s="78"/>
      <c r="PDZ16" s="78"/>
      <c r="PEA16" s="78"/>
      <c r="PEB16" s="78"/>
      <c r="PEC16" s="78"/>
      <c r="PED16" s="78"/>
      <c r="PEE16" s="78"/>
      <c r="PEF16" s="78"/>
      <c r="PEG16" s="78"/>
      <c r="PEH16" s="78"/>
      <c r="PEI16" s="78"/>
      <c r="PEJ16" s="78"/>
      <c r="PEK16" s="78"/>
      <c r="PEL16" s="78"/>
      <c r="PEM16" s="78"/>
      <c r="PEN16" s="78"/>
      <c r="PEO16" s="78"/>
      <c r="PEP16" s="78"/>
      <c r="PEQ16" s="78"/>
      <c r="PER16" s="78"/>
      <c r="PES16" s="78"/>
      <c r="PET16" s="78"/>
      <c r="PEU16" s="78"/>
      <c r="PEV16" s="78"/>
      <c r="PEW16" s="78"/>
      <c r="PEX16" s="78"/>
      <c r="PEY16" s="78"/>
      <c r="PEZ16" s="78"/>
      <c r="PFA16" s="78"/>
      <c r="PFB16" s="78"/>
      <c r="PFC16" s="78"/>
      <c r="PFD16" s="78"/>
      <c r="PFE16" s="78"/>
      <c r="PFF16" s="78"/>
      <c r="PFG16" s="78"/>
      <c r="PFH16" s="78"/>
      <c r="PFI16" s="78"/>
      <c r="PFJ16" s="78"/>
      <c r="PFK16" s="78"/>
      <c r="PFL16" s="78"/>
      <c r="PFM16" s="78"/>
      <c r="PFN16" s="78"/>
      <c r="PFO16" s="78"/>
      <c r="PFP16" s="78"/>
      <c r="PFQ16" s="78"/>
      <c r="PFR16" s="78"/>
      <c r="PFS16" s="78"/>
      <c r="PFT16" s="78"/>
      <c r="PFU16" s="78"/>
      <c r="PFV16" s="78"/>
      <c r="PFW16" s="78"/>
      <c r="PFX16" s="78"/>
      <c r="PFY16" s="78"/>
      <c r="PFZ16" s="78"/>
      <c r="PGA16" s="78"/>
      <c r="PGB16" s="78"/>
      <c r="PGC16" s="78"/>
      <c r="PGD16" s="78"/>
      <c r="PGE16" s="78"/>
      <c r="PGF16" s="78"/>
      <c r="PGG16" s="78"/>
      <c r="PGH16" s="78"/>
      <c r="PGI16" s="78"/>
      <c r="PGJ16" s="78"/>
      <c r="PGK16" s="78"/>
      <c r="PGL16" s="78"/>
      <c r="PGM16" s="78"/>
      <c r="PGN16" s="78"/>
      <c r="PGO16" s="78"/>
      <c r="PGP16" s="78"/>
      <c r="PGQ16" s="78"/>
      <c r="PGR16" s="78"/>
      <c r="PGS16" s="78"/>
      <c r="PGT16" s="78"/>
      <c r="PGU16" s="78"/>
      <c r="PGV16" s="78"/>
      <c r="PGW16" s="78"/>
      <c r="PGX16" s="78"/>
      <c r="PGY16" s="78"/>
      <c r="PGZ16" s="78"/>
      <c r="PHA16" s="78"/>
      <c r="PHB16" s="78"/>
      <c r="PHC16" s="78"/>
      <c r="PHD16" s="78"/>
      <c r="PHE16" s="78"/>
      <c r="PHF16" s="78"/>
      <c r="PHG16" s="78"/>
      <c r="PHH16" s="78"/>
      <c r="PHI16" s="78"/>
      <c r="PHJ16" s="78"/>
      <c r="PHK16" s="78"/>
      <c r="PHL16" s="78"/>
      <c r="PHM16" s="78"/>
      <c r="PHN16" s="78"/>
      <c r="PHO16" s="78"/>
      <c r="PHP16" s="78"/>
      <c r="PHQ16" s="78"/>
      <c r="PHR16" s="78"/>
      <c r="PHS16" s="78"/>
      <c r="PHT16" s="78"/>
      <c r="PHU16" s="78"/>
      <c r="PHV16" s="78"/>
      <c r="PHW16" s="78"/>
      <c r="PHX16" s="78"/>
      <c r="PHY16" s="78"/>
      <c r="PHZ16" s="78"/>
      <c r="PIA16" s="78"/>
      <c r="PIB16" s="78"/>
      <c r="PIC16" s="78"/>
      <c r="PID16" s="78"/>
      <c r="PIE16" s="78"/>
      <c r="PIF16" s="78"/>
      <c r="PIG16" s="78"/>
      <c r="PIH16" s="78"/>
      <c r="PII16" s="78"/>
      <c r="PIJ16" s="78"/>
      <c r="PIK16" s="78"/>
      <c r="PIL16" s="78"/>
      <c r="PIM16" s="78"/>
      <c r="PIN16" s="78"/>
      <c r="PIO16" s="78"/>
      <c r="PIP16" s="78"/>
      <c r="PIQ16" s="78"/>
      <c r="PIR16" s="78"/>
      <c r="PIS16" s="78"/>
      <c r="PIT16" s="78"/>
      <c r="PIU16" s="78"/>
      <c r="PIV16" s="78"/>
      <c r="PIW16" s="78"/>
      <c r="PIX16" s="78"/>
      <c r="PIY16" s="78"/>
      <c r="PIZ16" s="78"/>
      <c r="PJA16" s="78"/>
      <c r="PJB16" s="78"/>
      <c r="PJC16" s="78"/>
      <c r="PJD16" s="78"/>
      <c r="PJE16" s="78"/>
      <c r="PJF16" s="78"/>
      <c r="PJG16" s="78"/>
      <c r="PJH16" s="78"/>
      <c r="PJI16" s="78"/>
      <c r="PJJ16" s="78"/>
      <c r="PJK16" s="78"/>
      <c r="PJL16" s="78"/>
      <c r="PJM16" s="78"/>
      <c r="PJN16" s="78"/>
      <c r="PJO16" s="78"/>
      <c r="PJP16" s="78"/>
      <c r="PJQ16" s="78"/>
      <c r="PJR16" s="78"/>
      <c r="PJS16" s="78"/>
      <c r="PJT16" s="78"/>
      <c r="PJU16" s="78"/>
      <c r="PJV16" s="78"/>
      <c r="PJW16" s="78"/>
      <c r="PJX16" s="78"/>
      <c r="PJY16" s="78"/>
      <c r="PJZ16" s="78"/>
      <c r="PKA16" s="78"/>
      <c r="PKB16" s="78"/>
      <c r="PKC16" s="78"/>
      <c r="PKD16" s="78"/>
      <c r="PKE16" s="78"/>
      <c r="PKF16" s="78"/>
      <c r="PKG16" s="78"/>
      <c r="PKH16" s="78"/>
      <c r="PKI16" s="78"/>
      <c r="PKJ16" s="78"/>
      <c r="PKK16" s="78"/>
      <c r="PKL16" s="78"/>
      <c r="PKM16" s="78"/>
      <c r="PKN16" s="78"/>
      <c r="PKO16" s="78"/>
      <c r="PKP16" s="78"/>
      <c r="PKQ16" s="78"/>
      <c r="PKR16" s="78"/>
      <c r="PKS16" s="78"/>
      <c r="PKT16" s="78"/>
      <c r="PKU16" s="78"/>
      <c r="PKV16" s="78"/>
      <c r="PKW16" s="78"/>
      <c r="PKX16" s="78"/>
      <c r="PKY16" s="78"/>
      <c r="PKZ16" s="78"/>
      <c r="PLA16" s="78"/>
      <c r="PLB16" s="78"/>
      <c r="PLC16" s="78"/>
      <c r="PLD16" s="78"/>
      <c r="PLE16" s="78"/>
      <c r="PLF16" s="78"/>
      <c r="PLG16" s="78"/>
      <c r="PLH16" s="78"/>
      <c r="PLI16" s="78"/>
      <c r="PLJ16" s="78"/>
      <c r="PLK16" s="78"/>
      <c r="PLL16" s="78"/>
      <c r="PLM16" s="78"/>
      <c r="PLN16" s="78"/>
      <c r="PLO16" s="78"/>
      <c r="PLP16" s="78"/>
      <c r="PLQ16" s="78"/>
      <c r="PLR16" s="78"/>
      <c r="PLS16" s="78"/>
      <c r="PLT16" s="78"/>
      <c r="PLU16" s="78"/>
      <c r="PLV16" s="78"/>
      <c r="PLW16" s="78"/>
      <c r="PLX16" s="78"/>
      <c r="PLY16" s="78"/>
      <c r="PLZ16" s="78"/>
      <c r="PMA16" s="78"/>
      <c r="PMB16" s="78"/>
      <c r="PMC16" s="78"/>
      <c r="PMD16" s="78"/>
      <c r="PME16" s="78"/>
      <c r="PMF16" s="78"/>
      <c r="PMG16" s="78"/>
      <c r="PMH16" s="78"/>
      <c r="PMI16" s="78"/>
      <c r="PMJ16" s="78"/>
      <c r="PMK16" s="78"/>
      <c r="PML16" s="78"/>
      <c r="PMM16" s="78"/>
      <c r="PMN16" s="78"/>
      <c r="PMO16" s="78"/>
      <c r="PMP16" s="78"/>
      <c r="PMQ16" s="78"/>
      <c r="PMR16" s="78"/>
      <c r="PMS16" s="78"/>
      <c r="PMT16" s="78"/>
      <c r="PMU16" s="78"/>
      <c r="PMV16" s="78"/>
      <c r="PMW16" s="78"/>
      <c r="PMX16" s="78"/>
      <c r="PMY16" s="78"/>
      <c r="PMZ16" s="78"/>
      <c r="PNA16" s="78"/>
      <c r="PNB16" s="78"/>
      <c r="PNC16" s="78"/>
      <c r="PND16" s="78"/>
      <c r="PNE16" s="78"/>
      <c r="PNF16" s="78"/>
      <c r="PNG16" s="78"/>
      <c r="PNH16" s="78"/>
      <c r="PNI16" s="78"/>
      <c r="PNJ16" s="78"/>
      <c r="PNK16" s="78"/>
      <c r="PNL16" s="78"/>
      <c r="PNM16" s="78"/>
      <c r="PNN16" s="78"/>
      <c r="PNO16" s="78"/>
      <c r="PNP16" s="78"/>
      <c r="PNQ16" s="78"/>
      <c r="PNR16" s="78"/>
      <c r="PNS16" s="78"/>
      <c r="PNT16" s="78"/>
      <c r="PNU16" s="78"/>
      <c r="PNV16" s="78"/>
      <c r="PNW16" s="78"/>
      <c r="PNX16" s="78"/>
      <c r="PNY16" s="78"/>
      <c r="PNZ16" s="78"/>
      <c r="POA16" s="78"/>
      <c r="POB16" s="78"/>
      <c r="POC16" s="78"/>
      <c r="POD16" s="78"/>
      <c r="POE16" s="78"/>
      <c r="POF16" s="78"/>
      <c r="POG16" s="78"/>
      <c r="POH16" s="78"/>
      <c r="POI16" s="78"/>
      <c r="POJ16" s="78"/>
      <c r="POK16" s="78"/>
      <c r="POL16" s="78"/>
      <c r="POM16" s="78"/>
      <c r="PON16" s="78"/>
      <c r="POO16" s="78"/>
      <c r="POP16" s="78"/>
      <c r="POQ16" s="78"/>
      <c r="POR16" s="78"/>
      <c r="POS16" s="78"/>
      <c r="POT16" s="78"/>
      <c r="POU16" s="78"/>
      <c r="POV16" s="78"/>
      <c r="POW16" s="78"/>
      <c r="POX16" s="78"/>
      <c r="POY16" s="78"/>
      <c r="POZ16" s="78"/>
      <c r="PPA16" s="78"/>
      <c r="PPB16" s="78"/>
      <c r="PPC16" s="78"/>
      <c r="PPD16" s="78"/>
      <c r="PPE16" s="78"/>
      <c r="PPF16" s="78"/>
      <c r="PPG16" s="78"/>
      <c r="PPH16" s="78"/>
      <c r="PPI16" s="78"/>
      <c r="PPJ16" s="78"/>
      <c r="PPK16" s="78"/>
      <c r="PPL16" s="78"/>
      <c r="PPM16" s="78"/>
      <c r="PPN16" s="78"/>
      <c r="PPO16" s="78"/>
      <c r="PPP16" s="78"/>
      <c r="PPQ16" s="78"/>
      <c r="PPR16" s="78"/>
      <c r="PPS16" s="78"/>
      <c r="PPT16" s="78"/>
      <c r="PPU16" s="78"/>
      <c r="PPV16" s="78"/>
      <c r="PPW16" s="78"/>
      <c r="PPX16" s="78"/>
      <c r="PPY16" s="78"/>
      <c r="PPZ16" s="78"/>
      <c r="PQA16" s="78"/>
      <c r="PQB16" s="78"/>
      <c r="PQC16" s="78"/>
      <c r="PQD16" s="78"/>
      <c r="PQE16" s="78"/>
      <c r="PQF16" s="78"/>
      <c r="PQG16" s="78"/>
      <c r="PQH16" s="78"/>
      <c r="PQI16" s="78"/>
      <c r="PQJ16" s="78"/>
      <c r="PQK16" s="78"/>
      <c r="PQL16" s="78"/>
      <c r="PQM16" s="78"/>
      <c r="PQN16" s="78"/>
      <c r="PQO16" s="78"/>
      <c r="PQP16" s="78"/>
      <c r="PQQ16" s="78"/>
      <c r="PQR16" s="78"/>
      <c r="PQS16" s="78"/>
      <c r="PQT16" s="78"/>
      <c r="PQU16" s="78"/>
      <c r="PQV16" s="78"/>
      <c r="PQW16" s="78"/>
      <c r="PQX16" s="78"/>
      <c r="PQY16" s="78"/>
      <c r="PQZ16" s="78"/>
      <c r="PRA16" s="78"/>
      <c r="PRB16" s="78"/>
      <c r="PRC16" s="78"/>
      <c r="PRD16" s="78"/>
      <c r="PRE16" s="78"/>
      <c r="PRF16" s="78"/>
      <c r="PRG16" s="78"/>
      <c r="PRH16" s="78"/>
      <c r="PRI16" s="78"/>
      <c r="PRJ16" s="78"/>
      <c r="PRK16" s="78"/>
      <c r="PRL16" s="78"/>
      <c r="PRM16" s="78"/>
      <c r="PRN16" s="78"/>
      <c r="PRO16" s="78"/>
      <c r="PRP16" s="78"/>
      <c r="PRQ16" s="78"/>
      <c r="PRR16" s="78"/>
      <c r="PRS16" s="78"/>
      <c r="PRT16" s="78"/>
      <c r="PRU16" s="78"/>
      <c r="PRV16" s="78"/>
      <c r="PRW16" s="78"/>
      <c r="PRX16" s="78"/>
      <c r="PRY16" s="78"/>
      <c r="PRZ16" s="78"/>
      <c r="PSA16" s="78"/>
      <c r="PSB16" s="78"/>
      <c r="PSC16" s="78"/>
      <c r="PSD16" s="78"/>
      <c r="PSE16" s="78"/>
      <c r="PSF16" s="78"/>
      <c r="PSG16" s="78"/>
      <c r="PSH16" s="78"/>
      <c r="PSI16" s="78"/>
      <c r="PSJ16" s="78"/>
      <c r="PSK16" s="78"/>
      <c r="PSL16" s="78"/>
      <c r="PSM16" s="78"/>
      <c r="PSN16" s="78"/>
      <c r="PSO16" s="78"/>
      <c r="PSP16" s="78"/>
      <c r="PSQ16" s="78"/>
      <c r="PSR16" s="78"/>
      <c r="PSS16" s="78"/>
      <c r="PST16" s="78"/>
      <c r="PSU16" s="78"/>
      <c r="PSV16" s="78"/>
      <c r="PSW16" s="78"/>
      <c r="PSX16" s="78"/>
      <c r="PSY16" s="78"/>
      <c r="PSZ16" s="78"/>
      <c r="PTA16" s="78"/>
      <c r="PTB16" s="78"/>
      <c r="PTC16" s="78"/>
      <c r="PTD16" s="78"/>
      <c r="PTE16" s="78"/>
      <c r="PTF16" s="78"/>
      <c r="PTG16" s="78"/>
      <c r="PTH16" s="78"/>
      <c r="PTI16" s="78"/>
      <c r="PTJ16" s="78"/>
      <c r="PTK16" s="78"/>
      <c r="PTL16" s="78"/>
      <c r="PTM16" s="78"/>
      <c r="PTN16" s="78"/>
      <c r="PTO16" s="78"/>
      <c r="PTP16" s="78"/>
      <c r="PTQ16" s="78"/>
      <c r="PTR16" s="78"/>
      <c r="PTS16" s="78"/>
      <c r="PTT16" s="78"/>
      <c r="PTU16" s="78"/>
      <c r="PTV16" s="78"/>
      <c r="PTW16" s="78"/>
      <c r="PTX16" s="78"/>
      <c r="PTY16" s="78"/>
      <c r="PTZ16" s="78"/>
      <c r="PUA16" s="78"/>
      <c r="PUB16" s="78"/>
      <c r="PUC16" s="78"/>
      <c r="PUD16" s="78"/>
      <c r="PUE16" s="78"/>
      <c r="PUF16" s="78"/>
      <c r="PUG16" s="78"/>
      <c r="PUH16" s="78"/>
      <c r="PUI16" s="78"/>
      <c r="PUJ16" s="78"/>
      <c r="PUK16" s="78"/>
      <c r="PUL16" s="78"/>
      <c r="PUM16" s="78"/>
      <c r="PUN16" s="78"/>
      <c r="PUO16" s="78"/>
      <c r="PUP16" s="78"/>
      <c r="PUQ16" s="78"/>
      <c r="PUR16" s="78"/>
      <c r="PUS16" s="78"/>
      <c r="PUT16" s="78"/>
      <c r="PUU16" s="78"/>
      <c r="PUV16" s="78"/>
      <c r="PUW16" s="78"/>
      <c r="PUX16" s="78"/>
      <c r="PUY16" s="78"/>
      <c r="PUZ16" s="78"/>
      <c r="PVA16" s="78"/>
      <c r="PVB16" s="78"/>
      <c r="PVC16" s="78"/>
      <c r="PVD16" s="78"/>
      <c r="PVE16" s="78"/>
      <c r="PVF16" s="78"/>
      <c r="PVG16" s="78"/>
      <c r="PVH16" s="78"/>
      <c r="PVI16" s="78"/>
      <c r="PVJ16" s="78"/>
      <c r="PVK16" s="78"/>
      <c r="PVL16" s="78"/>
      <c r="PVM16" s="78"/>
      <c r="PVN16" s="78"/>
      <c r="PVO16" s="78"/>
      <c r="PVP16" s="78"/>
      <c r="PVQ16" s="78"/>
      <c r="PVR16" s="78"/>
      <c r="PVS16" s="78"/>
      <c r="PVT16" s="78"/>
      <c r="PVU16" s="78"/>
      <c r="PVV16" s="78"/>
      <c r="PVW16" s="78"/>
      <c r="PVX16" s="78"/>
      <c r="PVY16" s="78"/>
      <c r="PVZ16" s="78"/>
      <c r="PWA16" s="78"/>
      <c r="PWB16" s="78"/>
      <c r="PWC16" s="78"/>
      <c r="PWD16" s="78"/>
      <c r="PWE16" s="78"/>
      <c r="PWF16" s="78"/>
      <c r="PWG16" s="78"/>
      <c r="PWH16" s="78"/>
      <c r="PWI16" s="78"/>
      <c r="PWJ16" s="78"/>
      <c r="PWK16" s="78"/>
      <c r="PWL16" s="78"/>
      <c r="PWM16" s="78"/>
      <c r="PWN16" s="78"/>
      <c r="PWO16" s="78"/>
      <c r="PWP16" s="78"/>
      <c r="PWQ16" s="78"/>
      <c r="PWR16" s="78"/>
      <c r="PWS16" s="78"/>
      <c r="PWT16" s="78"/>
      <c r="PWU16" s="78"/>
      <c r="PWV16" s="78"/>
      <c r="PWW16" s="78"/>
      <c r="PWX16" s="78"/>
      <c r="PWY16" s="78"/>
      <c r="PWZ16" s="78"/>
      <c r="PXA16" s="78"/>
      <c r="PXB16" s="78"/>
      <c r="PXC16" s="78"/>
      <c r="PXD16" s="78"/>
      <c r="PXE16" s="78"/>
      <c r="PXF16" s="78"/>
      <c r="PXG16" s="78"/>
      <c r="PXH16" s="78"/>
      <c r="PXI16" s="78"/>
      <c r="PXJ16" s="78"/>
      <c r="PXK16" s="78"/>
      <c r="PXL16" s="78"/>
      <c r="PXM16" s="78"/>
      <c r="PXN16" s="78"/>
      <c r="PXO16" s="78"/>
      <c r="PXP16" s="78"/>
      <c r="PXQ16" s="78"/>
      <c r="PXR16" s="78"/>
      <c r="PXS16" s="78"/>
      <c r="PXT16" s="78"/>
      <c r="PXU16" s="78"/>
      <c r="PXV16" s="78"/>
      <c r="PXW16" s="78"/>
      <c r="PXX16" s="78"/>
      <c r="PXY16" s="78"/>
      <c r="PXZ16" s="78"/>
      <c r="PYA16" s="78"/>
      <c r="PYB16" s="78"/>
      <c r="PYC16" s="78"/>
      <c r="PYD16" s="78"/>
      <c r="PYE16" s="78"/>
      <c r="PYF16" s="78"/>
      <c r="PYG16" s="78"/>
      <c r="PYH16" s="78"/>
      <c r="PYI16" s="78"/>
      <c r="PYJ16" s="78"/>
      <c r="PYK16" s="78"/>
      <c r="PYL16" s="78"/>
      <c r="PYM16" s="78"/>
      <c r="PYN16" s="78"/>
      <c r="PYO16" s="78"/>
      <c r="PYP16" s="78"/>
      <c r="PYQ16" s="78"/>
      <c r="PYR16" s="78"/>
      <c r="PYS16" s="78"/>
      <c r="PYT16" s="78"/>
      <c r="PYU16" s="78"/>
      <c r="PYV16" s="78"/>
      <c r="PYW16" s="78"/>
      <c r="PYX16" s="78"/>
      <c r="PYY16" s="78"/>
      <c r="PYZ16" s="78"/>
      <c r="PZA16" s="78"/>
      <c r="PZB16" s="78"/>
      <c r="PZC16" s="78"/>
      <c r="PZD16" s="78"/>
      <c r="PZE16" s="78"/>
      <c r="PZF16" s="78"/>
      <c r="PZG16" s="78"/>
      <c r="PZH16" s="78"/>
      <c r="PZI16" s="78"/>
      <c r="PZJ16" s="78"/>
      <c r="PZK16" s="78"/>
      <c r="PZL16" s="78"/>
      <c r="PZM16" s="78"/>
      <c r="PZN16" s="78"/>
      <c r="PZO16" s="78"/>
      <c r="PZP16" s="78"/>
      <c r="PZQ16" s="78"/>
      <c r="PZR16" s="78"/>
      <c r="PZS16" s="78"/>
      <c r="PZT16" s="78"/>
      <c r="PZU16" s="78"/>
      <c r="PZV16" s="78"/>
      <c r="PZW16" s="78"/>
      <c r="PZX16" s="78"/>
      <c r="PZY16" s="78"/>
      <c r="PZZ16" s="78"/>
      <c r="QAA16" s="78"/>
      <c r="QAB16" s="78"/>
      <c r="QAC16" s="78"/>
      <c r="QAD16" s="78"/>
      <c r="QAE16" s="78"/>
      <c r="QAF16" s="78"/>
      <c r="QAG16" s="78"/>
      <c r="QAH16" s="78"/>
      <c r="QAI16" s="78"/>
      <c r="QAJ16" s="78"/>
      <c r="QAK16" s="78"/>
      <c r="QAL16" s="78"/>
      <c r="QAM16" s="78"/>
      <c r="QAN16" s="78"/>
      <c r="QAO16" s="78"/>
      <c r="QAP16" s="78"/>
      <c r="QAQ16" s="78"/>
      <c r="QAR16" s="78"/>
      <c r="QAS16" s="78"/>
      <c r="QAT16" s="78"/>
      <c r="QAU16" s="78"/>
      <c r="QAV16" s="78"/>
      <c r="QAW16" s="78"/>
      <c r="QAX16" s="78"/>
      <c r="QAY16" s="78"/>
      <c r="QAZ16" s="78"/>
      <c r="QBA16" s="78"/>
      <c r="QBB16" s="78"/>
      <c r="QBC16" s="78"/>
      <c r="QBD16" s="78"/>
      <c r="QBE16" s="78"/>
      <c r="QBF16" s="78"/>
      <c r="QBG16" s="78"/>
      <c r="QBH16" s="78"/>
      <c r="QBI16" s="78"/>
      <c r="QBJ16" s="78"/>
      <c r="QBK16" s="78"/>
      <c r="QBL16" s="78"/>
      <c r="QBM16" s="78"/>
      <c r="QBN16" s="78"/>
      <c r="QBO16" s="78"/>
      <c r="QBP16" s="78"/>
      <c r="QBQ16" s="78"/>
      <c r="QBR16" s="78"/>
      <c r="QBS16" s="78"/>
      <c r="QBT16" s="78"/>
      <c r="QBU16" s="78"/>
      <c r="QBV16" s="78"/>
      <c r="QBW16" s="78"/>
      <c r="QBX16" s="78"/>
      <c r="QBY16" s="78"/>
      <c r="QBZ16" s="78"/>
      <c r="QCA16" s="78"/>
      <c r="QCB16" s="78"/>
      <c r="QCC16" s="78"/>
      <c r="QCD16" s="78"/>
      <c r="QCE16" s="78"/>
      <c r="QCF16" s="78"/>
      <c r="QCG16" s="78"/>
      <c r="QCH16" s="78"/>
      <c r="QCI16" s="78"/>
      <c r="QCJ16" s="78"/>
      <c r="QCK16" s="78"/>
      <c r="QCL16" s="78"/>
      <c r="QCM16" s="78"/>
      <c r="QCN16" s="78"/>
      <c r="QCO16" s="78"/>
      <c r="QCP16" s="78"/>
      <c r="QCQ16" s="78"/>
      <c r="QCR16" s="78"/>
      <c r="QCS16" s="78"/>
      <c r="QCT16" s="78"/>
      <c r="QCU16" s="78"/>
      <c r="QCV16" s="78"/>
      <c r="QCW16" s="78"/>
      <c r="QCX16" s="78"/>
      <c r="QCY16" s="78"/>
      <c r="QCZ16" s="78"/>
      <c r="QDA16" s="78"/>
      <c r="QDB16" s="78"/>
      <c r="QDC16" s="78"/>
      <c r="QDD16" s="78"/>
      <c r="QDE16" s="78"/>
      <c r="QDF16" s="78"/>
      <c r="QDG16" s="78"/>
      <c r="QDH16" s="78"/>
      <c r="QDI16" s="78"/>
      <c r="QDJ16" s="78"/>
      <c r="QDK16" s="78"/>
      <c r="QDL16" s="78"/>
      <c r="QDM16" s="78"/>
      <c r="QDN16" s="78"/>
      <c r="QDO16" s="78"/>
      <c r="QDP16" s="78"/>
      <c r="QDQ16" s="78"/>
      <c r="QDR16" s="78"/>
      <c r="QDS16" s="78"/>
      <c r="QDT16" s="78"/>
      <c r="QDU16" s="78"/>
      <c r="QDV16" s="78"/>
      <c r="QDW16" s="78"/>
      <c r="QDX16" s="78"/>
      <c r="QDY16" s="78"/>
      <c r="QDZ16" s="78"/>
      <c r="QEA16" s="78"/>
      <c r="QEB16" s="78"/>
      <c r="QEC16" s="78"/>
      <c r="QED16" s="78"/>
      <c r="QEE16" s="78"/>
      <c r="QEF16" s="78"/>
      <c r="QEG16" s="78"/>
      <c r="QEH16" s="78"/>
      <c r="QEI16" s="78"/>
      <c r="QEJ16" s="78"/>
      <c r="QEK16" s="78"/>
      <c r="QEL16" s="78"/>
      <c r="QEM16" s="78"/>
      <c r="QEN16" s="78"/>
      <c r="QEO16" s="78"/>
      <c r="QEP16" s="78"/>
      <c r="QEQ16" s="78"/>
      <c r="QER16" s="78"/>
      <c r="QES16" s="78"/>
      <c r="QET16" s="78"/>
      <c r="QEU16" s="78"/>
      <c r="QEV16" s="78"/>
      <c r="QEW16" s="78"/>
      <c r="QEX16" s="78"/>
      <c r="QEY16" s="78"/>
      <c r="QEZ16" s="78"/>
      <c r="QFA16" s="78"/>
      <c r="QFB16" s="78"/>
      <c r="QFC16" s="78"/>
      <c r="QFD16" s="78"/>
      <c r="QFE16" s="78"/>
      <c r="QFF16" s="78"/>
      <c r="QFG16" s="78"/>
      <c r="QFH16" s="78"/>
      <c r="QFI16" s="78"/>
      <c r="QFJ16" s="78"/>
      <c r="QFK16" s="78"/>
      <c r="QFL16" s="78"/>
      <c r="QFM16" s="78"/>
      <c r="QFN16" s="78"/>
      <c r="QFO16" s="78"/>
      <c r="QFP16" s="78"/>
      <c r="QFQ16" s="78"/>
      <c r="QFR16" s="78"/>
      <c r="QFS16" s="78"/>
      <c r="QFT16" s="78"/>
      <c r="QFU16" s="78"/>
      <c r="QFV16" s="78"/>
      <c r="QFW16" s="78"/>
      <c r="QFX16" s="78"/>
      <c r="QFY16" s="78"/>
      <c r="QFZ16" s="78"/>
      <c r="QGA16" s="78"/>
      <c r="QGB16" s="78"/>
      <c r="QGC16" s="78"/>
      <c r="QGD16" s="78"/>
      <c r="QGE16" s="78"/>
      <c r="QGF16" s="78"/>
      <c r="QGG16" s="78"/>
      <c r="QGH16" s="78"/>
      <c r="QGI16" s="78"/>
      <c r="QGJ16" s="78"/>
      <c r="QGK16" s="78"/>
      <c r="QGL16" s="78"/>
      <c r="QGM16" s="78"/>
      <c r="QGN16" s="78"/>
      <c r="QGO16" s="78"/>
      <c r="QGP16" s="78"/>
      <c r="QGQ16" s="78"/>
      <c r="QGR16" s="78"/>
      <c r="QGS16" s="78"/>
      <c r="QGT16" s="78"/>
      <c r="QGU16" s="78"/>
      <c r="QGV16" s="78"/>
      <c r="QGW16" s="78"/>
      <c r="QGX16" s="78"/>
      <c r="QGY16" s="78"/>
      <c r="QGZ16" s="78"/>
      <c r="QHA16" s="78"/>
      <c r="QHB16" s="78"/>
      <c r="QHC16" s="78"/>
      <c r="QHD16" s="78"/>
      <c r="QHE16" s="78"/>
      <c r="QHF16" s="78"/>
      <c r="QHG16" s="78"/>
      <c r="QHH16" s="78"/>
      <c r="QHI16" s="78"/>
      <c r="QHJ16" s="78"/>
      <c r="QHK16" s="78"/>
      <c r="QHL16" s="78"/>
      <c r="QHM16" s="78"/>
      <c r="QHN16" s="78"/>
      <c r="QHO16" s="78"/>
      <c r="QHP16" s="78"/>
      <c r="QHQ16" s="78"/>
      <c r="QHR16" s="78"/>
      <c r="QHS16" s="78"/>
      <c r="QHT16" s="78"/>
      <c r="QHU16" s="78"/>
      <c r="QHV16" s="78"/>
      <c r="QHW16" s="78"/>
      <c r="QHX16" s="78"/>
      <c r="QHY16" s="78"/>
      <c r="QHZ16" s="78"/>
      <c r="QIA16" s="78"/>
      <c r="QIB16" s="78"/>
      <c r="QIC16" s="78"/>
      <c r="QID16" s="78"/>
      <c r="QIE16" s="78"/>
      <c r="QIF16" s="78"/>
      <c r="QIG16" s="78"/>
      <c r="QIH16" s="78"/>
      <c r="QII16" s="78"/>
      <c r="QIJ16" s="78"/>
      <c r="QIK16" s="78"/>
      <c r="QIL16" s="78"/>
      <c r="QIM16" s="78"/>
      <c r="QIN16" s="78"/>
      <c r="QIO16" s="78"/>
      <c r="QIP16" s="78"/>
      <c r="QIQ16" s="78"/>
      <c r="QIR16" s="78"/>
      <c r="QIS16" s="78"/>
      <c r="QIT16" s="78"/>
      <c r="QIU16" s="78"/>
      <c r="QIV16" s="78"/>
      <c r="QIW16" s="78"/>
      <c r="QIX16" s="78"/>
      <c r="QIY16" s="78"/>
      <c r="QIZ16" s="78"/>
      <c r="QJA16" s="78"/>
      <c r="QJB16" s="78"/>
      <c r="QJC16" s="78"/>
      <c r="QJD16" s="78"/>
      <c r="QJE16" s="78"/>
      <c r="QJF16" s="78"/>
      <c r="QJG16" s="78"/>
      <c r="QJH16" s="78"/>
      <c r="QJI16" s="78"/>
      <c r="QJJ16" s="78"/>
      <c r="QJK16" s="78"/>
      <c r="QJL16" s="78"/>
      <c r="QJM16" s="78"/>
      <c r="QJN16" s="78"/>
      <c r="QJO16" s="78"/>
      <c r="QJP16" s="78"/>
      <c r="QJQ16" s="78"/>
      <c r="QJR16" s="78"/>
      <c r="QJS16" s="78"/>
      <c r="QJT16" s="78"/>
      <c r="QJU16" s="78"/>
      <c r="QJV16" s="78"/>
      <c r="QJW16" s="78"/>
      <c r="QJX16" s="78"/>
      <c r="QJY16" s="78"/>
      <c r="QJZ16" s="78"/>
      <c r="QKA16" s="78"/>
      <c r="QKB16" s="78"/>
      <c r="QKC16" s="78"/>
      <c r="QKD16" s="78"/>
      <c r="QKE16" s="78"/>
      <c r="QKF16" s="78"/>
      <c r="QKG16" s="78"/>
      <c r="QKH16" s="78"/>
      <c r="QKI16" s="78"/>
      <c r="QKJ16" s="78"/>
      <c r="QKK16" s="78"/>
      <c r="QKL16" s="78"/>
      <c r="QKM16" s="78"/>
      <c r="QKN16" s="78"/>
      <c r="QKO16" s="78"/>
      <c r="QKP16" s="78"/>
      <c r="QKQ16" s="78"/>
      <c r="QKR16" s="78"/>
      <c r="QKS16" s="78"/>
      <c r="QKT16" s="78"/>
      <c r="QKU16" s="78"/>
      <c r="QKV16" s="78"/>
      <c r="QKW16" s="78"/>
      <c r="QKX16" s="78"/>
      <c r="QKY16" s="78"/>
      <c r="QKZ16" s="78"/>
      <c r="QLA16" s="78"/>
      <c r="QLB16" s="78"/>
      <c r="QLC16" s="78"/>
      <c r="QLD16" s="78"/>
      <c r="QLE16" s="78"/>
      <c r="QLF16" s="78"/>
      <c r="QLG16" s="78"/>
      <c r="QLH16" s="78"/>
      <c r="QLI16" s="78"/>
      <c r="QLJ16" s="78"/>
      <c r="QLK16" s="78"/>
      <c r="QLL16" s="78"/>
      <c r="QLM16" s="78"/>
      <c r="QLN16" s="78"/>
      <c r="QLO16" s="78"/>
      <c r="QLP16" s="78"/>
      <c r="QLQ16" s="78"/>
      <c r="QLR16" s="78"/>
      <c r="QLS16" s="78"/>
      <c r="QLT16" s="78"/>
      <c r="QLU16" s="78"/>
      <c r="QLV16" s="78"/>
      <c r="QLW16" s="78"/>
      <c r="QLX16" s="78"/>
      <c r="QLY16" s="78"/>
      <c r="QLZ16" s="78"/>
      <c r="QMA16" s="78"/>
      <c r="QMB16" s="78"/>
      <c r="QMC16" s="78"/>
      <c r="QMD16" s="78"/>
      <c r="QME16" s="78"/>
      <c r="QMF16" s="78"/>
      <c r="QMG16" s="78"/>
      <c r="QMH16" s="78"/>
      <c r="QMI16" s="78"/>
      <c r="QMJ16" s="78"/>
      <c r="QMK16" s="78"/>
      <c r="QML16" s="78"/>
      <c r="QMM16" s="78"/>
      <c r="QMN16" s="78"/>
      <c r="QMO16" s="78"/>
      <c r="QMP16" s="78"/>
      <c r="QMQ16" s="78"/>
      <c r="QMR16" s="78"/>
      <c r="QMS16" s="78"/>
      <c r="QMT16" s="78"/>
      <c r="QMU16" s="78"/>
      <c r="QMV16" s="78"/>
      <c r="QMW16" s="78"/>
      <c r="QMX16" s="78"/>
      <c r="QMY16" s="78"/>
      <c r="QMZ16" s="78"/>
      <c r="QNA16" s="78"/>
      <c r="QNB16" s="78"/>
      <c r="QNC16" s="78"/>
      <c r="QND16" s="78"/>
      <c r="QNE16" s="78"/>
      <c r="QNF16" s="78"/>
      <c r="QNG16" s="78"/>
      <c r="QNH16" s="78"/>
      <c r="QNI16" s="78"/>
      <c r="QNJ16" s="78"/>
      <c r="QNK16" s="78"/>
      <c r="QNL16" s="78"/>
      <c r="QNM16" s="78"/>
      <c r="QNN16" s="78"/>
      <c r="QNO16" s="78"/>
      <c r="QNP16" s="78"/>
      <c r="QNQ16" s="78"/>
      <c r="QNR16" s="78"/>
      <c r="QNS16" s="78"/>
      <c r="QNT16" s="78"/>
      <c r="QNU16" s="78"/>
      <c r="QNV16" s="78"/>
      <c r="QNW16" s="78"/>
      <c r="QNX16" s="78"/>
      <c r="QNY16" s="78"/>
      <c r="QNZ16" s="78"/>
      <c r="QOA16" s="78"/>
      <c r="QOB16" s="78"/>
      <c r="QOC16" s="78"/>
      <c r="QOD16" s="78"/>
      <c r="QOE16" s="78"/>
      <c r="QOF16" s="78"/>
      <c r="QOG16" s="78"/>
      <c r="QOH16" s="78"/>
      <c r="QOI16" s="78"/>
      <c r="QOJ16" s="78"/>
      <c r="QOK16" s="78"/>
      <c r="QOL16" s="78"/>
      <c r="QOM16" s="78"/>
      <c r="QON16" s="78"/>
      <c r="QOO16" s="78"/>
      <c r="QOP16" s="78"/>
      <c r="QOQ16" s="78"/>
      <c r="QOR16" s="78"/>
      <c r="QOS16" s="78"/>
      <c r="QOT16" s="78"/>
      <c r="QOU16" s="78"/>
      <c r="QOV16" s="78"/>
      <c r="QOW16" s="78"/>
      <c r="QOX16" s="78"/>
      <c r="QOY16" s="78"/>
      <c r="QOZ16" s="78"/>
      <c r="QPA16" s="78"/>
      <c r="QPB16" s="78"/>
      <c r="QPC16" s="78"/>
      <c r="QPD16" s="78"/>
      <c r="QPE16" s="78"/>
      <c r="QPF16" s="78"/>
      <c r="QPG16" s="78"/>
      <c r="QPH16" s="78"/>
      <c r="QPI16" s="78"/>
      <c r="QPJ16" s="78"/>
      <c r="QPK16" s="78"/>
      <c r="QPL16" s="78"/>
      <c r="QPM16" s="78"/>
      <c r="QPN16" s="78"/>
      <c r="QPO16" s="78"/>
      <c r="QPP16" s="78"/>
      <c r="QPQ16" s="78"/>
      <c r="QPR16" s="78"/>
      <c r="QPS16" s="78"/>
      <c r="QPT16" s="78"/>
      <c r="QPU16" s="78"/>
      <c r="QPV16" s="78"/>
      <c r="QPW16" s="78"/>
      <c r="QPX16" s="78"/>
      <c r="QPY16" s="78"/>
      <c r="QPZ16" s="78"/>
      <c r="QQA16" s="78"/>
      <c r="QQB16" s="78"/>
      <c r="QQC16" s="78"/>
      <c r="QQD16" s="78"/>
      <c r="QQE16" s="78"/>
      <c r="QQF16" s="78"/>
      <c r="QQG16" s="78"/>
      <c r="QQH16" s="78"/>
      <c r="QQI16" s="78"/>
      <c r="QQJ16" s="78"/>
      <c r="QQK16" s="78"/>
      <c r="QQL16" s="78"/>
      <c r="QQM16" s="78"/>
      <c r="QQN16" s="78"/>
      <c r="QQO16" s="78"/>
      <c r="QQP16" s="78"/>
      <c r="QQQ16" s="78"/>
      <c r="QQR16" s="78"/>
      <c r="QQS16" s="78"/>
      <c r="QQT16" s="78"/>
      <c r="QQU16" s="78"/>
      <c r="QQV16" s="78"/>
      <c r="QQW16" s="78"/>
      <c r="QQX16" s="78"/>
      <c r="QQY16" s="78"/>
      <c r="QQZ16" s="78"/>
      <c r="QRA16" s="78"/>
      <c r="QRB16" s="78"/>
      <c r="QRC16" s="78"/>
      <c r="QRD16" s="78"/>
      <c r="QRE16" s="78"/>
      <c r="QRF16" s="78"/>
      <c r="QRG16" s="78"/>
      <c r="QRH16" s="78"/>
      <c r="QRI16" s="78"/>
      <c r="QRJ16" s="78"/>
      <c r="QRK16" s="78"/>
      <c r="QRL16" s="78"/>
      <c r="QRM16" s="78"/>
      <c r="QRN16" s="78"/>
      <c r="QRO16" s="78"/>
      <c r="QRP16" s="78"/>
      <c r="QRQ16" s="78"/>
      <c r="QRR16" s="78"/>
      <c r="QRS16" s="78"/>
      <c r="QRT16" s="78"/>
      <c r="QRU16" s="78"/>
      <c r="QRV16" s="78"/>
      <c r="QRW16" s="78"/>
      <c r="QRX16" s="78"/>
      <c r="QRY16" s="78"/>
      <c r="QRZ16" s="78"/>
      <c r="QSA16" s="78"/>
      <c r="QSB16" s="78"/>
      <c r="QSC16" s="78"/>
      <c r="QSD16" s="78"/>
      <c r="QSE16" s="78"/>
      <c r="QSF16" s="78"/>
      <c r="QSG16" s="78"/>
      <c r="QSH16" s="78"/>
      <c r="QSI16" s="78"/>
      <c r="QSJ16" s="78"/>
      <c r="QSK16" s="78"/>
      <c r="QSL16" s="78"/>
      <c r="QSM16" s="78"/>
      <c r="QSN16" s="78"/>
      <c r="QSO16" s="78"/>
      <c r="QSP16" s="78"/>
      <c r="QSQ16" s="78"/>
      <c r="QSR16" s="78"/>
      <c r="QSS16" s="78"/>
      <c r="QST16" s="78"/>
      <c r="QSU16" s="78"/>
      <c r="QSV16" s="78"/>
      <c r="QSW16" s="78"/>
      <c r="QSX16" s="78"/>
      <c r="QSY16" s="78"/>
      <c r="QSZ16" s="78"/>
      <c r="QTA16" s="78"/>
      <c r="QTB16" s="78"/>
      <c r="QTC16" s="78"/>
      <c r="QTD16" s="78"/>
      <c r="QTE16" s="78"/>
      <c r="QTF16" s="78"/>
      <c r="QTG16" s="78"/>
      <c r="QTH16" s="78"/>
      <c r="QTI16" s="78"/>
      <c r="QTJ16" s="78"/>
      <c r="QTK16" s="78"/>
      <c r="QTL16" s="78"/>
      <c r="QTM16" s="78"/>
      <c r="QTN16" s="78"/>
      <c r="QTO16" s="78"/>
      <c r="QTP16" s="78"/>
      <c r="QTQ16" s="78"/>
      <c r="QTR16" s="78"/>
      <c r="QTS16" s="78"/>
      <c r="QTT16" s="78"/>
      <c r="QTU16" s="78"/>
      <c r="QTV16" s="78"/>
      <c r="QTW16" s="78"/>
      <c r="QTX16" s="78"/>
      <c r="QTY16" s="78"/>
      <c r="QTZ16" s="78"/>
      <c r="QUA16" s="78"/>
      <c r="QUB16" s="78"/>
      <c r="QUC16" s="78"/>
      <c r="QUD16" s="78"/>
      <c r="QUE16" s="78"/>
      <c r="QUF16" s="78"/>
      <c r="QUG16" s="78"/>
      <c r="QUH16" s="78"/>
      <c r="QUI16" s="78"/>
      <c r="QUJ16" s="78"/>
      <c r="QUK16" s="78"/>
      <c r="QUL16" s="78"/>
      <c r="QUM16" s="78"/>
      <c r="QUN16" s="78"/>
      <c r="QUO16" s="78"/>
      <c r="QUP16" s="78"/>
      <c r="QUQ16" s="78"/>
      <c r="QUR16" s="78"/>
      <c r="QUS16" s="78"/>
      <c r="QUT16" s="78"/>
      <c r="QUU16" s="78"/>
      <c r="QUV16" s="78"/>
      <c r="QUW16" s="78"/>
      <c r="QUX16" s="78"/>
      <c r="QUY16" s="78"/>
      <c r="QUZ16" s="78"/>
      <c r="QVA16" s="78"/>
      <c r="QVB16" s="78"/>
      <c r="QVC16" s="78"/>
      <c r="QVD16" s="78"/>
      <c r="QVE16" s="78"/>
      <c r="QVF16" s="78"/>
      <c r="QVG16" s="78"/>
      <c r="QVH16" s="78"/>
      <c r="QVI16" s="78"/>
      <c r="QVJ16" s="78"/>
      <c r="QVK16" s="78"/>
      <c r="QVL16" s="78"/>
      <c r="QVM16" s="78"/>
      <c r="QVN16" s="78"/>
      <c r="QVO16" s="78"/>
      <c r="QVP16" s="78"/>
      <c r="QVQ16" s="78"/>
      <c r="QVR16" s="78"/>
      <c r="QVS16" s="78"/>
      <c r="QVT16" s="78"/>
      <c r="QVU16" s="78"/>
      <c r="QVV16" s="78"/>
      <c r="QVW16" s="78"/>
      <c r="QVX16" s="78"/>
      <c r="QVY16" s="78"/>
      <c r="QVZ16" s="78"/>
      <c r="QWA16" s="78"/>
      <c r="QWB16" s="78"/>
      <c r="QWC16" s="78"/>
      <c r="QWD16" s="78"/>
      <c r="QWE16" s="78"/>
      <c r="QWF16" s="78"/>
      <c r="QWG16" s="78"/>
      <c r="QWH16" s="78"/>
      <c r="QWI16" s="78"/>
      <c r="QWJ16" s="78"/>
      <c r="QWK16" s="78"/>
      <c r="QWL16" s="78"/>
      <c r="QWM16" s="78"/>
      <c r="QWN16" s="78"/>
      <c r="QWO16" s="78"/>
      <c r="QWP16" s="78"/>
      <c r="QWQ16" s="78"/>
      <c r="QWR16" s="78"/>
      <c r="QWS16" s="78"/>
      <c r="QWT16" s="78"/>
      <c r="QWU16" s="78"/>
      <c r="QWV16" s="78"/>
      <c r="QWW16" s="78"/>
      <c r="QWX16" s="78"/>
      <c r="QWY16" s="78"/>
      <c r="QWZ16" s="78"/>
      <c r="QXA16" s="78"/>
      <c r="QXB16" s="78"/>
      <c r="QXC16" s="78"/>
      <c r="QXD16" s="78"/>
      <c r="QXE16" s="78"/>
      <c r="QXF16" s="78"/>
      <c r="QXG16" s="78"/>
      <c r="QXH16" s="78"/>
      <c r="QXI16" s="78"/>
      <c r="QXJ16" s="78"/>
      <c r="QXK16" s="78"/>
      <c r="QXL16" s="78"/>
      <c r="QXM16" s="78"/>
      <c r="QXN16" s="78"/>
      <c r="QXO16" s="78"/>
      <c r="QXP16" s="78"/>
      <c r="QXQ16" s="78"/>
      <c r="QXR16" s="78"/>
      <c r="QXS16" s="78"/>
      <c r="QXT16" s="78"/>
      <c r="QXU16" s="78"/>
      <c r="QXV16" s="78"/>
      <c r="QXW16" s="78"/>
      <c r="QXX16" s="78"/>
      <c r="QXY16" s="78"/>
      <c r="QXZ16" s="78"/>
      <c r="QYA16" s="78"/>
      <c r="QYB16" s="78"/>
      <c r="QYC16" s="78"/>
      <c r="QYD16" s="78"/>
      <c r="QYE16" s="78"/>
      <c r="QYF16" s="78"/>
      <c r="QYG16" s="78"/>
      <c r="QYH16" s="78"/>
      <c r="QYI16" s="78"/>
      <c r="QYJ16" s="78"/>
      <c r="QYK16" s="78"/>
      <c r="QYL16" s="78"/>
      <c r="QYM16" s="78"/>
      <c r="QYN16" s="78"/>
      <c r="QYO16" s="78"/>
      <c r="QYP16" s="78"/>
      <c r="QYQ16" s="78"/>
      <c r="QYR16" s="78"/>
      <c r="QYS16" s="78"/>
      <c r="QYT16" s="78"/>
      <c r="QYU16" s="78"/>
      <c r="QYV16" s="78"/>
      <c r="QYW16" s="78"/>
      <c r="QYX16" s="78"/>
      <c r="QYY16" s="78"/>
      <c r="QYZ16" s="78"/>
      <c r="QZA16" s="78"/>
      <c r="QZB16" s="78"/>
      <c r="QZC16" s="78"/>
      <c r="QZD16" s="78"/>
      <c r="QZE16" s="78"/>
      <c r="QZF16" s="78"/>
      <c r="QZG16" s="78"/>
      <c r="QZH16" s="78"/>
      <c r="QZI16" s="78"/>
      <c r="QZJ16" s="78"/>
      <c r="QZK16" s="78"/>
      <c r="QZL16" s="78"/>
      <c r="QZM16" s="78"/>
      <c r="QZN16" s="78"/>
      <c r="QZO16" s="78"/>
      <c r="QZP16" s="78"/>
      <c r="QZQ16" s="78"/>
      <c r="QZR16" s="78"/>
      <c r="QZS16" s="78"/>
      <c r="QZT16" s="78"/>
      <c r="QZU16" s="78"/>
      <c r="QZV16" s="78"/>
      <c r="QZW16" s="78"/>
      <c r="QZX16" s="78"/>
      <c r="QZY16" s="78"/>
      <c r="QZZ16" s="78"/>
      <c r="RAA16" s="78"/>
      <c r="RAB16" s="78"/>
      <c r="RAC16" s="78"/>
      <c r="RAD16" s="78"/>
      <c r="RAE16" s="78"/>
      <c r="RAF16" s="78"/>
      <c r="RAG16" s="78"/>
      <c r="RAH16" s="78"/>
      <c r="RAI16" s="78"/>
      <c r="RAJ16" s="78"/>
      <c r="RAK16" s="78"/>
      <c r="RAL16" s="78"/>
      <c r="RAM16" s="78"/>
      <c r="RAN16" s="78"/>
      <c r="RAO16" s="78"/>
      <c r="RAP16" s="78"/>
      <c r="RAQ16" s="78"/>
      <c r="RAR16" s="78"/>
      <c r="RAS16" s="78"/>
      <c r="RAT16" s="78"/>
      <c r="RAU16" s="78"/>
      <c r="RAV16" s="78"/>
      <c r="RAW16" s="78"/>
      <c r="RAX16" s="78"/>
      <c r="RAY16" s="78"/>
      <c r="RAZ16" s="78"/>
      <c r="RBA16" s="78"/>
      <c r="RBB16" s="78"/>
      <c r="RBC16" s="78"/>
      <c r="RBD16" s="78"/>
      <c r="RBE16" s="78"/>
      <c r="RBF16" s="78"/>
      <c r="RBG16" s="78"/>
      <c r="RBH16" s="78"/>
      <c r="RBI16" s="78"/>
      <c r="RBJ16" s="78"/>
      <c r="RBK16" s="78"/>
      <c r="RBL16" s="78"/>
      <c r="RBM16" s="78"/>
      <c r="RBN16" s="78"/>
      <c r="RBO16" s="78"/>
      <c r="RBP16" s="78"/>
      <c r="RBQ16" s="78"/>
      <c r="RBR16" s="78"/>
      <c r="RBS16" s="78"/>
      <c r="RBT16" s="78"/>
      <c r="RBU16" s="78"/>
      <c r="RBV16" s="78"/>
      <c r="RBW16" s="78"/>
      <c r="RBX16" s="78"/>
      <c r="RBY16" s="78"/>
      <c r="RBZ16" s="78"/>
      <c r="RCA16" s="78"/>
      <c r="RCB16" s="78"/>
      <c r="RCC16" s="78"/>
      <c r="RCD16" s="78"/>
      <c r="RCE16" s="78"/>
      <c r="RCF16" s="78"/>
      <c r="RCG16" s="78"/>
      <c r="RCH16" s="78"/>
      <c r="RCI16" s="78"/>
      <c r="RCJ16" s="78"/>
      <c r="RCK16" s="78"/>
      <c r="RCL16" s="78"/>
      <c r="RCM16" s="78"/>
      <c r="RCN16" s="78"/>
      <c r="RCO16" s="78"/>
      <c r="RCP16" s="78"/>
      <c r="RCQ16" s="78"/>
      <c r="RCR16" s="78"/>
      <c r="RCS16" s="78"/>
      <c r="RCT16" s="78"/>
      <c r="RCU16" s="78"/>
      <c r="RCV16" s="78"/>
      <c r="RCW16" s="78"/>
      <c r="RCX16" s="78"/>
      <c r="RCY16" s="78"/>
      <c r="RCZ16" s="78"/>
      <c r="RDA16" s="78"/>
      <c r="RDB16" s="78"/>
      <c r="RDC16" s="78"/>
      <c r="RDD16" s="78"/>
      <c r="RDE16" s="78"/>
      <c r="RDF16" s="78"/>
      <c r="RDG16" s="78"/>
      <c r="RDH16" s="78"/>
      <c r="RDI16" s="78"/>
      <c r="RDJ16" s="78"/>
      <c r="RDK16" s="78"/>
      <c r="RDL16" s="78"/>
      <c r="RDM16" s="78"/>
      <c r="RDN16" s="78"/>
      <c r="RDO16" s="78"/>
      <c r="RDP16" s="78"/>
      <c r="RDQ16" s="78"/>
      <c r="RDR16" s="78"/>
      <c r="RDS16" s="78"/>
      <c r="RDT16" s="78"/>
      <c r="RDU16" s="78"/>
      <c r="RDV16" s="78"/>
      <c r="RDW16" s="78"/>
      <c r="RDX16" s="78"/>
      <c r="RDY16" s="78"/>
      <c r="RDZ16" s="78"/>
      <c r="REA16" s="78"/>
      <c r="REB16" s="78"/>
      <c r="REC16" s="78"/>
      <c r="RED16" s="78"/>
      <c r="REE16" s="78"/>
      <c r="REF16" s="78"/>
      <c r="REG16" s="78"/>
      <c r="REH16" s="78"/>
      <c r="REI16" s="78"/>
      <c r="REJ16" s="78"/>
      <c r="REK16" s="78"/>
      <c r="REL16" s="78"/>
      <c r="REM16" s="78"/>
      <c r="REN16" s="78"/>
      <c r="REO16" s="78"/>
      <c r="REP16" s="78"/>
      <c r="REQ16" s="78"/>
      <c r="RER16" s="78"/>
      <c r="RES16" s="78"/>
      <c r="RET16" s="78"/>
      <c r="REU16" s="78"/>
      <c r="REV16" s="78"/>
      <c r="REW16" s="78"/>
      <c r="REX16" s="78"/>
      <c r="REY16" s="78"/>
      <c r="REZ16" s="78"/>
      <c r="RFA16" s="78"/>
      <c r="RFB16" s="78"/>
      <c r="RFC16" s="78"/>
      <c r="RFD16" s="78"/>
      <c r="RFE16" s="78"/>
      <c r="RFF16" s="78"/>
      <c r="RFG16" s="78"/>
      <c r="RFH16" s="78"/>
      <c r="RFI16" s="78"/>
      <c r="RFJ16" s="78"/>
      <c r="RFK16" s="78"/>
      <c r="RFL16" s="78"/>
      <c r="RFM16" s="78"/>
      <c r="RFN16" s="78"/>
      <c r="RFO16" s="78"/>
      <c r="RFP16" s="78"/>
      <c r="RFQ16" s="78"/>
      <c r="RFR16" s="78"/>
      <c r="RFS16" s="78"/>
      <c r="RFT16" s="78"/>
      <c r="RFU16" s="78"/>
      <c r="RFV16" s="78"/>
      <c r="RFW16" s="78"/>
      <c r="RFX16" s="78"/>
      <c r="RFY16" s="78"/>
      <c r="RFZ16" s="78"/>
      <c r="RGA16" s="78"/>
      <c r="RGB16" s="78"/>
      <c r="RGC16" s="78"/>
      <c r="RGD16" s="78"/>
      <c r="RGE16" s="78"/>
      <c r="RGF16" s="78"/>
      <c r="RGG16" s="78"/>
      <c r="RGH16" s="78"/>
      <c r="RGI16" s="78"/>
      <c r="RGJ16" s="78"/>
      <c r="RGK16" s="78"/>
      <c r="RGL16" s="78"/>
      <c r="RGM16" s="78"/>
      <c r="RGN16" s="78"/>
      <c r="RGO16" s="78"/>
      <c r="RGP16" s="78"/>
      <c r="RGQ16" s="78"/>
      <c r="RGR16" s="78"/>
      <c r="RGS16" s="78"/>
      <c r="RGT16" s="78"/>
      <c r="RGU16" s="78"/>
      <c r="RGV16" s="78"/>
      <c r="RGW16" s="78"/>
      <c r="RGX16" s="78"/>
      <c r="RGY16" s="78"/>
      <c r="RGZ16" s="78"/>
      <c r="RHA16" s="78"/>
      <c r="RHB16" s="78"/>
      <c r="RHC16" s="78"/>
      <c r="RHD16" s="78"/>
      <c r="RHE16" s="78"/>
      <c r="RHF16" s="78"/>
      <c r="RHG16" s="78"/>
      <c r="RHH16" s="78"/>
      <c r="RHI16" s="78"/>
      <c r="RHJ16" s="78"/>
      <c r="RHK16" s="78"/>
      <c r="RHL16" s="78"/>
      <c r="RHM16" s="78"/>
      <c r="RHN16" s="78"/>
      <c r="RHO16" s="78"/>
      <c r="RHP16" s="78"/>
      <c r="RHQ16" s="78"/>
      <c r="RHR16" s="78"/>
      <c r="RHS16" s="78"/>
      <c r="RHT16" s="78"/>
      <c r="RHU16" s="78"/>
      <c r="RHV16" s="78"/>
      <c r="RHW16" s="78"/>
      <c r="RHX16" s="78"/>
      <c r="RHY16" s="78"/>
      <c r="RHZ16" s="78"/>
      <c r="RIA16" s="78"/>
      <c r="RIB16" s="78"/>
      <c r="RIC16" s="78"/>
      <c r="RID16" s="78"/>
      <c r="RIE16" s="78"/>
      <c r="RIF16" s="78"/>
      <c r="RIG16" s="78"/>
      <c r="RIH16" s="78"/>
      <c r="RII16" s="78"/>
      <c r="RIJ16" s="78"/>
      <c r="RIK16" s="78"/>
      <c r="RIL16" s="78"/>
      <c r="RIM16" s="78"/>
      <c r="RIN16" s="78"/>
      <c r="RIO16" s="78"/>
      <c r="RIP16" s="78"/>
      <c r="RIQ16" s="78"/>
      <c r="RIR16" s="78"/>
      <c r="RIS16" s="78"/>
      <c r="RIT16" s="78"/>
      <c r="RIU16" s="78"/>
      <c r="RIV16" s="78"/>
      <c r="RIW16" s="78"/>
      <c r="RIX16" s="78"/>
      <c r="RIY16" s="78"/>
      <c r="RIZ16" s="78"/>
      <c r="RJA16" s="78"/>
      <c r="RJB16" s="78"/>
      <c r="RJC16" s="78"/>
      <c r="RJD16" s="78"/>
      <c r="RJE16" s="78"/>
      <c r="RJF16" s="78"/>
      <c r="RJG16" s="78"/>
      <c r="RJH16" s="78"/>
      <c r="RJI16" s="78"/>
      <c r="RJJ16" s="78"/>
      <c r="RJK16" s="78"/>
      <c r="RJL16" s="78"/>
      <c r="RJM16" s="78"/>
      <c r="RJN16" s="78"/>
      <c r="RJO16" s="78"/>
      <c r="RJP16" s="78"/>
      <c r="RJQ16" s="78"/>
      <c r="RJR16" s="78"/>
      <c r="RJS16" s="78"/>
      <c r="RJT16" s="78"/>
      <c r="RJU16" s="78"/>
      <c r="RJV16" s="78"/>
      <c r="RJW16" s="78"/>
      <c r="RJX16" s="78"/>
      <c r="RJY16" s="78"/>
      <c r="RJZ16" s="78"/>
      <c r="RKA16" s="78"/>
      <c r="RKB16" s="78"/>
      <c r="RKC16" s="78"/>
      <c r="RKD16" s="78"/>
      <c r="RKE16" s="78"/>
      <c r="RKF16" s="78"/>
      <c r="RKG16" s="78"/>
      <c r="RKH16" s="78"/>
      <c r="RKI16" s="78"/>
      <c r="RKJ16" s="78"/>
      <c r="RKK16" s="78"/>
      <c r="RKL16" s="78"/>
      <c r="RKM16" s="78"/>
      <c r="RKN16" s="78"/>
      <c r="RKO16" s="78"/>
      <c r="RKP16" s="78"/>
      <c r="RKQ16" s="78"/>
      <c r="RKR16" s="78"/>
      <c r="RKS16" s="78"/>
      <c r="RKT16" s="78"/>
      <c r="RKU16" s="78"/>
      <c r="RKV16" s="78"/>
      <c r="RKW16" s="78"/>
      <c r="RKX16" s="78"/>
      <c r="RKY16" s="78"/>
      <c r="RKZ16" s="78"/>
      <c r="RLA16" s="78"/>
      <c r="RLB16" s="78"/>
      <c r="RLC16" s="78"/>
      <c r="RLD16" s="78"/>
      <c r="RLE16" s="78"/>
      <c r="RLF16" s="78"/>
      <c r="RLG16" s="78"/>
      <c r="RLH16" s="78"/>
      <c r="RLI16" s="78"/>
      <c r="RLJ16" s="78"/>
      <c r="RLK16" s="78"/>
      <c r="RLL16" s="78"/>
      <c r="RLM16" s="78"/>
      <c r="RLN16" s="78"/>
      <c r="RLO16" s="78"/>
      <c r="RLP16" s="78"/>
      <c r="RLQ16" s="78"/>
      <c r="RLR16" s="78"/>
      <c r="RLS16" s="78"/>
      <c r="RLT16" s="78"/>
      <c r="RLU16" s="78"/>
      <c r="RLV16" s="78"/>
      <c r="RLW16" s="78"/>
      <c r="RLX16" s="78"/>
      <c r="RLY16" s="78"/>
      <c r="RLZ16" s="78"/>
      <c r="RMA16" s="78"/>
      <c r="RMB16" s="78"/>
      <c r="RMC16" s="78"/>
      <c r="RMD16" s="78"/>
      <c r="RME16" s="78"/>
      <c r="RMF16" s="78"/>
      <c r="RMG16" s="78"/>
      <c r="RMH16" s="78"/>
      <c r="RMI16" s="78"/>
      <c r="RMJ16" s="78"/>
      <c r="RMK16" s="78"/>
      <c r="RML16" s="78"/>
      <c r="RMM16" s="78"/>
      <c r="RMN16" s="78"/>
      <c r="RMO16" s="78"/>
      <c r="RMP16" s="78"/>
      <c r="RMQ16" s="78"/>
      <c r="RMR16" s="78"/>
      <c r="RMS16" s="78"/>
      <c r="RMT16" s="78"/>
      <c r="RMU16" s="78"/>
      <c r="RMV16" s="78"/>
      <c r="RMW16" s="78"/>
      <c r="RMX16" s="78"/>
      <c r="RMY16" s="78"/>
      <c r="RMZ16" s="78"/>
      <c r="RNA16" s="78"/>
      <c r="RNB16" s="78"/>
      <c r="RNC16" s="78"/>
      <c r="RND16" s="78"/>
      <c r="RNE16" s="78"/>
      <c r="RNF16" s="78"/>
      <c r="RNG16" s="78"/>
      <c r="RNH16" s="78"/>
      <c r="RNI16" s="78"/>
      <c r="RNJ16" s="78"/>
      <c r="RNK16" s="78"/>
      <c r="RNL16" s="78"/>
      <c r="RNM16" s="78"/>
      <c r="RNN16" s="78"/>
      <c r="RNO16" s="78"/>
      <c r="RNP16" s="78"/>
      <c r="RNQ16" s="78"/>
      <c r="RNR16" s="78"/>
      <c r="RNS16" s="78"/>
      <c r="RNT16" s="78"/>
      <c r="RNU16" s="78"/>
      <c r="RNV16" s="78"/>
      <c r="RNW16" s="78"/>
      <c r="RNX16" s="78"/>
      <c r="RNY16" s="78"/>
      <c r="RNZ16" s="78"/>
      <c r="ROA16" s="78"/>
      <c r="ROB16" s="78"/>
      <c r="ROC16" s="78"/>
      <c r="ROD16" s="78"/>
      <c r="ROE16" s="78"/>
      <c r="ROF16" s="78"/>
      <c r="ROG16" s="78"/>
      <c r="ROH16" s="78"/>
      <c r="ROI16" s="78"/>
      <c r="ROJ16" s="78"/>
      <c r="ROK16" s="78"/>
      <c r="ROL16" s="78"/>
      <c r="ROM16" s="78"/>
      <c r="RON16" s="78"/>
      <c r="ROO16" s="78"/>
      <c r="ROP16" s="78"/>
      <c r="ROQ16" s="78"/>
      <c r="ROR16" s="78"/>
      <c r="ROS16" s="78"/>
      <c r="ROT16" s="78"/>
      <c r="ROU16" s="78"/>
      <c r="ROV16" s="78"/>
      <c r="ROW16" s="78"/>
      <c r="ROX16" s="78"/>
      <c r="ROY16" s="78"/>
      <c r="ROZ16" s="78"/>
      <c r="RPA16" s="78"/>
      <c r="RPB16" s="78"/>
      <c r="RPC16" s="78"/>
      <c r="RPD16" s="78"/>
      <c r="RPE16" s="78"/>
      <c r="RPF16" s="78"/>
      <c r="RPG16" s="78"/>
      <c r="RPH16" s="78"/>
      <c r="RPI16" s="78"/>
      <c r="RPJ16" s="78"/>
      <c r="RPK16" s="78"/>
      <c r="RPL16" s="78"/>
      <c r="RPM16" s="78"/>
      <c r="RPN16" s="78"/>
      <c r="RPO16" s="78"/>
      <c r="RPP16" s="78"/>
      <c r="RPQ16" s="78"/>
      <c r="RPR16" s="78"/>
      <c r="RPS16" s="78"/>
      <c r="RPT16" s="78"/>
      <c r="RPU16" s="78"/>
      <c r="RPV16" s="78"/>
      <c r="RPW16" s="78"/>
      <c r="RPX16" s="78"/>
      <c r="RPY16" s="78"/>
      <c r="RPZ16" s="78"/>
      <c r="RQA16" s="78"/>
      <c r="RQB16" s="78"/>
      <c r="RQC16" s="78"/>
      <c r="RQD16" s="78"/>
      <c r="RQE16" s="78"/>
      <c r="RQF16" s="78"/>
      <c r="RQG16" s="78"/>
      <c r="RQH16" s="78"/>
      <c r="RQI16" s="78"/>
      <c r="RQJ16" s="78"/>
      <c r="RQK16" s="78"/>
      <c r="RQL16" s="78"/>
      <c r="RQM16" s="78"/>
      <c r="RQN16" s="78"/>
      <c r="RQO16" s="78"/>
      <c r="RQP16" s="78"/>
      <c r="RQQ16" s="78"/>
      <c r="RQR16" s="78"/>
      <c r="RQS16" s="78"/>
      <c r="RQT16" s="78"/>
      <c r="RQU16" s="78"/>
      <c r="RQV16" s="78"/>
      <c r="RQW16" s="78"/>
      <c r="RQX16" s="78"/>
      <c r="RQY16" s="78"/>
      <c r="RQZ16" s="78"/>
      <c r="RRA16" s="78"/>
      <c r="RRB16" s="78"/>
      <c r="RRC16" s="78"/>
      <c r="RRD16" s="78"/>
      <c r="RRE16" s="78"/>
      <c r="RRF16" s="78"/>
      <c r="RRG16" s="78"/>
      <c r="RRH16" s="78"/>
      <c r="RRI16" s="78"/>
      <c r="RRJ16" s="78"/>
      <c r="RRK16" s="78"/>
      <c r="RRL16" s="78"/>
      <c r="RRM16" s="78"/>
      <c r="RRN16" s="78"/>
      <c r="RRO16" s="78"/>
      <c r="RRP16" s="78"/>
      <c r="RRQ16" s="78"/>
      <c r="RRR16" s="78"/>
      <c r="RRS16" s="78"/>
      <c r="RRT16" s="78"/>
      <c r="RRU16" s="78"/>
      <c r="RRV16" s="78"/>
      <c r="RRW16" s="78"/>
      <c r="RRX16" s="78"/>
      <c r="RRY16" s="78"/>
      <c r="RRZ16" s="78"/>
      <c r="RSA16" s="78"/>
      <c r="RSB16" s="78"/>
      <c r="RSC16" s="78"/>
      <c r="RSD16" s="78"/>
      <c r="RSE16" s="78"/>
      <c r="RSF16" s="78"/>
      <c r="RSG16" s="78"/>
      <c r="RSH16" s="78"/>
      <c r="RSI16" s="78"/>
      <c r="RSJ16" s="78"/>
      <c r="RSK16" s="78"/>
      <c r="RSL16" s="78"/>
      <c r="RSM16" s="78"/>
      <c r="RSN16" s="78"/>
      <c r="RSO16" s="78"/>
      <c r="RSP16" s="78"/>
      <c r="RSQ16" s="78"/>
      <c r="RSR16" s="78"/>
      <c r="RSS16" s="78"/>
      <c r="RST16" s="78"/>
      <c r="RSU16" s="78"/>
      <c r="RSV16" s="78"/>
      <c r="RSW16" s="78"/>
      <c r="RSX16" s="78"/>
      <c r="RSY16" s="78"/>
      <c r="RSZ16" s="78"/>
      <c r="RTA16" s="78"/>
      <c r="RTB16" s="78"/>
      <c r="RTC16" s="78"/>
      <c r="RTD16" s="78"/>
      <c r="RTE16" s="78"/>
      <c r="RTF16" s="78"/>
      <c r="RTG16" s="78"/>
      <c r="RTH16" s="78"/>
      <c r="RTI16" s="78"/>
      <c r="RTJ16" s="78"/>
      <c r="RTK16" s="78"/>
      <c r="RTL16" s="78"/>
      <c r="RTM16" s="78"/>
      <c r="RTN16" s="78"/>
      <c r="RTO16" s="78"/>
      <c r="RTP16" s="78"/>
      <c r="RTQ16" s="78"/>
      <c r="RTR16" s="78"/>
      <c r="RTS16" s="78"/>
      <c r="RTT16" s="78"/>
      <c r="RTU16" s="78"/>
      <c r="RTV16" s="78"/>
      <c r="RTW16" s="78"/>
      <c r="RTX16" s="78"/>
      <c r="RTY16" s="78"/>
      <c r="RTZ16" s="78"/>
      <c r="RUA16" s="78"/>
      <c r="RUB16" s="78"/>
      <c r="RUC16" s="78"/>
      <c r="RUD16" s="78"/>
      <c r="RUE16" s="78"/>
      <c r="RUF16" s="78"/>
      <c r="RUG16" s="78"/>
      <c r="RUH16" s="78"/>
      <c r="RUI16" s="78"/>
      <c r="RUJ16" s="78"/>
      <c r="RUK16" s="78"/>
      <c r="RUL16" s="78"/>
      <c r="RUM16" s="78"/>
      <c r="RUN16" s="78"/>
      <c r="RUO16" s="78"/>
      <c r="RUP16" s="78"/>
      <c r="RUQ16" s="78"/>
      <c r="RUR16" s="78"/>
      <c r="RUS16" s="78"/>
      <c r="RUT16" s="78"/>
      <c r="RUU16" s="78"/>
      <c r="RUV16" s="78"/>
      <c r="RUW16" s="78"/>
      <c r="RUX16" s="78"/>
      <c r="RUY16" s="78"/>
      <c r="RUZ16" s="78"/>
      <c r="RVA16" s="78"/>
      <c r="RVB16" s="78"/>
      <c r="RVC16" s="78"/>
      <c r="RVD16" s="78"/>
      <c r="RVE16" s="78"/>
      <c r="RVF16" s="78"/>
      <c r="RVG16" s="78"/>
      <c r="RVH16" s="78"/>
      <c r="RVI16" s="78"/>
      <c r="RVJ16" s="78"/>
      <c r="RVK16" s="78"/>
      <c r="RVL16" s="78"/>
      <c r="RVM16" s="78"/>
      <c r="RVN16" s="78"/>
      <c r="RVO16" s="78"/>
      <c r="RVP16" s="78"/>
      <c r="RVQ16" s="78"/>
      <c r="RVR16" s="78"/>
      <c r="RVS16" s="78"/>
      <c r="RVT16" s="78"/>
      <c r="RVU16" s="78"/>
      <c r="RVV16" s="78"/>
      <c r="RVW16" s="78"/>
      <c r="RVX16" s="78"/>
      <c r="RVY16" s="78"/>
      <c r="RVZ16" s="78"/>
      <c r="RWA16" s="78"/>
      <c r="RWB16" s="78"/>
      <c r="RWC16" s="78"/>
      <c r="RWD16" s="78"/>
      <c r="RWE16" s="78"/>
      <c r="RWF16" s="78"/>
      <c r="RWG16" s="78"/>
      <c r="RWH16" s="78"/>
      <c r="RWI16" s="78"/>
      <c r="RWJ16" s="78"/>
      <c r="RWK16" s="78"/>
      <c r="RWL16" s="78"/>
      <c r="RWM16" s="78"/>
      <c r="RWN16" s="78"/>
      <c r="RWO16" s="78"/>
      <c r="RWP16" s="78"/>
      <c r="RWQ16" s="78"/>
      <c r="RWR16" s="78"/>
      <c r="RWS16" s="78"/>
      <c r="RWT16" s="78"/>
      <c r="RWU16" s="78"/>
      <c r="RWV16" s="78"/>
      <c r="RWW16" s="78"/>
      <c r="RWX16" s="78"/>
      <c r="RWY16" s="78"/>
      <c r="RWZ16" s="78"/>
      <c r="RXA16" s="78"/>
      <c r="RXB16" s="78"/>
      <c r="RXC16" s="78"/>
      <c r="RXD16" s="78"/>
      <c r="RXE16" s="78"/>
      <c r="RXF16" s="78"/>
      <c r="RXG16" s="78"/>
      <c r="RXH16" s="78"/>
      <c r="RXI16" s="78"/>
      <c r="RXJ16" s="78"/>
      <c r="RXK16" s="78"/>
      <c r="RXL16" s="78"/>
      <c r="RXM16" s="78"/>
      <c r="RXN16" s="78"/>
      <c r="RXO16" s="78"/>
      <c r="RXP16" s="78"/>
      <c r="RXQ16" s="78"/>
      <c r="RXR16" s="78"/>
      <c r="RXS16" s="78"/>
      <c r="RXT16" s="78"/>
      <c r="RXU16" s="78"/>
      <c r="RXV16" s="78"/>
      <c r="RXW16" s="78"/>
      <c r="RXX16" s="78"/>
      <c r="RXY16" s="78"/>
      <c r="RXZ16" s="78"/>
      <c r="RYA16" s="78"/>
      <c r="RYB16" s="78"/>
      <c r="RYC16" s="78"/>
      <c r="RYD16" s="78"/>
      <c r="RYE16" s="78"/>
      <c r="RYF16" s="78"/>
      <c r="RYG16" s="78"/>
      <c r="RYH16" s="78"/>
      <c r="RYI16" s="78"/>
      <c r="RYJ16" s="78"/>
      <c r="RYK16" s="78"/>
      <c r="RYL16" s="78"/>
      <c r="RYM16" s="78"/>
      <c r="RYN16" s="78"/>
      <c r="RYO16" s="78"/>
      <c r="RYP16" s="78"/>
      <c r="RYQ16" s="78"/>
      <c r="RYR16" s="78"/>
      <c r="RYS16" s="78"/>
      <c r="RYT16" s="78"/>
      <c r="RYU16" s="78"/>
      <c r="RYV16" s="78"/>
      <c r="RYW16" s="78"/>
      <c r="RYX16" s="78"/>
      <c r="RYY16" s="78"/>
      <c r="RYZ16" s="78"/>
      <c r="RZA16" s="78"/>
      <c r="RZB16" s="78"/>
      <c r="RZC16" s="78"/>
      <c r="RZD16" s="78"/>
      <c r="RZE16" s="78"/>
      <c r="RZF16" s="78"/>
      <c r="RZG16" s="78"/>
      <c r="RZH16" s="78"/>
      <c r="RZI16" s="78"/>
      <c r="RZJ16" s="78"/>
      <c r="RZK16" s="78"/>
      <c r="RZL16" s="78"/>
      <c r="RZM16" s="78"/>
      <c r="RZN16" s="78"/>
      <c r="RZO16" s="78"/>
      <c r="RZP16" s="78"/>
      <c r="RZQ16" s="78"/>
      <c r="RZR16" s="78"/>
      <c r="RZS16" s="78"/>
      <c r="RZT16" s="78"/>
      <c r="RZU16" s="78"/>
      <c r="RZV16" s="78"/>
      <c r="RZW16" s="78"/>
      <c r="RZX16" s="78"/>
      <c r="RZY16" s="78"/>
      <c r="RZZ16" s="78"/>
      <c r="SAA16" s="78"/>
      <c r="SAB16" s="78"/>
      <c r="SAC16" s="78"/>
      <c r="SAD16" s="78"/>
      <c r="SAE16" s="78"/>
      <c r="SAF16" s="78"/>
      <c r="SAG16" s="78"/>
      <c r="SAH16" s="78"/>
      <c r="SAI16" s="78"/>
      <c r="SAJ16" s="78"/>
      <c r="SAK16" s="78"/>
      <c r="SAL16" s="78"/>
      <c r="SAM16" s="78"/>
      <c r="SAN16" s="78"/>
      <c r="SAO16" s="78"/>
      <c r="SAP16" s="78"/>
      <c r="SAQ16" s="78"/>
      <c r="SAR16" s="78"/>
      <c r="SAS16" s="78"/>
      <c r="SAT16" s="78"/>
      <c r="SAU16" s="78"/>
      <c r="SAV16" s="78"/>
      <c r="SAW16" s="78"/>
      <c r="SAX16" s="78"/>
      <c r="SAY16" s="78"/>
      <c r="SAZ16" s="78"/>
      <c r="SBA16" s="78"/>
      <c r="SBB16" s="78"/>
      <c r="SBC16" s="78"/>
      <c r="SBD16" s="78"/>
      <c r="SBE16" s="78"/>
      <c r="SBF16" s="78"/>
      <c r="SBG16" s="78"/>
      <c r="SBH16" s="78"/>
      <c r="SBI16" s="78"/>
      <c r="SBJ16" s="78"/>
      <c r="SBK16" s="78"/>
      <c r="SBL16" s="78"/>
      <c r="SBM16" s="78"/>
      <c r="SBN16" s="78"/>
      <c r="SBO16" s="78"/>
      <c r="SBP16" s="78"/>
      <c r="SBQ16" s="78"/>
      <c r="SBR16" s="78"/>
      <c r="SBS16" s="78"/>
      <c r="SBT16" s="78"/>
      <c r="SBU16" s="78"/>
      <c r="SBV16" s="78"/>
      <c r="SBW16" s="78"/>
      <c r="SBX16" s="78"/>
      <c r="SBY16" s="78"/>
      <c r="SBZ16" s="78"/>
      <c r="SCA16" s="78"/>
      <c r="SCB16" s="78"/>
      <c r="SCC16" s="78"/>
      <c r="SCD16" s="78"/>
      <c r="SCE16" s="78"/>
      <c r="SCF16" s="78"/>
      <c r="SCG16" s="78"/>
      <c r="SCH16" s="78"/>
      <c r="SCI16" s="78"/>
      <c r="SCJ16" s="78"/>
      <c r="SCK16" s="78"/>
      <c r="SCL16" s="78"/>
      <c r="SCM16" s="78"/>
      <c r="SCN16" s="78"/>
      <c r="SCO16" s="78"/>
      <c r="SCP16" s="78"/>
      <c r="SCQ16" s="78"/>
      <c r="SCR16" s="78"/>
      <c r="SCS16" s="78"/>
      <c r="SCT16" s="78"/>
      <c r="SCU16" s="78"/>
      <c r="SCV16" s="78"/>
      <c r="SCW16" s="78"/>
      <c r="SCX16" s="78"/>
      <c r="SCY16" s="78"/>
      <c r="SCZ16" s="78"/>
      <c r="SDA16" s="78"/>
      <c r="SDB16" s="78"/>
      <c r="SDC16" s="78"/>
      <c r="SDD16" s="78"/>
      <c r="SDE16" s="78"/>
      <c r="SDF16" s="78"/>
      <c r="SDG16" s="78"/>
      <c r="SDH16" s="78"/>
      <c r="SDI16" s="78"/>
      <c r="SDJ16" s="78"/>
      <c r="SDK16" s="78"/>
      <c r="SDL16" s="78"/>
      <c r="SDM16" s="78"/>
      <c r="SDN16" s="78"/>
      <c r="SDO16" s="78"/>
      <c r="SDP16" s="78"/>
      <c r="SDQ16" s="78"/>
      <c r="SDR16" s="78"/>
      <c r="SDS16" s="78"/>
      <c r="SDT16" s="78"/>
      <c r="SDU16" s="78"/>
      <c r="SDV16" s="78"/>
      <c r="SDW16" s="78"/>
      <c r="SDX16" s="78"/>
      <c r="SDY16" s="78"/>
      <c r="SDZ16" s="78"/>
      <c r="SEA16" s="78"/>
      <c r="SEB16" s="78"/>
      <c r="SEC16" s="78"/>
      <c r="SED16" s="78"/>
      <c r="SEE16" s="78"/>
      <c r="SEF16" s="78"/>
      <c r="SEG16" s="78"/>
      <c r="SEH16" s="78"/>
      <c r="SEI16" s="78"/>
      <c r="SEJ16" s="78"/>
      <c r="SEK16" s="78"/>
      <c r="SEL16" s="78"/>
      <c r="SEM16" s="78"/>
      <c r="SEN16" s="78"/>
      <c r="SEO16" s="78"/>
      <c r="SEP16" s="78"/>
      <c r="SEQ16" s="78"/>
      <c r="SER16" s="78"/>
      <c r="SES16" s="78"/>
      <c r="SET16" s="78"/>
      <c r="SEU16" s="78"/>
      <c r="SEV16" s="78"/>
      <c r="SEW16" s="78"/>
      <c r="SEX16" s="78"/>
      <c r="SEY16" s="78"/>
      <c r="SEZ16" s="78"/>
      <c r="SFA16" s="78"/>
      <c r="SFB16" s="78"/>
      <c r="SFC16" s="78"/>
      <c r="SFD16" s="78"/>
      <c r="SFE16" s="78"/>
      <c r="SFF16" s="78"/>
      <c r="SFG16" s="78"/>
      <c r="SFH16" s="78"/>
      <c r="SFI16" s="78"/>
      <c r="SFJ16" s="78"/>
      <c r="SFK16" s="78"/>
      <c r="SFL16" s="78"/>
      <c r="SFM16" s="78"/>
      <c r="SFN16" s="78"/>
      <c r="SFO16" s="78"/>
      <c r="SFP16" s="78"/>
      <c r="SFQ16" s="78"/>
      <c r="SFR16" s="78"/>
      <c r="SFS16" s="78"/>
      <c r="SFT16" s="78"/>
      <c r="SFU16" s="78"/>
      <c r="SFV16" s="78"/>
      <c r="SFW16" s="78"/>
      <c r="SFX16" s="78"/>
      <c r="SFY16" s="78"/>
      <c r="SFZ16" s="78"/>
      <c r="SGA16" s="78"/>
      <c r="SGB16" s="78"/>
      <c r="SGC16" s="78"/>
      <c r="SGD16" s="78"/>
      <c r="SGE16" s="78"/>
      <c r="SGF16" s="78"/>
      <c r="SGG16" s="78"/>
      <c r="SGH16" s="78"/>
      <c r="SGI16" s="78"/>
      <c r="SGJ16" s="78"/>
      <c r="SGK16" s="78"/>
      <c r="SGL16" s="78"/>
      <c r="SGM16" s="78"/>
      <c r="SGN16" s="78"/>
      <c r="SGO16" s="78"/>
      <c r="SGP16" s="78"/>
      <c r="SGQ16" s="78"/>
      <c r="SGR16" s="78"/>
      <c r="SGS16" s="78"/>
      <c r="SGT16" s="78"/>
      <c r="SGU16" s="78"/>
      <c r="SGV16" s="78"/>
      <c r="SGW16" s="78"/>
      <c r="SGX16" s="78"/>
      <c r="SGY16" s="78"/>
      <c r="SGZ16" s="78"/>
      <c r="SHA16" s="78"/>
      <c r="SHB16" s="78"/>
      <c r="SHC16" s="78"/>
      <c r="SHD16" s="78"/>
      <c r="SHE16" s="78"/>
      <c r="SHF16" s="78"/>
      <c r="SHG16" s="78"/>
      <c r="SHH16" s="78"/>
      <c r="SHI16" s="78"/>
      <c r="SHJ16" s="78"/>
      <c r="SHK16" s="78"/>
      <c r="SHL16" s="78"/>
      <c r="SHM16" s="78"/>
      <c r="SHN16" s="78"/>
      <c r="SHO16" s="78"/>
      <c r="SHP16" s="78"/>
      <c r="SHQ16" s="78"/>
      <c r="SHR16" s="78"/>
      <c r="SHS16" s="78"/>
      <c r="SHT16" s="78"/>
      <c r="SHU16" s="78"/>
      <c r="SHV16" s="78"/>
      <c r="SHW16" s="78"/>
      <c r="SHX16" s="78"/>
      <c r="SHY16" s="78"/>
      <c r="SHZ16" s="78"/>
      <c r="SIA16" s="78"/>
      <c r="SIB16" s="78"/>
      <c r="SIC16" s="78"/>
      <c r="SID16" s="78"/>
      <c r="SIE16" s="78"/>
      <c r="SIF16" s="78"/>
      <c r="SIG16" s="78"/>
      <c r="SIH16" s="78"/>
      <c r="SII16" s="78"/>
      <c r="SIJ16" s="78"/>
      <c r="SIK16" s="78"/>
      <c r="SIL16" s="78"/>
      <c r="SIM16" s="78"/>
      <c r="SIN16" s="78"/>
      <c r="SIO16" s="78"/>
      <c r="SIP16" s="78"/>
      <c r="SIQ16" s="78"/>
      <c r="SIR16" s="78"/>
      <c r="SIS16" s="78"/>
      <c r="SIT16" s="78"/>
      <c r="SIU16" s="78"/>
      <c r="SIV16" s="78"/>
      <c r="SIW16" s="78"/>
      <c r="SIX16" s="78"/>
      <c r="SIY16" s="78"/>
      <c r="SIZ16" s="78"/>
      <c r="SJA16" s="78"/>
      <c r="SJB16" s="78"/>
      <c r="SJC16" s="78"/>
      <c r="SJD16" s="78"/>
      <c r="SJE16" s="78"/>
      <c r="SJF16" s="78"/>
      <c r="SJG16" s="78"/>
      <c r="SJH16" s="78"/>
      <c r="SJI16" s="78"/>
      <c r="SJJ16" s="78"/>
      <c r="SJK16" s="78"/>
      <c r="SJL16" s="78"/>
      <c r="SJM16" s="78"/>
      <c r="SJN16" s="78"/>
      <c r="SJO16" s="78"/>
      <c r="SJP16" s="78"/>
      <c r="SJQ16" s="78"/>
      <c r="SJR16" s="78"/>
      <c r="SJS16" s="78"/>
      <c r="SJT16" s="78"/>
      <c r="SJU16" s="78"/>
      <c r="SJV16" s="78"/>
      <c r="SJW16" s="78"/>
      <c r="SJX16" s="78"/>
      <c r="SJY16" s="78"/>
      <c r="SJZ16" s="78"/>
      <c r="SKA16" s="78"/>
      <c r="SKB16" s="78"/>
      <c r="SKC16" s="78"/>
      <c r="SKD16" s="78"/>
      <c r="SKE16" s="78"/>
      <c r="SKF16" s="78"/>
      <c r="SKG16" s="78"/>
      <c r="SKH16" s="78"/>
      <c r="SKI16" s="78"/>
      <c r="SKJ16" s="78"/>
      <c r="SKK16" s="78"/>
      <c r="SKL16" s="78"/>
      <c r="SKM16" s="78"/>
      <c r="SKN16" s="78"/>
      <c r="SKO16" s="78"/>
      <c r="SKP16" s="78"/>
      <c r="SKQ16" s="78"/>
      <c r="SKR16" s="78"/>
      <c r="SKS16" s="78"/>
      <c r="SKT16" s="78"/>
      <c r="SKU16" s="78"/>
      <c r="SKV16" s="78"/>
      <c r="SKW16" s="78"/>
      <c r="SKX16" s="78"/>
      <c r="SKY16" s="78"/>
      <c r="SKZ16" s="78"/>
      <c r="SLA16" s="78"/>
      <c r="SLB16" s="78"/>
      <c r="SLC16" s="78"/>
      <c r="SLD16" s="78"/>
      <c r="SLE16" s="78"/>
      <c r="SLF16" s="78"/>
      <c r="SLG16" s="78"/>
      <c r="SLH16" s="78"/>
      <c r="SLI16" s="78"/>
      <c r="SLJ16" s="78"/>
      <c r="SLK16" s="78"/>
      <c r="SLL16" s="78"/>
      <c r="SLM16" s="78"/>
      <c r="SLN16" s="78"/>
      <c r="SLO16" s="78"/>
      <c r="SLP16" s="78"/>
      <c r="SLQ16" s="78"/>
      <c r="SLR16" s="78"/>
      <c r="SLS16" s="78"/>
      <c r="SLT16" s="78"/>
      <c r="SLU16" s="78"/>
      <c r="SLV16" s="78"/>
      <c r="SLW16" s="78"/>
      <c r="SLX16" s="78"/>
      <c r="SLY16" s="78"/>
      <c r="SLZ16" s="78"/>
      <c r="SMA16" s="78"/>
      <c r="SMB16" s="78"/>
      <c r="SMC16" s="78"/>
      <c r="SMD16" s="78"/>
      <c r="SME16" s="78"/>
      <c r="SMF16" s="78"/>
      <c r="SMG16" s="78"/>
      <c r="SMH16" s="78"/>
      <c r="SMI16" s="78"/>
      <c r="SMJ16" s="78"/>
      <c r="SMK16" s="78"/>
      <c r="SML16" s="78"/>
      <c r="SMM16" s="78"/>
      <c r="SMN16" s="78"/>
      <c r="SMO16" s="78"/>
      <c r="SMP16" s="78"/>
      <c r="SMQ16" s="78"/>
      <c r="SMR16" s="78"/>
      <c r="SMS16" s="78"/>
      <c r="SMT16" s="78"/>
      <c r="SMU16" s="78"/>
      <c r="SMV16" s="78"/>
      <c r="SMW16" s="78"/>
      <c r="SMX16" s="78"/>
      <c r="SMY16" s="78"/>
      <c r="SMZ16" s="78"/>
      <c r="SNA16" s="78"/>
      <c r="SNB16" s="78"/>
      <c r="SNC16" s="78"/>
      <c r="SND16" s="78"/>
      <c r="SNE16" s="78"/>
      <c r="SNF16" s="78"/>
      <c r="SNG16" s="78"/>
      <c r="SNH16" s="78"/>
      <c r="SNI16" s="78"/>
      <c r="SNJ16" s="78"/>
      <c r="SNK16" s="78"/>
      <c r="SNL16" s="78"/>
      <c r="SNM16" s="78"/>
      <c r="SNN16" s="78"/>
      <c r="SNO16" s="78"/>
      <c r="SNP16" s="78"/>
      <c r="SNQ16" s="78"/>
      <c r="SNR16" s="78"/>
      <c r="SNS16" s="78"/>
      <c r="SNT16" s="78"/>
      <c r="SNU16" s="78"/>
      <c r="SNV16" s="78"/>
      <c r="SNW16" s="78"/>
      <c r="SNX16" s="78"/>
      <c r="SNY16" s="78"/>
      <c r="SNZ16" s="78"/>
      <c r="SOA16" s="78"/>
      <c r="SOB16" s="78"/>
      <c r="SOC16" s="78"/>
      <c r="SOD16" s="78"/>
      <c r="SOE16" s="78"/>
      <c r="SOF16" s="78"/>
      <c r="SOG16" s="78"/>
      <c r="SOH16" s="78"/>
      <c r="SOI16" s="78"/>
      <c r="SOJ16" s="78"/>
      <c r="SOK16" s="78"/>
      <c r="SOL16" s="78"/>
      <c r="SOM16" s="78"/>
      <c r="SON16" s="78"/>
      <c r="SOO16" s="78"/>
      <c r="SOP16" s="78"/>
      <c r="SOQ16" s="78"/>
      <c r="SOR16" s="78"/>
      <c r="SOS16" s="78"/>
      <c r="SOT16" s="78"/>
      <c r="SOU16" s="78"/>
      <c r="SOV16" s="78"/>
      <c r="SOW16" s="78"/>
      <c r="SOX16" s="78"/>
      <c r="SOY16" s="78"/>
      <c r="SOZ16" s="78"/>
      <c r="SPA16" s="78"/>
      <c r="SPB16" s="78"/>
      <c r="SPC16" s="78"/>
      <c r="SPD16" s="78"/>
      <c r="SPE16" s="78"/>
      <c r="SPF16" s="78"/>
      <c r="SPG16" s="78"/>
      <c r="SPH16" s="78"/>
      <c r="SPI16" s="78"/>
      <c r="SPJ16" s="78"/>
      <c r="SPK16" s="78"/>
      <c r="SPL16" s="78"/>
      <c r="SPM16" s="78"/>
      <c r="SPN16" s="78"/>
      <c r="SPO16" s="78"/>
      <c r="SPP16" s="78"/>
      <c r="SPQ16" s="78"/>
      <c r="SPR16" s="78"/>
      <c r="SPS16" s="78"/>
      <c r="SPT16" s="78"/>
      <c r="SPU16" s="78"/>
      <c r="SPV16" s="78"/>
      <c r="SPW16" s="78"/>
      <c r="SPX16" s="78"/>
      <c r="SPY16" s="78"/>
      <c r="SPZ16" s="78"/>
      <c r="SQA16" s="78"/>
      <c r="SQB16" s="78"/>
      <c r="SQC16" s="78"/>
      <c r="SQD16" s="78"/>
      <c r="SQE16" s="78"/>
      <c r="SQF16" s="78"/>
      <c r="SQG16" s="78"/>
      <c r="SQH16" s="78"/>
      <c r="SQI16" s="78"/>
      <c r="SQJ16" s="78"/>
      <c r="SQK16" s="78"/>
      <c r="SQL16" s="78"/>
      <c r="SQM16" s="78"/>
      <c r="SQN16" s="78"/>
      <c r="SQO16" s="78"/>
      <c r="SQP16" s="78"/>
      <c r="SQQ16" s="78"/>
      <c r="SQR16" s="78"/>
      <c r="SQS16" s="78"/>
      <c r="SQT16" s="78"/>
      <c r="SQU16" s="78"/>
      <c r="SQV16" s="78"/>
      <c r="SQW16" s="78"/>
      <c r="SQX16" s="78"/>
      <c r="SQY16" s="78"/>
      <c r="SQZ16" s="78"/>
      <c r="SRA16" s="78"/>
      <c r="SRB16" s="78"/>
      <c r="SRC16" s="78"/>
      <c r="SRD16" s="78"/>
      <c r="SRE16" s="78"/>
      <c r="SRF16" s="78"/>
      <c r="SRG16" s="78"/>
      <c r="SRH16" s="78"/>
      <c r="SRI16" s="78"/>
      <c r="SRJ16" s="78"/>
      <c r="SRK16" s="78"/>
      <c r="SRL16" s="78"/>
      <c r="SRM16" s="78"/>
      <c r="SRN16" s="78"/>
      <c r="SRO16" s="78"/>
      <c r="SRP16" s="78"/>
      <c r="SRQ16" s="78"/>
      <c r="SRR16" s="78"/>
      <c r="SRS16" s="78"/>
      <c r="SRT16" s="78"/>
      <c r="SRU16" s="78"/>
      <c r="SRV16" s="78"/>
      <c r="SRW16" s="78"/>
      <c r="SRX16" s="78"/>
      <c r="SRY16" s="78"/>
      <c r="SRZ16" s="78"/>
      <c r="SSA16" s="78"/>
      <c r="SSB16" s="78"/>
      <c r="SSC16" s="78"/>
      <c r="SSD16" s="78"/>
      <c r="SSE16" s="78"/>
      <c r="SSF16" s="78"/>
      <c r="SSG16" s="78"/>
      <c r="SSH16" s="78"/>
      <c r="SSI16" s="78"/>
      <c r="SSJ16" s="78"/>
      <c r="SSK16" s="78"/>
      <c r="SSL16" s="78"/>
      <c r="SSM16" s="78"/>
      <c r="SSN16" s="78"/>
      <c r="SSO16" s="78"/>
      <c r="SSP16" s="78"/>
      <c r="SSQ16" s="78"/>
      <c r="SSR16" s="78"/>
      <c r="SSS16" s="78"/>
      <c r="SST16" s="78"/>
      <c r="SSU16" s="78"/>
      <c r="SSV16" s="78"/>
      <c r="SSW16" s="78"/>
      <c r="SSX16" s="78"/>
      <c r="SSY16" s="78"/>
      <c r="SSZ16" s="78"/>
      <c r="STA16" s="78"/>
      <c r="STB16" s="78"/>
      <c r="STC16" s="78"/>
      <c r="STD16" s="78"/>
      <c r="STE16" s="78"/>
      <c r="STF16" s="78"/>
      <c r="STG16" s="78"/>
      <c r="STH16" s="78"/>
      <c r="STI16" s="78"/>
      <c r="STJ16" s="78"/>
      <c r="STK16" s="78"/>
      <c r="STL16" s="78"/>
      <c r="STM16" s="78"/>
      <c r="STN16" s="78"/>
      <c r="STO16" s="78"/>
      <c r="STP16" s="78"/>
      <c r="STQ16" s="78"/>
      <c r="STR16" s="78"/>
      <c r="STS16" s="78"/>
      <c r="STT16" s="78"/>
      <c r="STU16" s="78"/>
      <c r="STV16" s="78"/>
      <c r="STW16" s="78"/>
      <c r="STX16" s="78"/>
      <c r="STY16" s="78"/>
      <c r="STZ16" s="78"/>
      <c r="SUA16" s="78"/>
      <c r="SUB16" s="78"/>
      <c r="SUC16" s="78"/>
      <c r="SUD16" s="78"/>
      <c r="SUE16" s="78"/>
      <c r="SUF16" s="78"/>
      <c r="SUG16" s="78"/>
      <c r="SUH16" s="78"/>
      <c r="SUI16" s="78"/>
      <c r="SUJ16" s="78"/>
      <c r="SUK16" s="78"/>
      <c r="SUL16" s="78"/>
      <c r="SUM16" s="78"/>
      <c r="SUN16" s="78"/>
      <c r="SUO16" s="78"/>
      <c r="SUP16" s="78"/>
      <c r="SUQ16" s="78"/>
      <c r="SUR16" s="78"/>
      <c r="SUS16" s="78"/>
      <c r="SUT16" s="78"/>
      <c r="SUU16" s="78"/>
      <c r="SUV16" s="78"/>
      <c r="SUW16" s="78"/>
      <c r="SUX16" s="78"/>
      <c r="SUY16" s="78"/>
      <c r="SUZ16" s="78"/>
      <c r="SVA16" s="78"/>
      <c r="SVB16" s="78"/>
      <c r="SVC16" s="78"/>
      <c r="SVD16" s="78"/>
      <c r="SVE16" s="78"/>
      <c r="SVF16" s="78"/>
      <c r="SVG16" s="78"/>
      <c r="SVH16" s="78"/>
      <c r="SVI16" s="78"/>
      <c r="SVJ16" s="78"/>
      <c r="SVK16" s="78"/>
      <c r="SVL16" s="78"/>
      <c r="SVM16" s="78"/>
      <c r="SVN16" s="78"/>
      <c r="SVO16" s="78"/>
      <c r="SVP16" s="78"/>
      <c r="SVQ16" s="78"/>
      <c r="SVR16" s="78"/>
      <c r="SVS16" s="78"/>
      <c r="SVT16" s="78"/>
      <c r="SVU16" s="78"/>
      <c r="SVV16" s="78"/>
      <c r="SVW16" s="78"/>
      <c r="SVX16" s="78"/>
      <c r="SVY16" s="78"/>
      <c r="SVZ16" s="78"/>
      <c r="SWA16" s="78"/>
      <c r="SWB16" s="78"/>
      <c r="SWC16" s="78"/>
      <c r="SWD16" s="78"/>
      <c r="SWE16" s="78"/>
      <c r="SWF16" s="78"/>
      <c r="SWG16" s="78"/>
      <c r="SWH16" s="78"/>
      <c r="SWI16" s="78"/>
      <c r="SWJ16" s="78"/>
      <c r="SWK16" s="78"/>
      <c r="SWL16" s="78"/>
      <c r="SWM16" s="78"/>
      <c r="SWN16" s="78"/>
      <c r="SWO16" s="78"/>
      <c r="SWP16" s="78"/>
      <c r="SWQ16" s="78"/>
      <c r="SWR16" s="78"/>
      <c r="SWS16" s="78"/>
      <c r="SWT16" s="78"/>
      <c r="SWU16" s="78"/>
      <c r="SWV16" s="78"/>
      <c r="SWW16" s="78"/>
      <c r="SWX16" s="78"/>
      <c r="SWY16" s="78"/>
      <c r="SWZ16" s="78"/>
      <c r="SXA16" s="78"/>
      <c r="SXB16" s="78"/>
      <c r="SXC16" s="78"/>
      <c r="SXD16" s="78"/>
      <c r="SXE16" s="78"/>
      <c r="SXF16" s="78"/>
      <c r="SXG16" s="78"/>
      <c r="SXH16" s="78"/>
      <c r="SXI16" s="78"/>
      <c r="SXJ16" s="78"/>
      <c r="SXK16" s="78"/>
      <c r="SXL16" s="78"/>
      <c r="SXM16" s="78"/>
      <c r="SXN16" s="78"/>
      <c r="SXO16" s="78"/>
      <c r="SXP16" s="78"/>
      <c r="SXQ16" s="78"/>
      <c r="SXR16" s="78"/>
      <c r="SXS16" s="78"/>
      <c r="SXT16" s="78"/>
      <c r="SXU16" s="78"/>
      <c r="SXV16" s="78"/>
      <c r="SXW16" s="78"/>
      <c r="SXX16" s="78"/>
      <c r="SXY16" s="78"/>
      <c r="SXZ16" s="78"/>
      <c r="SYA16" s="78"/>
      <c r="SYB16" s="78"/>
      <c r="SYC16" s="78"/>
      <c r="SYD16" s="78"/>
      <c r="SYE16" s="78"/>
      <c r="SYF16" s="78"/>
      <c r="SYG16" s="78"/>
      <c r="SYH16" s="78"/>
      <c r="SYI16" s="78"/>
      <c r="SYJ16" s="78"/>
      <c r="SYK16" s="78"/>
      <c r="SYL16" s="78"/>
      <c r="SYM16" s="78"/>
      <c r="SYN16" s="78"/>
      <c r="SYO16" s="78"/>
      <c r="SYP16" s="78"/>
      <c r="SYQ16" s="78"/>
      <c r="SYR16" s="78"/>
      <c r="SYS16" s="78"/>
      <c r="SYT16" s="78"/>
      <c r="SYU16" s="78"/>
      <c r="SYV16" s="78"/>
      <c r="SYW16" s="78"/>
      <c r="SYX16" s="78"/>
      <c r="SYY16" s="78"/>
      <c r="SYZ16" s="78"/>
      <c r="SZA16" s="78"/>
      <c r="SZB16" s="78"/>
      <c r="SZC16" s="78"/>
      <c r="SZD16" s="78"/>
      <c r="SZE16" s="78"/>
      <c r="SZF16" s="78"/>
      <c r="SZG16" s="78"/>
      <c r="SZH16" s="78"/>
      <c r="SZI16" s="78"/>
      <c r="SZJ16" s="78"/>
      <c r="SZK16" s="78"/>
      <c r="SZL16" s="78"/>
      <c r="SZM16" s="78"/>
      <c r="SZN16" s="78"/>
      <c r="SZO16" s="78"/>
      <c r="SZP16" s="78"/>
      <c r="SZQ16" s="78"/>
      <c r="SZR16" s="78"/>
      <c r="SZS16" s="78"/>
      <c r="SZT16" s="78"/>
      <c r="SZU16" s="78"/>
      <c r="SZV16" s="78"/>
      <c r="SZW16" s="78"/>
      <c r="SZX16" s="78"/>
      <c r="SZY16" s="78"/>
      <c r="SZZ16" s="78"/>
      <c r="TAA16" s="78"/>
      <c r="TAB16" s="78"/>
      <c r="TAC16" s="78"/>
      <c r="TAD16" s="78"/>
      <c r="TAE16" s="78"/>
      <c r="TAF16" s="78"/>
      <c r="TAG16" s="78"/>
      <c r="TAH16" s="78"/>
      <c r="TAI16" s="78"/>
      <c r="TAJ16" s="78"/>
      <c r="TAK16" s="78"/>
      <c r="TAL16" s="78"/>
      <c r="TAM16" s="78"/>
      <c r="TAN16" s="78"/>
      <c r="TAO16" s="78"/>
      <c r="TAP16" s="78"/>
      <c r="TAQ16" s="78"/>
      <c r="TAR16" s="78"/>
      <c r="TAS16" s="78"/>
      <c r="TAT16" s="78"/>
      <c r="TAU16" s="78"/>
      <c r="TAV16" s="78"/>
      <c r="TAW16" s="78"/>
      <c r="TAX16" s="78"/>
      <c r="TAY16" s="78"/>
      <c r="TAZ16" s="78"/>
      <c r="TBA16" s="78"/>
      <c r="TBB16" s="78"/>
      <c r="TBC16" s="78"/>
      <c r="TBD16" s="78"/>
      <c r="TBE16" s="78"/>
      <c r="TBF16" s="78"/>
      <c r="TBG16" s="78"/>
      <c r="TBH16" s="78"/>
      <c r="TBI16" s="78"/>
      <c r="TBJ16" s="78"/>
      <c r="TBK16" s="78"/>
      <c r="TBL16" s="78"/>
      <c r="TBM16" s="78"/>
      <c r="TBN16" s="78"/>
      <c r="TBO16" s="78"/>
      <c r="TBP16" s="78"/>
      <c r="TBQ16" s="78"/>
      <c r="TBR16" s="78"/>
      <c r="TBS16" s="78"/>
      <c r="TBT16" s="78"/>
      <c r="TBU16" s="78"/>
      <c r="TBV16" s="78"/>
      <c r="TBW16" s="78"/>
      <c r="TBX16" s="78"/>
      <c r="TBY16" s="78"/>
      <c r="TBZ16" s="78"/>
      <c r="TCA16" s="78"/>
      <c r="TCB16" s="78"/>
      <c r="TCC16" s="78"/>
      <c r="TCD16" s="78"/>
      <c r="TCE16" s="78"/>
      <c r="TCF16" s="78"/>
      <c r="TCG16" s="78"/>
      <c r="TCH16" s="78"/>
      <c r="TCI16" s="78"/>
      <c r="TCJ16" s="78"/>
      <c r="TCK16" s="78"/>
      <c r="TCL16" s="78"/>
      <c r="TCM16" s="78"/>
      <c r="TCN16" s="78"/>
      <c r="TCO16" s="78"/>
      <c r="TCP16" s="78"/>
      <c r="TCQ16" s="78"/>
      <c r="TCR16" s="78"/>
      <c r="TCS16" s="78"/>
      <c r="TCT16" s="78"/>
      <c r="TCU16" s="78"/>
      <c r="TCV16" s="78"/>
      <c r="TCW16" s="78"/>
      <c r="TCX16" s="78"/>
      <c r="TCY16" s="78"/>
      <c r="TCZ16" s="78"/>
      <c r="TDA16" s="78"/>
      <c r="TDB16" s="78"/>
      <c r="TDC16" s="78"/>
      <c r="TDD16" s="78"/>
      <c r="TDE16" s="78"/>
      <c r="TDF16" s="78"/>
      <c r="TDG16" s="78"/>
      <c r="TDH16" s="78"/>
      <c r="TDI16" s="78"/>
      <c r="TDJ16" s="78"/>
      <c r="TDK16" s="78"/>
      <c r="TDL16" s="78"/>
      <c r="TDM16" s="78"/>
      <c r="TDN16" s="78"/>
      <c r="TDO16" s="78"/>
      <c r="TDP16" s="78"/>
      <c r="TDQ16" s="78"/>
      <c r="TDR16" s="78"/>
      <c r="TDS16" s="78"/>
      <c r="TDT16" s="78"/>
      <c r="TDU16" s="78"/>
      <c r="TDV16" s="78"/>
      <c r="TDW16" s="78"/>
      <c r="TDX16" s="78"/>
      <c r="TDY16" s="78"/>
      <c r="TDZ16" s="78"/>
      <c r="TEA16" s="78"/>
      <c r="TEB16" s="78"/>
      <c r="TEC16" s="78"/>
      <c r="TED16" s="78"/>
      <c r="TEE16" s="78"/>
      <c r="TEF16" s="78"/>
      <c r="TEG16" s="78"/>
      <c r="TEH16" s="78"/>
      <c r="TEI16" s="78"/>
      <c r="TEJ16" s="78"/>
      <c r="TEK16" s="78"/>
      <c r="TEL16" s="78"/>
      <c r="TEM16" s="78"/>
      <c r="TEN16" s="78"/>
      <c r="TEO16" s="78"/>
      <c r="TEP16" s="78"/>
      <c r="TEQ16" s="78"/>
      <c r="TER16" s="78"/>
      <c r="TES16" s="78"/>
      <c r="TET16" s="78"/>
      <c r="TEU16" s="78"/>
      <c r="TEV16" s="78"/>
      <c r="TEW16" s="78"/>
      <c r="TEX16" s="78"/>
      <c r="TEY16" s="78"/>
      <c r="TEZ16" s="78"/>
      <c r="TFA16" s="78"/>
      <c r="TFB16" s="78"/>
      <c r="TFC16" s="78"/>
      <c r="TFD16" s="78"/>
      <c r="TFE16" s="78"/>
      <c r="TFF16" s="78"/>
      <c r="TFG16" s="78"/>
      <c r="TFH16" s="78"/>
      <c r="TFI16" s="78"/>
      <c r="TFJ16" s="78"/>
      <c r="TFK16" s="78"/>
      <c r="TFL16" s="78"/>
      <c r="TFM16" s="78"/>
      <c r="TFN16" s="78"/>
      <c r="TFO16" s="78"/>
      <c r="TFP16" s="78"/>
      <c r="TFQ16" s="78"/>
      <c r="TFR16" s="78"/>
      <c r="TFS16" s="78"/>
      <c r="TFT16" s="78"/>
      <c r="TFU16" s="78"/>
      <c r="TFV16" s="78"/>
      <c r="TFW16" s="78"/>
      <c r="TFX16" s="78"/>
      <c r="TFY16" s="78"/>
      <c r="TFZ16" s="78"/>
      <c r="TGA16" s="78"/>
      <c r="TGB16" s="78"/>
      <c r="TGC16" s="78"/>
      <c r="TGD16" s="78"/>
      <c r="TGE16" s="78"/>
      <c r="TGF16" s="78"/>
      <c r="TGG16" s="78"/>
      <c r="TGH16" s="78"/>
      <c r="TGI16" s="78"/>
      <c r="TGJ16" s="78"/>
      <c r="TGK16" s="78"/>
      <c r="TGL16" s="78"/>
      <c r="TGM16" s="78"/>
      <c r="TGN16" s="78"/>
      <c r="TGO16" s="78"/>
      <c r="TGP16" s="78"/>
      <c r="TGQ16" s="78"/>
      <c r="TGR16" s="78"/>
      <c r="TGS16" s="78"/>
      <c r="TGT16" s="78"/>
      <c r="TGU16" s="78"/>
      <c r="TGV16" s="78"/>
      <c r="TGW16" s="78"/>
      <c r="TGX16" s="78"/>
      <c r="TGY16" s="78"/>
      <c r="TGZ16" s="78"/>
      <c r="THA16" s="78"/>
      <c r="THB16" s="78"/>
      <c r="THC16" s="78"/>
      <c r="THD16" s="78"/>
      <c r="THE16" s="78"/>
      <c r="THF16" s="78"/>
      <c r="THG16" s="78"/>
      <c r="THH16" s="78"/>
      <c r="THI16" s="78"/>
      <c r="THJ16" s="78"/>
      <c r="THK16" s="78"/>
      <c r="THL16" s="78"/>
      <c r="THM16" s="78"/>
      <c r="THN16" s="78"/>
      <c r="THO16" s="78"/>
      <c r="THP16" s="78"/>
      <c r="THQ16" s="78"/>
      <c r="THR16" s="78"/>
      <c r="THS16" s="78"/>
      <c r="THT16" s="78"/>
      <c r="THU16" s="78"/>
      <c r="THV16" s="78"/>
      <c r="THW16" s="78"/>
      <c r="THX16" s="78"/>
      <c r="THY16" s="78"/>
      <c r="THZ16" s="78"/>
      <c r="TIA16" s="78"/>
      <c r="TIB16" s="78"/>
      <c r="TIC16" s="78"/>
      <c r="TID16" s="78"/>
      <c r="TIE16" s="78"/>
      <c r="TIF16" s="78"/>
      <c r="TIG16" s="78"/>
      <c r="TIH16" s="78"/>
      <c r="TII16" s="78"/>
      <c r="TIJ16" s="78"/>
      <c r="TIK16" s="78"/>
      <c r="TIL16" s="78"/>
      <c r="TIM16" s="78"/>
      <c r="TIN16" s="78"/>
      <c r="TIO16" s="78"/>
      <c r="TIP16" s="78"/>
      <c r="TIQ16" s="78"/>
      <c r="TIR16" s="78"/>
      <c r="TIS16" s="78"/>
      <c r="TIT16" s="78"/>
      <c r="TIU16" s="78"/>
      <c r="TIV16" s="78"/>
      <c r="TIW16" s="78"/>
      <c r="TIX16" s="78"/>
      <c r="TIY16" s="78"/>
      <c r="TIZ16" s="78"/>
      <c r="TJA16" s="78"/>
      <c r="TJB16" s="78"/>
      <c r="TJC16" s="78"/>
      <c r="TJD16" s="78"/>
      <c r="TJE16" s="78"/>
      <c r="TJF16" s="78"/>
      <c r="TJG16" s="78"/>
      <c r="TJH16" s="78"/>
      <c r="TJI16" s="78"/>
      <c r="TJJ16" s="78"/>
      <c r="TJK16" s="78"/>
      <c r="TJL16" s="78"/>
      <c r="TJM16" s="78"/>
      <c r="TJN16" s="78"/>
      <c r="TJO16" s="78"/>
      <c r="TJP16" s="78"/>
      <c r="TJQ16" s="78"/>
      <c r="TJR16" s="78"/>
      <c r="TJS16" s="78"/>
      <c r="TJT16" s="78"/>
      <c r="TJU16" s="78"/>
      <c r="TJV16" s="78"/>
      <c r="TJW16" s="78"/>
      <c r="TJX16" s="78"/>
      <c r="TJY16" s="78"/>
      <c r="TJZ16" s="78"/>
      <c r="TKA16" s="78"/>
      <c r="TKB16" s="78"/>
      <c r="TKC16" s="78"/>
      <c r="TKD16" s="78"/>
      <c r="TKE16" s="78"/>
      <c r="TKF16" s="78"/>
      <c r="TKG16" s="78"/>
      <c r="TKH16" s="78"/>
      <c r="TKI16" s="78"/>
      <c r="TKJ16" s="78"/>
      <c r="TKK16" s="78"/>
      <c r="TKL16" s="78"/>
      <c r="TKM16" s="78"/>
      <c r="TKN16" s="78"/>
      <c r="TKO16" s="78"/>
      <c r="TKP16" s="78"/>
      <c r="TKQ16" s="78"/>
      <c r="TKR16" s="78"/>
      <c r="TKS16" s="78"/>
      <c r="TKT16" s="78"/>
      <c r="TKU16" s="78"/>
      <c r="TKV16" s="78"/>
      <c r="TKW16" s="78"/>
      <c r="TKX16" s="78"/>
      <c r="TKY16" s="78"/>
      <c r="TKZ16" s="78"/>
      <c r="TLA16" s="78"/>
      <c r="TLB16" s="78"/>
      <c r="TLC16" s="78"/>
      <c r="TLD16" s="78"/>
      <c r="TLE16" s="78"/>
      <c r="TLF16" s="78"/>
      <c r="TLG16" s="78"/>
      <c r="TLH16" s="78"/>
      <c r="TLI16" s="78"/>
      <c r="TLJ16" s="78"/>
      <c r="TLK16" s="78"/>
      <c r="TLL16" s="78"/>
      <c r="TLM16" s="78"/>
      <c r="TLN16" s="78"/>
      <c r="TLO16" s="78"/>
      <c r="TLP16" s="78"/>
      <c r="TLQ16" s="78"/>
      <c r="TLR16" s="78"/>
      <c r="TLS16" s="78"/>
      <c r="TLT16" s="78"/>
      <c r="TLU16" s="78"/>
      <c r="TLV16" s="78"/>
      <c r="TLW16" s="78"/>
      <c r="TLX16" s="78"/>
      <c r="TLY16" s="78"/>
      <c r="TLZ16" s="78"/>
      <c r="TMA16" s="78"/>
      <c r="TMB16" s="78"/>
      <c r="TMC16" s="78"/>
      <c r="TMD16" s="78"/>
      <c r="TME16" s="78"/>
      <c r="TMF16" s="78"/>
      <c r="TMG16" s="78"/>
      <c r="TMH16" s="78"/>
      <c r="TMI16" s="78"/>
      <c r="TMJ16" s="78"/>
      <c r="TMK16" s="78"/>
      <c r="TML16" s="78"/>
      <c r="TMM16" s="78"/>
      <c r="TMN16" s="78"/>
      <c r="TMO16" s="78"/>
      <c r="TMP16" s="78"/>
      <c r="TMQ16" s="78"/>
      <c r="TMR16" s="78"/>
      <c r="TMS16" s="78"/>
      <c r="TMT16" s="78"/>
      <c r="TMU16" s="78"/>
      <c r="TMV16" s="78"/>
      <c r="TMW16" s="78"/>
      <c r="TMX16" s="78"/>
      <c r="TMY16" s="78"/>
      <c r="TMZ16" s="78"/>
      <c r="TNA16" s="78"/>
      <c r="TNB16" s="78"/>
      <c r="TNC16" s="78"/>
      <c r="TND16" s="78"/>
      <c r="TNE16" s="78"/>
      <c r="TNF16" s="78"/>
      <c r="TNG16" s="78"/>
      <c r="TNH16" s="78"/>
      <c r="TNI16" s="78"/>
      <c r="TNJ16" s="78"/>
      <c r="TNK16" s="78"/>
      <c r="TNL16" s="78"/>
      <c r="TNM16" s="78"/>
      <c r="TNN16" s="78"/>
      <c r="TNO16" s="78"/>
      <c r="TNP16" s="78"/>
      <c r="TNQ16" s="78"/>
      <c r="TNR16" s="78"/>
      <c r="TNS16" s="78"/>
      <c r="TNT16" s="78"/>
      <c r="TNU16" s="78"/>
      <c r="TNV16" s="78"/>
      <c r="TNW16" s="78"/>
      <c r="TNX16" s="78"/>
      <c r="TNY16" s="78"/>
      <c r="TNZ16" s="78"/>
      <c r="TOA16" s="78"/>
      <c r="TOB16" s="78"/>
      <c r="TOC16" s="78"/>
      <c r="TOD16" s="78"/>
      <c r="TOE16" s="78"/>
      <c r="TOF16" s="78"/>
      <c r="TOG16" s="78"/>
      <c r="TOH16" s="78"/>
      <c r="TOI16" s="78"/>
      <c r="TOJ16" s="78"/>
      <c r="TOK16" s="78"/>
      <c r="TOL16" s="78"/>
      <c r="TOM16" s="78"/>
      <c r="TON16" s="78"/>
      <c r="TOO16" s="78"/>
      <c r="TOP16" s="78"/>
      <c r="TOQ16" s="78"/>
      <c r="TOR16" s="78"/>
      <c r="TOS16" s="78"/>
      <c r="TOT16" s="78"/>
      <c r="TOU16" s="78"/>
      <c r="TOV16" s="78"/>
      <c r="TOW16" s="78"/>
      <c r="TOX16" s="78"/>
      <c r="TOY16" s="78"/>
      <c r="TOZ16" s="78"/>
      <c r="TPA16" s="78"/>
      <c r="TPB16" s="78"/>
      <c r="TPC16" s="78"/>
      <c r="TPD16" s="78"/>
      <c r="TPE16" s="78"/>
      <c r="TPF16" s="78"/>
      <c r="TPG16" s="78"/>
      <c r="TPH16" s="78"/>
      <c r="TPI16" s="78"/>
      <c r="TPJ16" s="78"/>
      <c r="TPK16" s="78"/>
      <c r="TPL16" s="78"/>
      <c r="TPM16" s="78"/>
      <c r="TPN16" s="78"/>
      <c r="TPO16" s="78"/>
      <c r="TPP16" s="78"/>
      <c r="TPQ16" s="78"/>
      <c r="TPR16" s="78"/>
      <c r="TPS16" s="78"/>
      <c r="TPT16" s="78"/>
      <c r="TPU16" s="78"/>
      <c r="TPV16" s="78"/>
      <c r="TPW16" s="78"/>
      <c r="TPX16" s="78"/>
      <c r="TPY16" s="78"/>
      <c r="TPZ16" s="78"/>
      <c r="TQA16" s="78"/>
      <c r="TQB16" s="78"/>
      <c r="TQC16" s="78"/>
      <c r="TQD16" s="78"/>
      <c r="TQE16" s="78"/>
      <c r="TQF16" s="78"/>
      <c r="TQG16" s="78"/>
      <c r="TQH16" s="78"/>
      <c r="TQI16" s="78"/>
      <c r="TQJ16" s="78"/>
      <c r="TQK16" s="78"/>
      <c r="TQL16" s="78"/>
      <c r="TQM16" s="78"/>
      <c r="TQN16" s="78"/>
      <c r="TQO16" s="78"/>
      <c r="TQP16" s="78"/>
      <c r="TQQ16" s="78"/>
      <c r="TQR16" s="78"/>
      <c r="TQS16" s="78"/>
      <c r="TQT16" s="78"/>
      <c r="TQU16" s="78"/>
      <c r="TQV16" s="78"/>
      <c r="TQW16" s="78"/>
      <c r="TQX16" s="78"/>
      <c r="TQY16" s="78"/>
      <c r="TQZ16" s="78"/>
      <c r="TRA16" s="78"/>
      <c r="TRB16" s="78"/>
      <c r="TRC16" s="78"/>
      <c r="TRD16" s="78"/>
      <c r="TRE16" s="78"/>
      <c r="TRF16" s="78"/>
      <c r="TRG16" s="78"/>
      <c r="TRH16" s="78"/>
      <c r="TRI16" s="78"/>
      <c r="TRJ16" s="78"/>
      <c r="TRK16" s="78"/>
      <c r="TRL16" s="78"/>
      <c r="TRM16" s="78"/>
      <c r="TRN16" s="78"/>
      <c r="TRO16" s="78"/>
      <c r="TRP16" s="78"/>
      <c r="TRQ16" s="78"/>
      <c r="TRR16" s="78"/>
      <c r="TRS16" s="78"/>
      <c r="TRT16" s="78"/>
      <c r="TRU16" s="78"/>
      <c r="TRV16" s="78"/>
      <c r="TRW16" s="78"/>
      <c r="TRX16" s="78"/>
      <c r="TRY16" s="78"/>
      <c r="TRZ16" s="78"/>
      <c r="TSA16" s="78"/>
      <c r="TSB16" s="78"/>
      <c r="TSC16" s="78"/>
      <c r="TSD16" s="78"/>
      <c r="TSE16" s="78"/>
      <c r="TSF16" s="78"/>
      <c r="TSG16" s="78"/>
      <c r="TSH16" s="78"/>
      <c r="TSI16" s="78"/>
      <c r="TSJ16" s="78"/>
      <c r="TSK16" s="78"/>
      <c r="TSL16" s="78"/>
      <c r="TSM16" s="78"/>
      <c r="TSN16" s="78"/>
      <c r="TSO16" s="78"/>
      <c r="TSP16" s="78"/>
      <c r="TSQ16" s="78"/>
      <c r="TSR16" s="78"/>
      <c r="TSS16" s="78"/>
      <c r="TST16" s="78"/>
      <c r="TSU16" s="78"/>
      <c r="TSV16" s="78"/>
      <c r="TSW16" s="78"/>
      <c r="TSX16" s="78"/>
      <c r="TSY16" s="78"/>
      <c r="TSZ16" s="78"/>
      <c r="TTA16" s="78"/>
      <c r="TTB16" s="78"/>
      <c r="TTC16" s="78"/>
      <c r="TTD16" s="78"/>
      <c r="TTE16" s="78"/>
      <c r="TTF16" s="78"/>
      <c r="TTG16" s="78"/>
      <c r="TTH16" s="78"/>
      <c r="TTI16" s="78"/>
      <c r="TTJ16" s="78"/>
      <c r="TTK16" s="78"/>
      <c r="TTL16" s="78"/>
      <c r="TTM16" s="78"/>
      <c r="TTN16" s="78"/>
      <c r="TTO16" s="78"/>
      <c r="TTP16" s="78"/>
      <c r="TTQ16" s="78"/>
      <c r="TTR16" s="78"/>
      <c r="TTS16" s="78"/>
      <c r="TTT16" s="78"/>
      <c r="TTU16" s="78"/>
      <c r="TTV16" s="78"/>
      <c r="TTW16" s="78"/>
      <c r="TTX16" s="78"/>
      <c r="TTY16" s="78"/>
      <c r="TTZ16" s="78"/>
      <c r="TUA16" s="78"/>
      <c r="TUB16" s="78"/>
      <c r="TUC16" s="78"/>
      <c r="TUD16" s="78"/>
      <c r="TUE16" s="78"/>
      <c r="TUF16" s="78"/>
      <c r="TUG16" s="78"/>
      <c r="TUH16" s="78"/>
      <c r="TUI16" s="78"/>
      <c r="TUJ16" s="78"/>
      <c r="TUK16" s="78"/>
      <c r="TUL16" s="78"/>
      <c r="TUM16" s="78"/>
      <c r="TUN16" s="78"/>
      <c r="TUO16" s="78"/>
      <c r="TUP16" s="78"/>
      <c r="TUQ16" s="78"/>
      <c r="TUR16" s="78"/>
      <c r="TUS16" s="78"/>
      <c r="TUT16" s="78"/>
      <c r="TUU16" s="78"/>
      <c r="TUV16" s="78"/>
      <c r="TUW16" s="78"/>
      <c r="TUX16" s="78"/>
      <c r="TUY16" s="78"/>
      <c r="TUZ16" s="78"/>
      <c r="TVA16" s="78"/>
      <c r="TVB16" s="78"/>
      <c r="TVC16" s="78"/>
      <c r="TVD16" s="78"/>
      <c r="TVE16" s="78"/>
      <c r="TVF16" s="78"/>
      <c r="TVG16" s="78"/>
      <c r="TVH16" s="78"/>
      <c r="TVI16" s="78"/>
      <c r="TVJ16" s="78"/>
      <c r="TVK16" s="78"/>
      <c r="TVL16" s="78"/>
      <c r="TVM16" s="78"/>
      <c r="TVN16" s="78"/>
      <c r="TVO16" s="78"/>
      <c r="TVP16" s="78"/>
      <c r="TVQ16" s="78"/>
      <c r="TVR16" s="78"/>
      <c r="TVS16" s="78"/>
      <c r="TVT16" s="78"/>
      <c r="TVU16" s="78"/>
      <c r="TVV16" s="78"/>
      <c r="TVW16" s="78"/>
      <c r="TVX16" s="78"/>
      <c r="TVY16" s="78"/>
      <c r="TVZ16" s="78"/>
      <c r="TWA16" s="78"/>
      <c r="TWB16" s="78"/>
      <c r="TWC16" s="78"/>
      <c r="TWD16" s="78"/>
      <c r="TWE16" s="78"/>
      <c r="TWF16" s="78"/>
      <c r="TWG16" s="78"/>
      <c r="TWH16" s="78"/>
      <c r="TWI16" s="78"/>
      <c r="TWJ16" s="78"/>
      <c r="TWK16" s="78"/>
      <c r="TWL16" s="78"/>
      <c r="TWM16" s="78"/>
      <c r="TWN16" s="78"/>
      <c r="TWO16" s="78"/>
      <c r="TWP16" s="78"/>
      <c r="TWQ16" s="78"/>
      <c r="TWR16" s="78"/>
      <c r="TWS16" s="78"/>
      <c r="TWT16" s="78"/>
      <c r="TWU16" s="78"/>
      <c r="TWV16" s="78"/>
      <c r="TWW16" s="78"/>
      <c r="TWX16" s="78"/>
      <c r="TWY16" s="78"/>
      <c r="TWZ16" s="78"/>
      <c r="TXA16" s="78"/>
      <c r="TXB16" s="78"/>
      <c r="TXC16" s="78"/>
      <c r="TXD16" s="78"/>
      <c r="TXE16" s="78"/>
      <c r="TXF16" s="78"/>
      <c r="TXG16" s="78"/>
      <c r="TXH16" s="78"/>
      <c r="TXI16" s="78"/>
      <c r="TXJ16" s="78"/>
      <c r="TXK16" s="78"/>
      <c r="TXL16" s="78"/>
      <c r="TXM16" s="78"/>
      <c r="TXN16" s="78"/>
      <c r="TXO16" s="78"/>
      <c r="TXP16" s="78"/>
      <c r="TXQ16" s="78"/>
      <c r="TXR16" s="78"/>
      <c r="TXS16" s="78"/>
      <c r="TXT16" s="78"/>
      <c r="TXU16" s="78"/>
      <c r="TXV16" s="78"/>
      <c r="TXW16" s="78"/>
      <c r="TXX16" s="78"/>
      <c r="TXY16" s="78"/>
      <c r="TXZ16" s="78"/>
      <c r="TYA16" s="78"/>
      <c r="TYB16" s="78"/>
      <c r="TYC16" s="78"/>
      <c r="TYD16" s="78"/>
      <c r="TYE16" s="78"/>
      <c r="TYF16" s="78"/>
      <c r="TYG16" s="78"/>
      <c r="TYH16" s="78"/>
      <c r="TYI16" s="78"/>
      <c r="TYJ16" s="78"/>
      <c r="TYK16" s="78"/>
      <c r="TYL16" s="78"/>
      <c r="TYM16" s="78"/>
      <c r="TYN16" s="78"/>
      <c r="TYO16" s="78"/>
      <c r="TYP16" s="78"/>
      <c r="TYQ16" s="78"/>
      <c r="TYR16" s="78"/>
      <c r="TYS16" s="78"/>
      <c r="TYT16" s="78"/>
      <c r="TYU16" s="78"/>
      <c r="TYV16" s="78"/>
      <c r="TYW16" s="78"/>
      <c r="TYX16" s="78"/>
      <c r="TYY16" s="78"/>
      <c r="TYZ16" s="78"/>
      <c r="TZA16" s="78"/>
      <c r="TZB16" s="78"/>
      <c r="TZC16" s="78"/>
      <c r="TZD16" s="78"/>
      <c r="TZE16" s="78"/>
      <c r="TZF16" s="78"/>
      <c r="TZG16" s="78"/>
      <c r="TZH16" s="78"/>
      <c r="TZI16" s="78"/>
      <c r="TZJ16" s="78"/>
      <c r="TZK16" s="78"/>
      <c r="TZL16" s="78"/>
      <c r="TZM16" s="78"/>
      <c r="TZN16" s="78"/>
      <c r="TZO16" s="78"/>
      <c r="TZP16" s="78"/>
      <c r="TZQ16" s="78"/>
      <c r="TZR16" s="78"/>
      <c r="TZS16" s="78"/>
      <c r="TZT16" s="78"/>
      <c r="TZU16" s="78"/>
      <c r="TZV16" s="78"/>
      <c r="TZW16" s="78"/>
      <c r="TZX16" s="78"/>
      <c r="TZY16" s="78"/>
      <c r="TZZ16" s="78"/>
      <c r="UAA16" s="78"/>
      <c r="UAB16" s="78"/>
      <c r="UAC16" s="78"/>
      <c r="UAD16" s="78"/>
      <c r="UAE16" s="78"/>
      <c r="UAF16" s="78"/>
      <c r="UAG16" s="78"/>
      <c r="UAH16" s="78"/>
      <c r="UAI16" s="78"/>
      <c r="UAJ16" s="78"/>
      <c r="UAK16" s="78"/>
      <c r="UAL16" s="78"/>
      <c r="UAM16" s="78"/>
      <c r="UAN16" s="78"/>
      <c r="UAO16" s="78"/>
      <c r="UAP16" s="78"/>
      <c r="UAQ16" s="78"/>
      <c r="UAR16" s="78"/>
      <c r="UAS16" s="78"/>
      <c r="UAT16" s="78"/>
      <c r="UAU16" s="78"/>
      <c r="UAV16" s="78"/>
      <c r="UAW16" s="78"/>
      <c r="UAX16" s="78"/>
      <c r="UAY16" s="78"/>
      <c r="UAZ16" s="78"/>
      <c r="UBA16" s="78"/>
      <c r="UBB16" s="78"/>
      <c r="UBC16" s="78"/>
      <c r="UBD16" s="78"/>
      <c r="UBE16" s="78"/>
      <c r="UBF16" s="78"/>
      <c r="UBG16" s="78"/>
      <c r="UBH16" s="78"/>
      <c r="UBI16" s="78"/>
      <c r="UBJ16" s="78"/>
      <c r="UBK16" s="78"/>
      <c r="UBL16" s="78"/>
      <c r="UBM16" s="78"/>
      <c r="UBN16" s="78"/>
      <c r="UBO16" s="78"/>
      <c r="UBP16" s="78"/>
      <c r="UBQ16" s="78"/>
      <c r="UBR16" s="78"/>
      <c r="UBS16" s="78"/>
      <c r="UBT16" s="78"/>
      <c r="UBU16" s="78"/>
      <c r="UBV16" s="78"/>
      <c r="UBW16" s="78"/>
      <c r="UBX16" s="78"/>
      <c r="UBY16" s="78"/>
      <c r="UBZ16" s="78"/>
      <c r="UCA16" s="78"/>
      <c r="UCB16" s="78"/>
      <c r="UCC16" s="78"/>
      <c r="UCD16" s="78"/>
      <c r="UCE16" s="78"/>
      <c r="UCF16" s="78"/>
      <c r="UCG16" s="78"/>
      <c r="UCH16" s="78"/>
      <c r="UCI16" s="78"/>
      <c r="UCJ16" s="78"/>
      <c r="UCK16" s="78"/>
      <c r="UCL16" s="78"/>
      <c r="UCM16" s="78"/>
      <c r="UCN16" s="78"/>
      <c r="UCO16" s="78"/>
      <c r="UCP16" s="78"/>
      <c r="UCQ16" s="78"/>
      <c r="UCR16" s="78"/>
      <c r="UCS16" s="78"/>
      <c r="UCT16" s="78"/>
      <c r="UCU16" s="78"/>
      <c r="UCV16" s="78"/>
      <c r="UCW16" s="78"/>
      <c r="UCX16" s="78"/>
      <c r="UCY16" s="78"/>
      <c r="UCZ16" s="78"/>
      <c r="UDA16" s="78"/>
      <c r="UDB16" s="78"/>
      <c r="UDC16" s="78"/>
      <c r="UDD16" s="78"/>
      <c r="UDE16" s="78"/>
      <c r="UDF16" s="78"/>
      <c r="UDG16" s="78"/>
      <c r="UDH16" s="78"/>
      <c r="UDI16" s="78"/>
      <c r="UDJ16" s="78"/>
      <c r="UDK16" s="78"/>
      <c r="UDL16" s="78"/>
      <c r="UDM16" s="78"/>
      <c r="UDN16" s="78"/>
      <c r="UDO16" s="78"/>
      <c r="UDP16" s="78"/>
      <c r="UDQ16" s="78"/>
      <c r="UDR16" s="78"/>
      <c r="UDS16" s="78"/>
      <c r="UDT16" s="78"/>
      <c r="UDU16" s="78"/>
      <c r="UDV16" s="78"/>
      <c r="UDW16" s="78"/>
      <c r="UDX16" s="78"/>
      <c r="UDY16" s="78"/>
      <c r="UDZ16" s="78"/>
      <c r="UEA16" s="78"/>
      <c r="UEB16" s="78"/>
      <c r="UEC16" s="78"/>
      <c r="UED16" s="78"/>
      <c r="UEE16" s="78"/>
      <c r="UEF16" s="78"/>
      <c r="UEG16" s="78"/>
      <c r="UEH16" s="78"/>
      <c r="UEI16" s="78"/>
      <c r="UEJ16" s="78"/>
      <c r="UEK16" s="78"/>
      <c r="UEL16" s="78"/>
      <c r="UEM16" s="78"/>
      <c r="UEN16" s="78"/>
      <c r="UEO16" s="78"/>
      <c r="UEP16" s="78"/>
      <c r="UEQ16" s="78"/>
      <c r="UER16" s="78"/>
      <c r="UES16" s="78"/>
      <c r="UET16" s="78"/>
      <c r="UEU16" s="78"/>
      <c r="UEV16" s="78"/>
      <c r="UEW16" s="78"/>
      <c r="UEX16" s="78"/>
      <c r="UEY16" s="78"/>
      <c r="UEZ16" s="78"/>
      <c r="UFA16" s="78"/>
      <c r="UFB16" s="78"/>
      <c r="UFC16" s="78"/>
      <c r="UFD16" s="78"/>
      <c r="UFE16" s="78"/>
      <c r="UFF16" s="78"/>
      <c r="UFG16" s="78"/>
      <c r="UFH16" s="78"/>
      <c r="UFI16" s="78"/>
      <c r="UFJ16" s="78"/>
      <c r="UFK16" s="78"/>
      <c r="UFL16" s="78"/>
      <c r="UFM16" s="78"/>
      <c r="UFN16" s="78"/>
      <c r="UFO16" s="78"/>
      <c r="UFP16" s="78"/>
      <c r="UFQ16" s="78"/>
      <c r="UFR16" s="78"/>
      <c r="UFS16" s="78"/>
      <c r="UFT16" s="78"/>
      <c r="UFU16" s="78"/>
      <c r="UFV16" s="78"/>
      <c r="UFW16" s="78"/>
      <c r="UFX16" s="78"/>
      <c r="UFY16" s="78"/>
      <c r="UFZ16" s="78"/>
      <c r="UGA16" s="78"/>
      <c r="UGB16" s="78"/>
      <c r="UGC16" s="78"/>
      <c r="UGD16" s="78"/>
      <c r="UGE16" s="78"/>
      <c r="UGF16" s="78"/>
      <c r="UGG16" s="78"/>
      <c r="UGH16" s="78"/>
      <c r="UGI16" s="78"/>
      <c r="UGJ16" s="78"/>
      <c r="UGK16" s="78"/>
      <c r="UGL16" s="78"/>
      <c r="UGM16" s="78"/>
      <c r="UGN16" s="78"/>
      <c r="UGO16" s="78"/>
      <c r="UGP16" s="78"/>
      <c r="UGQ16" s="78"/>
      <c r="UGR16" s="78"/>
      <c r="UGS16" s="78"/>
      <c r="UGT16" s="78"/>
      <c r="UGU16" s="78"/>
      <c r="UGV16" s="78"/>
      <c r="UGW16" s="78"/>
      <c r="UGX16" s="78"/>
      <c r="UGY16" s="78"/>
      <c r="UGZ16" s="78"/>
      <c r="UHA16" s="78"/>
      <c r="UHB16" s="78"/>
      <c r="UHC16" s="78"/>
      <c r="UHD16" s="78"/>
      <c r="UHE16" s="78"/>
      <c r="UHF16" s="78"/>
      <c r="UHG16" s="78"/>
      <c r="UHH16" s="78"/>
      <c r="UHI16" s="78"/>
      <c r="UHJ16" s="78"/>
      <c r="UHK16" s="78"/>
      <c r="UHL16" s="78"/>
      <c r="UHM16" s="78"/>
      <c r="UHN16" s="78"/>
      <c r="UHO16" s="78"/>
      <c r="UHP16" s="78"/>
      <c r="UHQ16" s="78"/>
      <c r="UHR16" s="78"/>
      <c r="UHS16" s="78"/>
      <c r="UHT16" s="78"/>
      <c r="UHU16" s="78"/>
      <c r="UHV16" s="78"/>
      <c r="UHW16" s="78"/>
      <c r="UHX16" s="78"/>
      <c r="UHY16" s="78"/>
      <c r="UHZ16" s="78"/>
      <c r="UIA16" s="78"/>
      <c r="UIB16" s="78"/>
      <c r="UIC16" s="78"/>
      <c r="UID16" s="78"/>
      <c r="UIE16" s="78"/>
      <c r="UIF16" s="78"/>
      <c r="UIG16" s="78"/>
      <c r="UIH16" s="78"/>
      <c r="UII16" s="78"/>
      <c r="UIJ16" s="78"/>
      <c r="UIK16" s="78"/>
      <c r="UIL16" s="78"/>
      <c r="UIM16" s="78"/>
      <c r="UIN16" s="78"/>
      <c r="UIO16" s="78"/>
      <c r="UIP16" s="78"/>
      <c r="UIQ16" s="78"/>
      <c r="UIR16" s="78"/>
      <c r="UIS16" s="78"/>
      <c r="UIT16" s="78"/>
      <c r="UIU16" s="78"/>
      <c r="UIV16" s="78"/>
      <c r="UIW16" s="78"/>
      <c r="UIX16" s="78"/>
      <c r="UIY16" s="78"/>
      <c r="UIZ16" s="78"/>
      <c r="UJA16" s="78"/>
      <c r="UJB16" s="78"/>
      <c r="UJC16" s="78"/>
      <c r="UJD16" s="78"/>
      <c r="UJE16" s="78"/>
      <c r="UJF16" s="78"/>
      <c r="UJG16" s="78"/>
      <c r="UJH16" s="78"/>
      <c r="UJI16" s="78"/>
      <c r="UJJ16" s="78"/>
      <c r="UJK16" s="78"/>
      <c r="UJL16" s="78"/>
      <c r="UJM16" s="78"/>
      <c r="UJN16" s="78"/>
      <c r="UJO16" s="78"/>
      <c r="UJP16" s="78"/>
      <c r="UJQ16" s="78"/>
      <c r="UJR16" s="78"/>
      <c r="UJS16" s="78"/>
      <c r="UJT16" s="78"/>
      <c r="UJU16" s="78"/>
      <c r="UJV16" s="78"/>
      <c r="UJW16" s="78"/>
      <c r="UJX16" s="78"/>
      <c r="UJY16" s="78"/>
      <c r="UJZ16" s="78"/>
      <c r="UKA16" s="78"/>
      <c r="UKB16" s="78"/>
      <c r="UKC16" s="78"/>
      <c r="UKD16" s="78"/>
      <c r="UKE16" s="78"/>
      <c r="UKF16" s="78"/>
      <c r="UKG16" s="78"/>
      <c r="UKH16" s="78"/>
      <c r="UKI16" s="78"/>
      <c r="UKJ16" s="78"/>
      <c r="UKK16" s="78"/>
      <c r="UKL16" s="78"/>
      <c r="UKM16" s="78"/>
      <c r="UKN16" s="78"/>
      <c r="UKO16" s="78"/>
      <c r="UKP16" s="78"/>
      <c r="UKQ16" s="78"/>
      <c r="UKR16" s="78"/>
      <c r="UKS16" s="78"/>
      <c r="UKT16" s="78"/>
      <c r="UKU16" s="78"/>
      <c r="UKV16" s="78"/>
      <c r="UKW16" s="78"/>
      <c r="UKX16" s="78"/>
      <c r="UKY16" s="78"/>
      <c r="UKZ16" s="78"/>
      <c r="ULA16" s="78"/>
      <c r="ULB16" s="78"/>
      <c r="ULC16" s="78"/>
      <c r="ULD16" s="78"/>
      <c r="ULE16" s="78"/>
      <c r="ULF16" s="78"/>
      <c r="ULG16" s="78"/>
      <c r="ULH16" s="78"/>
      <c r="ULI16" s="78"/>
      <c r="ULJ16" s="78"/>
      <c r="ULK16" s="78"/>
      <c r="ULL16" s="78"/>
      <c r="ULM16" s="78"/>
      <c r="ULN16" s="78"/>
      <c r="ULO16" s="78"/>
      <c r="ULP16" s="78"/>
      <c r="ULQ16" s="78"/>
      <c r="ULR16" s="78"/>
      <c r="ULS16" s="78"/>
      <c r="ULT16" s="78"/>
      <c r="ULU16" s="78"/>
      <c r="ULV16" s="78"/>
      <c r="ULW16" s="78"/>
      <c r="ULX16" s="78"/>
      <c r="ULY16" s="78"/>
      <c r="ULZ16" s="78"/>
      <c r="UMA16" s="78"/>
      <c r="UMB16" s="78"/>
      <c r="UMC16" s="78"/>
      <c r="UMD16" s="78"/>
      <c r="UME16" s="78"/>
      <c r="UMF16" s="78"/>
      <c r="UMG16" s="78"/>
      <c r="UMH16" s="78"/>
      <c r="UMI16" s="78"/>
      <c r="UMJ16" s="78"/>
      <c r="UMK16" s="78"/>
      <c r="UML16" s="78"/>
      <c r="UMM16" s="78"/>
      <c r="UMN16" s="78"/>
      <c r="UMO16" s="78"/>
      <c r="UMP16" s="78"/>
      <c r="UMQ16" s="78"/>
      <c r="UMR16" s="78"/>
      <c r="UMS16" s="78"/>
      <c r="UMT16" s="78"/>
      <c r="UMU16" s="78"/>
      <c r="UMV16" s="78"/>
      <c r="UMW16" s="78"/>
      <c r="UMX16" s="78"/>
      <c r="UMY16" s="78"/>
      <c r="UMZ16" s="78"/>
      <c r="UNA16" s="78"/>
      <c r="UNB16" s="78"/>
      <c r="UNC16" s="78"/>
      <c r="UND16" s="78"/>
      <c r="UNE16" s="78"/>
      <c r="UNF16" s="78"/>
      <c r="UNG16" s="78"/>
      <c r="UNH16" s="78"/>
      <c r="UNI16" s="78"/>
      <c r="UNJ16" s="78"/>
      <c r="UNK16" s="78"/>
      <c r="UNL16" s="78"/>
      <c r="UNM16" s="78"/>
      <c r="UNN16" s="78"/>
      <c r="UNO16" s="78"/>
      <c r="UNP16" s="78"/>
      <c r="UNQ16" s="78"/>
      <c r="UNR16" s="78"/>
      <c r="UNS16" s="78"/>
      <c r="UNT16" s="78"/>
      <c r="UNU16" s="78"/>
      <c r="UNV16" s="78"/>
      <c r="UNW16" s="78"/>
      <c r="UNX16" s="78"/>
      <c r="UNY16" s="78"/>
      <c r="UNZ16" s="78"/>
      <c r="UOA16" s="78"/>
      <c r="UOB16" s="78"/>
      <c r="UOC16" s="78"/>
      <c r="UOD16" s="78"/>
      <c r="UOE16" s="78"/>
      <c r="UOF16" s="78"/>
      <c r="UOG16" s="78"/>
      <c r="UOH16" s="78"/>
      <c r="UOI16" s="78"/>
      <c r="UOJ16" s="78"/>
      <c r="UOK16" s="78"/>
      <c r="UOL16" s="78"/>
      <c r="UOM16" s="78"/>
      <c r="UON16" s="78"/>
      <c r="UOO16" s="78"/>
      <c r="UOP16" s="78"/>
      <c r="UOQ16" s="78"/>
      <c r="UOR16" s="78"/>
      <c r="UOS16" s="78"/>
      <c r="UOT16" s="78"/>
      <c r="UOU16" s="78"/>
      <c r="UOV16" s="78"/>
      <c r="UOW16" s="78"/>
      <c r="UOX16" s="78"/>
      <c r="UOY16" s="78"/>
      <c r="UOZ16" s="78"/>
      <c r="UPA16" s="78"/>
      <c r="UPB16" s="78"/>
      <c r="UPC16" s="78"/>
      <c r="UPD16" s="78"/>
      <c r="UPE16" s="78"/>
      <c r="UPF16" s="78"/>
      <c r="UPG16" s="78"/>
      <c r="UPH16" s="78"/>
      <c r="UPI16" s="78"/>
      <c r="UPJ16" s="78"/>
      <c r="UPK16" s="78"/>
      <c r="UPL16" s="78"/>
      <c r="UPM16" s="78"/>
      <c r="UPN16" s="78"/>
      <c r="UPO16" s="78"/>
      <c r="UPP16" s="78"/>
      <c r="UPQ16" s="78"/>
      <c r="UPR16" s="78"/>
      <c r="UPS16" s="78"/>
      <c r="UPT16" s="78"/>
      <c r="UPU16" s="78"/>
      <c r="UPV16" s="78"/>
      <c r="UPW16" s="78"/>
      <c r="UPX16" s="78"/>
      <c r="UPY16" s="78"/>
      <c r="UPZ16" s="78"/>
      <c r="UQA16" s="78"/>
      <c r="UQB16" s="78"/>
      <c r="UQC16" s="78"/>
      <c r="UQD16" s="78"/>
      <c r="UQE16" s="78"/>
      <c r="UQF16" s="78"/>
      <c r="UQG16" s="78"/>
      <c r="UQH16" s="78"/>
      <c r="UQI16" s="78"/>
      <c r="UQJ16" s="78"/>
      <c r="UQK16" s="78"/>
      <c r="UQL16" s="78"/>
      <c r="UQM16" s="78"/>
      <c r="UQN16" s="78"/>
      <c r="UQO16" s="78"/>
      <c r="UQP16" s="78"/>
      <c r="UQQ16" s="78"/>
      <c r="UQR16" s="78"/>
      <c r="UQS16" s="78"/>
      <c r="UQT16" s="78"/>
      <c r="UQU16" s="78"/>
      <c r="UQV16" s="78"/>
      <c r="UQW16" s="78"/>
      <c r="UQX16" s="78"/>
      <c r="UQY16" s="78"/>
      <c r="UQZ16" s="78"/>
      <c r="URA16" s="78"/>
      <c r="URB16" s="78"/>
      <c r="URC16" s="78"/>
      <c r="URD16" s="78"/>
      <c r="URE16" s="78"/>
      <c r="URF16" s="78"/>
      <c r="URG16" s="78"/>
      <c r="URH16" s="78"/>
      <c r="URI16" s="78"/>
      <c r="URJ16" s="78"/>
      <c r="URK16" s="78"/>
      <c r="URL16" s="78"/>
      <c r="URM16" s="78"/>
      <c r="URN16" s="78"/>
      <c r="URO16" s="78"/>
      <c r="URP16" s="78"/>
      <c r="URQ16" s="78"/>
      <c r="URR16" s="78"/>
      <c r="URS16" s="78"/>
      <c r="URT16" s="78"/>
      <c r="URU16" s="78"/>
      <c r="URV16" s="78"/>
      <c r="URW16" s="78"/>
      <c r="URX16" s="78"/>
      <c r="URY16" s="78"/>
      <c r="URZ16" s="78"/>
      <c r="USA16" s="78"/>
      <c r="USB16" s="78"/>
      <c r="USC16" s="78"/>
      <c r="USD16" s="78"/>
      <c r="USE16" s="78"/>
      <c r="USF16" s="78"/>
      <c r="USG16" s="78"/>
      <c r="USH16" s="78"/>
      <c r="USI16" s="78"/>
      <c r="USJ16" s="78"/>
      <c r="USK16" s="78"/>
      <c r="USL16" s="78"/>
      <c r="USM16" s="78"/>
      <c r="USN16" s="78"/>
      <c r="USO16" s="78"/>
      <c r="USP16" s="78"/>
      <c r="USQ16" s="78"/>
      <c r="USR16" s="78"/>
      <c r="USS16" s="78"/>
      <c r="UST16" s="78"/>
      <c r="USU16" s="78"/>
      <c r="USV16" s="78"/>
      <c r="USW16" s="78"/>
      <c r="USX16" s="78"/>
      <c r="USY16" s="78"/>
      <c r="USZ16" s="78"/>
      <c r="UTA16" s="78"/>
      <c r="UTB16" s="78"/>
      <c r="UTC16" s="78"/>
      <c r="UTD16" s="78"/>
      <c r="UTE16" s="78"/>
      <c r="UTF16" s="78"/>
      <c r="UTG16" s="78"/>
      <c r="UTH16" s="78"/>
      <c r="UTI16" s="78"/>
      <c r="UTJ16" s="78"/>
      <c r="UTK16" s="78"/>
      <c r="UTL16" s="78"/>
      <c r="UTM16" s="78"/>
      <c r="UTN16" s="78"/>
      <c r="UTO16" s="78"/>
      <c r="UTP16" s="78"/>
      <c r="UTQ16" s="78"/>
      <c r="UTR16" s="78"/>
      <c r="UTS16" s="78"/>
      <c r="UTT16" s="78"/>
      <c r="UTU16" s="78"/>
      <c r="UTV16" s="78"/>
      <c r="UTW16" s="78"/>
      <c r="UTX16" s="78"/>
      <c r="UTY16" s="78"/>
      <c r="UTZ16" s="78"/>
      <c r="UUA16" s="78"/>
      <c r="UUB16" s="78"/>
      <c r="UUC16" s="78"/>
      <c r="UUD16" s="78"/>
      <c r="UUE16" s="78"/>
      <c r="UUF16" s="78"/>
      <c r="UUG16" s="78"/>
      <c r="UUH16" s="78"/>
      <c r="UUI16" s="78"/>
      <c r="UUJ16" s="78"/>
      <c r="UUK16" s="78"/>
      <c r="UUL16" s="78"/>
      <c r="UUM16" s="78"/>
      <c r="UUN16" s="78"/>
      <c r="UUO16" s="78"/>
      <c r="UUP16" s="78"/>
      <c r="UUQ16" s="78"/>
      <c r="UUR16" s="78"/>
      <c r="UUS16" s="78"/>
      <c r="UUT16" s="78"/>
      <c r="UUU16" s="78"/>
      <c r="UUV16" s="78"/>
      <c r="UUW16" s="78"/>
      <c r="UUX16" s="78"/>
      <c r="UUY16" s="78"/>
      <c r="UUZ16" s="78"/>
      <c r="UVA16" s="78"/>
      <c r="UVB16" s="78"/>
      <c r="UVC16" s="78"/>
      <c r="UVD16" s="78"/>
      <c r="UVE16" s="78"/>
      <c r="UVF16" s="78"/>
      <c r="UVG16" s="78"/>
      <c r="UVH16" s="78"/>
      <c r="UVI16" s="78"/>
      <c r="UVJ16" s="78"/>
      <c r="UVK16" s="78"/>
      <c r="UVL16" s="78"/>
      <c r="UVM16" s="78"/>
      <c r="UVN16" s="78"/>
      <c r="UVO16" s="78"/>
      <c r="UVP16" s="78"/>
      <c r="UVQ16" s="78"/>
      <c r="UVR16" s="78"/>
      <c r="UVS16" s="78"/>
      <c r="UVT16" s="78"/>
      <c r="UVU16" s="78"/>
      <c r="UVV16" s="78"/>
      <c r="UVW16" s="78"/>
      <c r="UVX16" s="78"/>
      <c r="UVY16" s="78"/>
      <c r="UVZ16" s="78"/>
      <c r="UWA16" s="78"/>
      <c r="UWB16" s="78"/>
      <c r="UWC16" s="78"/>
      <c r="UWD16" s="78"/>
      <c r="UWE16" s="78"/>
      <c r="UWF16" s="78"/>
      <c r="UWG16" s="78"/>
      <c r="UWH16" s="78"/>
      <c r="UWI16" s="78"/>
      <c r="UWJ16" s="78"/>
      <c r="UWK16" s="78"/>
      <c r="UWL16" s="78"/>
      <c r="UWM16" s="78"/>
      <c r="UWN16" s="78"/>
      <c r="UWO16" s="78"/>
      <c r="UWP16" s="78"/>
      <c r="UWQ16" s="78"/>
      <c r="UWR16" s="78"/>
      <c r="UWS16" s="78"/>
      <c r="UWT16" s="78"/>
      <c r="UWU16" s="78"/>
      <c r="UWV16" s="78"/>
      <c r="UWW16" s="78"/>
      <c r="UWX16" s="78"/>
      <c r="UWY16" s="78"/>
      <c r="UWZ16" s="78"/>
      <c r="UXA16" s="78"/>
      <c r="UXB16" s="78"/>
      <c r="UXC16" s="78"/>
      <c r="UXD16" s="78"/>
      <c r="UXE16" s="78"/>
      <c r="UXF16" s="78"/>
      <c r="UXG16" s="78"/>
      <c r="UXH16" s="78"/>
      <c r="UXI16" s="78"/>
      <c r="UXJ16" s="78"/>
      <c r="UXK16" s="78"/>
      <c r="UXL16" s="78"/>
      <c r="UXM16" s="78"/>
      <c r="UXN16" s="78"/>
      <c r="UXO16" s="78"/>
      <c r="UXP16" s="78"/>
      <c r="UXQ16" s="78"/>
      <c r="UXR16" s="78"/>
      <c r="UXS16" s="78"/>
      <c r="UXT16" s="78"/>
      <c r="UXU16" s="78"/>
      <c r="UXV16" s="78"/>
      <c r="UXW16" s="78"/>
      <c r="UXX16" s="78"/>
      <c r="UXY16" s="78"/>
      <c r="UXZ16" s="78"/>
      <c r="UYA16" s="78"/>
      <c r="UYB16" s="78"/>
      <c r="UYC16" s="78"/>
      <c r="UYD16" s="78"/>
      <c r="UYE16" s="78"/>
      <c r="UYF16" s="78"/>
      <c r="UYG16" s="78"/>
      <c r="UYH16" s="78"/>
      <c r="UYI16" s="78"/>
      <c r="UYJ16" s="78"/>
      <c r="UYK16" s="78"/>
      <c r="UYL16" s="78"/>
      <c r="UYM16" s="78"/>
      <c r="UYN16" s="78"/>
      <c r="UYO16" s="78"/>
      <c r="UYP16" s="78"/>
      <c r="UYQ16" s="78"/>
      <c r="UYR16" s="78"/>
      <c r="UYS16" s="78"/>
      <c r="UYT16" s="78"/>
      <c r="UYU16" s="78"/>
      <c r="UYV16" s="78"/>
      <c r="UYW16" s="78"/>
      <c r="UYX16" s="78"/>
      <c r="UYY16" s="78"/>
      <c r="UYZ16" s="78"/>
      <c r="UZA16" s="78"/>
      <c r="UZB16" s="78"/>
      <c r="UZC16" s="78"/>
      <c r="UZD16" s="78"/>
      <c r="UZE16" s="78"/>
      <c r="UZF16" s="78"/>
      <c r="UZG16" s="78"/>
      <c r="UZH16" s="78"/>
      <c r="UZI16" s="78"/>
      <c r="UZJ16" s="78"/>
      <c r="UZK16" s="78"/>
      <c r="UZL16" s="78"/>
      <c r="UZM16" s="78"/>
      <c r="UZN16" s="78"/>
      <c r="UZO16" s="78"/>
      <c r="UZP16" s="78"/>
      <c r="UZQ16" s="78"/>
      <c r="UZR16" s="78"/>
      <c r="UZS16" s="78"/>
      <c r="UZT16" s="78"/>
      <c r="UZU16" s="78"/>
      <c r="UZV16" s="78"/>
      <c r="UZW16" s="78"/>
      <c r="UZX16" s="78"/>
      <c r="UZY16" s="78"/>
      <c r="UZZ16" s="78"/>
      <c r="VAA16" s="78"/>
      <c r="VAB16" s="78"/>
      <c r="VAC16" s="78"/>
      <c r="VAD16" s="78"/>
      <c r="VAE16" s="78"/>
      <c r="VAF16" s="78"/>
      <c r="VAG16" s="78"/>
      <c r="VAH16" s="78"/>
      <c r="VAI16" s="78"/>
      <c r="VAJ16" s="78"/>
      <c r="VAK16" s="78"/>
      <c r="VAL16" s="78"/>
      <c r="VAM16" s="78"/>
      <c r="VAN16" s="78"/>
      <c r="VAO16" s="78"/>
      <c r="VAP16" s="78"/>
      <c r="VAQ16" s="78"/>
      <c r="VAR16" s="78"/>
      <c r="VAS16" s="78"/>
      <c r="VAT16" s="78"/>
      <c r="VAU16" s="78"/>
      <c r="VAV16" s="78"/>
      <c r="VAW16" s="78"/>
      <c r="VAX16" s="78"/>
      <c r="VAY16" s="78"/>
      <c r="VAZ16" s="78"/>
      <c r="VBA16" s="78"/>
      <c r="VBB16" s="78"/>
      <c r="VBC16" s="78"/>
      <c r="VBD16" s="78"/>
      <c r="VBE16" s="78"/>
      <c r="VBF16" s="78"/>
      <c r="VBG16" s="78"/>
      <c r="VBH16" s="78"/>
      <c r="VBI16" s="78"/>
      <c r="VBJ16" s="78"/>
      <c r="VBK16" s="78"/>
      <c r="VBL16" s="78"/>
      <c r="VBM16" s="78"/>
      <c r="VBN16" s="78"/>
      <c r="VBO16" s="78"/>
      <c r="VBP16" s="78"/>
      <c r="VBQ16" s="78"/>
      <c r="VBR16" s="78"/>
      <c r="VBS16" s="78"/>
      <c r="VBT16" s="78"/>
      <c r="VBU16" s="78"/>
      <c r="VBV16" s="78"/>
      <c r="VBW16" s="78"/>
      <c r="VBX16" s="78"/>
      <c r="VBY16" s="78"/>
      <c r="VBZ16" s="78"/>
      <c r="VCA16" s="78"/>
      <c r="VCB16" s="78"/>
      <c r="VCC16" s="78"/>
      <c r="VCD16" s="78"/>
      <c r="VCE16" s="78"/>
      <c r="VCF16" s="78"/>
      <c r="VCG16" s="78"/>
      <c r="VCH16" s="78"/>
      <c r="VCI16" s="78"/>
      <c r="VCJ16" s="78"/>
      <c r="VCK16" s="78"/>
      <c r="VCL16" s="78"/>
      <c r="VCM16" s="78"/>
      <c r="VCN16" s="78"/>
      <c r="VCO16" s="78"/>
      <c r="VCP16" s="78"/>
      <c r="VCQ16" s="78"/>
      <c r="VCR16" s="78"/>
      <c r="VCS16" s="78"/>
      <c r="VCT16" s="78"/>
      <c r="VCU16" s="78"/>
      <c r="VCV16" s="78"/>
      <c r="VCW16" s="78"/>
      <c r="VCX16" s="78"/>
      <c r="VCY16" s="78"/>
      <c r="VCZ16" s="78"/>
      <c r="VDA16" s="78"/>
      <c r="VDB16" s="78"/>
      <c r="VDC16" s="78"/>
      <c r="VDD16" s="78"/>
      <c r="VDE16" s="78"/>
      <c r="VDF16" s="78"/>
      <c r="VDG16" s="78"/>
      <c r="VDH16" s="78"/>
      <c r="VDI16" s="78"/>
      <c r="VDJ16" s="78"/>
      <c r="VDK16" s="78"/>
      <c r="VDL16" s="78"/>
      <c r="VDM16" s="78"/>
      <c r="VDN16" s="78"/>
      <c r="VDO16" s="78"/>
      <c r="VDP16" s="78"/>
      <c r="VDQ16" s="78"/>
      <c r="VDR16" s="78"/>
      <c r="VDS16" s="78"/>
      <c r="VDT16" s="78"/>
      <c r="VDU16" s="78"/>
      <c r="VDV16" s="78"/>
      <c r="VDW16" s="78"/>
      <c r="VDX16" s="78"/>
      <c r="VDY16" s="78"/>
      <c r="VDZ16" s="78"/>
      <c r="VEA16" s="78"/>
      <c r="VEB16" s="78"/>
      <c r="VEC16" s="78"/>
      <c r="VED16" s="78"/>
      <c r="VEE16" s="78"/>
      <c r="VEF16" s="78"/>
      <c r="VEG16" s="78"/>
      <c r="VEH16" s="78"/>
      <c r="VEI16" s="78"/>
      <c r="VEJ16" s="78"/>
      <c r="VEK16" s="78"/>
      <c r="VEL16" s="78"/>
      <c r="VEM16" s="78"/>
      <c r="VEN16" s="78"/>
      <c r="VEO16" s="78"/>
      <c r="VEP16" s="78"/>
      <c r="VEQ16" s="78"/>
      <c r="VER16" s="78"/>
      <c r="VES16" s="78"/>
      <c r="VET16" s="78"/>
      <c r="VEU16" s="78"/>
      <c r="VEV16" s="78"/>
      <c r="VEW16" s="78"/>
      <c r="VEX16" s="78"/>
      <c r="VEY16" s="78"/>
      <c r="VEZ16" s="78"/>
      <c r="VFA16" s="78"/>
      <c r="VFB16" s="78"/>
      <c r="VFC16" s="78"/>
      <c r="VFD16" s="78"/>
      <c r="VFE16" s="78"/>
      <c r="VFF16" s="78"/>
      <c r="VFG16" s="78"/>
      <c r="VFH16" s="78"/>
      <c r="VFI16" s="78"/>
      <c r="VFJ16" s="78"/>
      <c r="VFK16" s="78"/>
      <c r="VFL16" s="78"/>
      <c r="VFM16" s="78"/>
      <c r="VFN16" s="78"/>
      <c r="VFO16" s="78"/>
      <c r="VFP16" s="78"/>
      <c r="VFQ16" s="78"/>
      <c r="VFR16" s="78"/>
      <c r="VFS16" s="78"/>
      <c r="VFT16" s="78"/>
      <c r="VFU16" s="78"/>
      <c r="VFV16" s="78"/>
      <c r="VFW16" s="78"/>
      <c r="VFX16" s="78"/>
      <c r="VFY16" s="78"/>
      <c r="VFZ16" s="78"/>
      <c r="VGA16" s="78"/>
      <c r="VGB16" s="78"/>
      <c r="VGC16" s="78"/>
      <c r="VGD16" s="78"/>
      <c r="VGE16" s="78"/>
      <c r="VGF16" s="78"/>
      <c r="VGG16" s="78"/>
      <c r="VGH16" s="78"/>
      <c r="VGI16" s="78"/>
      <c r="VGJ16" s="78"/>
      <c r="VGK16" s="78"/>
      <c r="VGL16" s="78"/>
      <c r="VGM16" s="78"/>
      <c r="VGN16" s="78"/>
      <c r="VGO16" s="78"/>
      <c r="VGP16" s="78"/>
      <c r="VGQ16" s="78"/>
      <c r="VGR16" s="78"/>
      <c r="VGS16" s="78"/>
      <c r="VGT16" s="78"/>
      <c r="VGU16" s="78"/>
      <c r="VGV16" s="78"/>
      <c r="VGW16" s="78"/>
      <c r="VGX16" s="78"/>
      <c r="VGY16" s="78"/>
      <c r="VGZ16" s="78"/>
      <c r="VHA16" s="78"/>
      <c r="VHB16" s="78"/>
      <c r="VHC16" s="78"/>
      <c r="VHD16" s="78"/>
      <c r="VHE16" s="78"/>
      <c r="VHF16" s="78"/>
      <c r="VHG16" s="78"/>
      <c r="VHH16" s="78"/>
      <c r="VHI16" s="78"/>
      <c r="VHJ16" s="78"/>
      <c r="VHK16" s="78"/>
      <c r="VHL16" s="78"/>
      <c r="VHM16" s="78"/>
      <c r="VHN16" s="78"/>
      <c r="VHO16" s="78"/>
      <c r="VHP16" s="78"/>
      <c r="VHQ16" s="78"/>
      <c r="VHR16" s="78"/>
      <c r="VHS16" s="78"/>
      <c r="VHT16" s="78"/>
      <c r="VHU16" s="78"/>
      <c r="VHV16" s="78"/>
      <c r="VHW16" s="78"/>
      <c r="VHX16" s="78"/>
      <c r="VHY16" s="78"/>
      <c r="VHZ16" s="78"/>
      <c r="VIA16" s="78"/>
      <c r="VIB16" s="78"/>
      <c r="VIC16" s="78"/>
      <c r="VID16" s="78"/>
      <c r="VIE16" s="78"/>
      <c r="VIF16" s="78"/>
      <c r="VIG16" s="78"/>
      <c r="VIH16" s="78"/>
      <c r="VII16" s="78"/>
      <c r="VIJ16" s="78"/>
      <c r="VIK16" s="78"/>
      <c r="VIL16" s="78"/>
      <c r="VIM16" s="78"/>
      <c r="VIN16" s="78"/>
      <c r="VIO16" s="78"/>
      <c r="VIP16" s="78"/>
      <c r="VIQ16" s="78"/>
      <c r="VIR16" s="78"/>
      <c r="VIS16" s="78"/>
      <c r="VIT16" s="78"/>
      <c r="VIU16" s="78"/>
      <c r="VIV16" s="78"/>
      <c r="VIW16" s="78"/>
      <c r="VIX16" s="78"/>
      <c r="VIY16" s="78"/>
      <c r="VIZ16" s="78"/>
      <c r="VJA16" s="78"/>
      <c r="VJB16" s="78"/>
      <c r="VJC16" s="78"/>
      <c r="VJD16" s="78"/>
      <c r="VJE16" s="78"/>
      <c r="VJF16" s="78"/>
      <c r="VJG16" s="78"/>
      <c r="VJH16" s="78"/>
      <c r="VJI16" s="78"/>
      <c r="VJJ16" s="78"/>
      <c r="VJK16" s="78"/>
      <c r="VJL16" s="78"/>
      <c r="VJM16" s="78"/>
      <c r="VJN16" s="78"/>
      <c r="VJO16" s="78"/>
      <c r="VJP16" s="78"/>
      <c r="VJQ16" s="78"/>
      <c r="VJR16" s="78"/>
      <c r="VJS16" s="78"/>
      <c r="VJT16" s="78"/>
      <c r="VJU16" s="78"/>
      <c r="VJV16" s="78"/>
      <c r="VJW16" s="78"/>
      <c r="VJX16" s="78"/>
      <c r="VJY16" s="78"/>
      <c r="VJZ16" s="78"/>
      <c r="VKA16" s="78"/>
      <c r="VKB16" s="78"/>
      <c r="VKC16" s="78"/>
      <c r="VKD16" s="78"/>
      <c r="VKE16" s="78"/>
      <c r="VKF16" s="78"/>
      <c r="VKG16" s="78"/>
      <c r="VKH16" s="78"/>
      <c r="VKI16" s="78"/>
      <c r="VKJ16" s="78"/>
      <c r="VKK16" s="78"/>
      <c r="VKL16" s="78"/>
      <c r="VKM16" s="78"/>
      <c r="VKN16" s="78"/>
      <c r="VKO16" s="78"/>
      <c r="VKP16" s="78"/>
      <c r="VKQ16" s="78"/>
      <c r="VKR16" s="78"/>
      <c r="VKS16" s="78"/>
      <c r="VKT16" s="78"/>
      <c r="VKU16" s="78"/>
      <c r="VKV16" s="78"/>
      <c r="VKW16" s="78"/>
      <c r="VKX16" s="78"/>
      <c r="VKY16" s="78"/>
      <c r="VKZ16" s="78"/>
      <c r="VLA16" s="78"/>
      <c r="VLB16" s="78"/>
      <c r="VLC16" s="78"/>
      <c r="VLD16" s="78"/>
      <c r="VLE16" s="78"/>
      <c r="VLF16" s="78"/>
      <c r="VLG16" s="78"/>
      <c r="VLH16" s="78"/>
      <c r="VLI16" s="78"/>
      <c r="VLJ16" s="78"/>
      <c r="VLK16" s="78"/>
      <c r="VLL16" s="78"/>
      <c r="VLM16" s="78"/>
      <c r="VLN16" s="78"/>
      <c r="VLO16" s="78"/>
      <c r="VLP16" s="78"/>
      <c r="VLQ16" s="78"/>
      <c r="VLR16" s="78"/>
      <c r="VLS16" s="78"/>
      <c r="VLT16" s="78"/>
      <c r="VLU16" s="78"/>
      <c r="VLV16" s="78"/>
      <c r="VLW16" s="78"/>
      <c r="VLX16" s="78"/>
      <c r="VLY16" s="78"/>
      <c r="VLZ16" s="78"/>
      <c r="VMA16" s="78"/>
      <c r="VMB16" s="78"/>
      <c r="VMC16" s="78"/>
      <c r="VMD16" s="78"/>
      <c r="VME16" s="78"/>
      <c r="VMF16" s="78"/>
      <c r="VMG16" s="78"/>
      <c r="VMH16" s="78"/>
      <c r="VMI16" s="78"/>
      <c r="VMJ16" s="78"/>
      <c r="VMK16" s="78"/>
      <c r="VML16" s="78"/>
      <c r="VMM16" s="78"/>
      <c r="VMN16" s="78"/>
      <c r="VMO16" s="78"/>
      <c r="VMP16" s="78"/>
      <c r="VMQ16" s="78"/>
      <c r="VMR16" s="78"/>
      <c r="VMS16" s="78"/>
      <c r="VMT16" s="78"/>
      <c r="VMU16" s="78"/>
      <c r="VMV16" s="78"/>
      <c r="VMW16" s="78"/>
      <c r="VMX16" s="78"/>
      <c r="VMY16" s="78"/>
      <c r="VMZ16" s="78"/>
      <c r="VNA16" s="78"/>
      <c r="VNB16" s="78"/>
      <c r="VNC16" s="78"/>
      <c r="VND16" s="78"/>
      <c r="VNE16" s="78"/>
      <c r="VNF16" s="78"/>
      <c r="VNG16" s="78"/>
      <c r="VNH16" s="78"/>
      <c r="VNI16" s="78"/>
      <c r="VNJ16" s="78"/>
      <c r="VNK16" s="78"/>
      <c r="VNL16" s="78"/>
      <c r="VNM16" s="78"/>
      <c r="VNN16" s="78"/>
      <c r="VNO16" s="78"/>
      <c r="VNP16" s="78"/>
      <c r="VNQ16" s="78"/>
      <c r="VNR16" s="78"/>
      <c r="VNS16" s="78"/>
      <c r="VNT16" s="78"/>
      <c r="VNU16" s="78"/>
      <c r="VNV16" s="78"/>
      <c r="VNW16" s="78"/>
      <c r="VNX16" s="78"/>
      <c r="VNY16" s="78"/>
      <c r="VNZ16" s="78"/>
      <c r="VOA16" s="78"/>
      <c r="VOB16" s="78"/>
      <c r="VOC16" s="78"/>
      <c r="VOD16" s="78"/>
      <c r="VOE16" s="78"/>
      <c r="VOF16" s="78"/>
      <c r="VOG16" s="78"/>
      <c r="VOH16" s="78"/>
      <c r="VOI16" s="78"/>
      <c r="VOJ16" s="78"/>
      <c r="VOK16" s="78"/>
      <c r="VOL16" s="78"/>
      <c r="VOM16" s="78"/>
      <c r="VON16" s="78"/>
      <c r="VOO16" s="78"/>
      <c r="VOP16" s="78"/>
      <c r="VOQ16" s="78"/>
      <c r="VOR16" s="78"/>
      <c r="VOS16" s="78"/>
      <c r="VOT16" s="78"/>
      <c r="VOU16" s="78"/>
      <c r="VOV16" s="78"/>
      <c r="VOW16" s="78"/>
      <c r="VOX16" s="78"/>
      <c r="VOY16" s="78"/>
      <c r="VOZ16" s="78"/>
      <c r="VPA16" s="78"/>
      <c r="VPB16" s="78"/>
      <c r="VPC16" s="78"/>
      <c r="VPD16" s="78"/>
      <c r="VPE16" s="78"/>
      <c r="VPF16" s="78"/>
      <c r="VPG16" s="78"/>
      <c r="VPH16" s="78"/>
      <c r="VPI16" s="78"/>
      <c r="VPJ16" s="78"/>
      <c r="VPK16" s="78"/>
      <c r="VPL16" s="78"/>
      <c r="VPM16" s="78"/>
      <c r="VPN16" s="78"/>
      <c r="VPO16" s="78"/>
      <c r="VPP16" s="78"/>
      <c r="VPQ16" s="78"/>
      <c r="VPR16" s="78"/>
      <c r="VPS16" s="78"/>
      <c r="VPT16" s="78"/>
      <c r="VPU16" s="78"/>
      <c r="VPV16" s="78"/>
      <c r="VPW16" s="78"/>
      <c r="VPX16" s="78"/>
      <c r="VPY16" s="78"/>
      <c r="VPZ16" s="78"/>
      <c r="VQA16" s="78"/>
      <c r="VQB16" s="78"/>
      <c r="VQC16" s="78"/>
      <c r="VQD16" s="78"/>
      <c r="VQE16" s="78"/>
      <c r="VQF16" s="78"/>
      <c r="VQG16" s="78"/>
      <c r="VQH16" s="78"/>
      <c r="VQI16" s="78"/>
      <c r="VQJ16" s="78"/>
      <c r="VQK16" s="78"/>
      <c r="VQL16" s="78"/>
      <c r="VQM16" s="78"/>
      <c r="VQN16" s="78"/>
      <c r="VQO16" s="78"/>
      <c r="VQP16" s="78"/>
      <c r="VQQ16" s="78"/>
      <c r="VQR16" s="78"/>
      <c r="VQS16" s="78"/>
      <c r="VQT16" s="78"/>
      <c r="VQU16" s="78"/>
      <c r="VQV16" s="78"/>
      <c r="VQW16" s="78"/>
      <c r="VQX16" s="78"/>
      <c r="VQY16" s="78"/>
      <c r="VQZ16" s="78"/>
      <c r="VRA16" s="78"/>
      <c r="VRB16" s="78"/>
      <c r="VRC16" s="78"/>
      <c r="VRD16" s="78"/>
      <c r="VRE16" s="78"/>
      <c r="VRF16" s="78"/>
      <c r="VRG16" s="78"/>
      <c r="VRH16" s="78"/>
      <c r="VRI16" s="78"/>
      <c r="VRJ16" s="78"/>
      <c r="VRK16" s="78"/>
      <c r="VRL16" s="78"/>
      <c r="VRM16" s="78"/>
      <c r="VRN16" s="78"/>
      <c r="VRO16" s="78"/>
      <c r="VRP16" s="78"/>
      <c r="VRQ16" s="78"/>
      <c r="VRR16" s="78"/>
      <c r="VRS16" s="78"/>
      <c r="VRT16" s="78"/>
      <c r="VRU16" s="78"/>
      <c r="VRV16" s="78"/>
      <c r="VRW16" s="78"/>
      <c r="VRX16" s="78"/>
      <c r="VRY16" s="78"/>
      <c r="VRZ16" s="78"/>
      <c r="VSA16" s="78"/>
      <c r="VSB16" s="78"/>
      <c r="VSC16" s="78"/>
      <c r="VSD16" s="78"/>
      <c r="VSE16" s="78"/>
      <c r="VSF16" s="78"/>
      <c r="VSG16" s="78"/>
      <c r="VSH16" s="78"/>
      <c r="VSI16" s="78"/>
      <c r="VSJ16" s="78"/>
      <c r="VSK16" s="78"/>
      <c r="VSL16" s="78"/>
      <c r="VSM16" s="78"/>
      <c r="VSN16" s="78"/>
      <c r="VSO16" s="78"/>
      <c r="VSP16" s="78"/>
      <c r="VSQ16" s="78"/>
      <c r="VSR16" s="78"/>
      <c r="VSS16" s="78"/>
      <c r="VST16" s="78"/>
      <c r="VSU16" s="78"/>
      <c r="VSV16" s="78"/>
      <c r="VSW16" s="78"/>
      <c r="VSX16" s="78"/>
      <c r="VSY16" s="78"/>
      <c r="VSZ16" s="78"/>
      <c r="VTA16" s="78"/>
      <c r="VTB16" s="78"/>
      <c r="VTC16" s="78"/>
      <c r="VTD16" s="78"/>
      <c r="VTE16" s="78"/>
      <c r="VTF16" s="78"/>
      <c r="VTG16" s="78"/>
      <c r="VTH16" s="78"/>
      <c r="VTI16" s="78"/>
      <c r="VTJ16" s="78"/>
      <c r="VTK16" s="78"/>
      <c r="VTL16" s="78"/>
      <c r="VTM16" s="78"/>
      <c r="VTN16" s="78"/>
      <c r="VTO16" s="78"/>
      <c r="VTP16" s="78"/>
      <c r="VTQ16" s="78"/>
      <c r="VTR16" s="78"/>
      <c r="VTS16" s="78"/>
      <c r="VTT16" s="78"/>
      <c r="VTU16" s="78"/>
      <c r="VTV16" s="78"/>
      <c r="VTW16" s="78"/>
      <c r="VTX16" s="78"/>
      <c r="VTY16" s="78"/>
      <c r="VTZ16" s="78"/>
      <c r="VUA16" s="78"/>
      <c r="VUB16" s="78"/>
      <c r="VUC16" s="78"/>
      <c r="VUD16" s="78"/>
      <c r="VUE16" s="78"/>
      <c r="VUF16" s="78"/>
      <c r="VUG16" s="78"/>
      <c r="VUH16" s="78"/>
      <c r="VUI16" s="78"/>
      <c r="VUJ16" s="78"/>
      <c r="VUK16" s="78"/>
      <c r="VUL16" s="78"/>
      <c r="VUM16" s="78"/>
      <c r="VUN16" s="78"/>
      <c r="VUO16" s="78"/>
      <c r="VUP16" s="78"/>
      <c r="VUQ16" s="78"/>
      <c r="VUR16" s="78"/>
      <c r="VUS16" s="78"/>
      <c r="VUT16" s="78"/>
      <c r="VUU16" s="78"/>
      <c r="VUV16" s="78"/>
      <c r="VUW16" s="78"/>
      <c r="VUX16" s="78"/>
      <c r="VUY16" s="78"/>
      <c r="VUZ16" s="78"/>
      <c r="VVA16" s="78"/>
      <c r="VVB16" s="78"/>
      <c r="VVC16" s="78"/>
      <c r="VVD16" s="78"/>
      <c r="VVE16" s="78"/>
      <c r="VVF16" s="78"/>
      <c r="VVG16" s="78"/>
      <c r="VVH16" s="78"/>
      <c r="VVI16" s="78"/>
      <c r="VVJ16" s="78"/>
      <c r="VVK16" s="78"/>
      <c r="VVL16" s="78"/>
      <c r="VVM16" s="78"/>
      <c r="VVN16" s="78"/>
      <c r="VVO16" s="78"/>
      <c r="VVP16" s="78"/>
      <c r="VVQ16" s="78"/>
      <c r="VVR16" s="78"/>
      <c r="VVS16" s="78"/>
      <c r="VVT16" s="78"/>
      <c r="VVU16" s="78"/>
      <c r="VVV16" s="78"/>
      <c r="VVW16" s="78"/>
      <c r="VVX16" s="78"/>
      <c r="VVY16" s="78"/>
      <c r="VVZ16" s="78"/>
      <c r="VWA16" s="78"/>
      <c r="VWB16" s="78"/>
      <c r="VWC16" s="78"/>
      <c r="VWD16" s="78"/>
      <c r="VWE16" s="78"/>
      <c r="VWF16" s="78"/>
      <c r="VWG16" s="78"/>
      <c r="VWH16" s="78"/>
      <c r="VWI16" s="78"/>
      <c r="VWJ16" s="78"/>
      <c r="VWK16" s="78"/>
      <c r="VWL16" s="78"/>
      <c r="VWM16" s="78"/>
      <c r="VWN16" s="78"/>
      <c r="VWO16" s="78"/>
      <c r="VWP16" s="78"/>
      <c r="VWQ16" s="78"/>
      <c r="VWR16" s="78"/>
      <c r="VWS16" s="78"/>
      <c r="VWT16" s="78"/>
      <c r="VWU16" s="78"/>
      <c r="VWV16" s="78"/>
      <c r="VWW16" s="78"/>
      <c r="VWX16" s="78"/>
      <c r="VWY16" s="78"/>
      <c r="VWZ16" s="78"/>
      <c r="VXA16" s="78"/>
      <c r="VXB16" s="78"/>
      <c r="VXC16" s="78"/>
      <c r="VXD16" s="78"/>
      <c r="VXE16" s="78"/>
      <c r="VXF16" s="78"/>
      <c r="VXG16" s="78"/>
      <c r="VXH16" s="78"/>
      <c r="VXI16" s="78"/>
      <c r="VXJ16" s="78"/>
      <c r="VXK16" s="78"/>
      <c r="VXL16" s="78"/>
      <c r="VXM16" s="78"/>
      <c r="VXN16" s="78"/>
      <c r="VXO16" s="78"/>
      <c r="VXP16" s="78"/>
      <c r="VXQ16" s="78"/>
      <c r="VXR16" s="78"/>
      <c r="VXS16" s="78"/>
      <c r="VXT16" s="78"/>
      <c r="VXU16" s="78"/>
      <c r="VXV16" s="78"/>
      <c r="VXW16" s="78"/>
      <c r="VXX16" s="78"/>
      <c r="VXY16" s="78"/>
      <c r="VXZ16" s="78"/>
      <c r="VYA16" s="78"/>
      <c r="VYB16" s="78"/>
      <c r="VYC16" s="78"/>
      <c r="VYD16" s="78"/>
      <c r="VYE16" s="78"/>
      <c r="VYF16" s="78"/>
      <c r="VYG16" s="78"/>
      <c r="VYH16" s="78"/>
      <c r="VYI16" s="78"/>
      <c r="VYJ16" s="78"/>
      <c r="VYK16" s="78"/>
      <c r="VYL16" s="78"/>
      <c r="VYM16" s="78"/>
      <c r="VYN16" s="78"/>
      <c r="VYO16" s="78"/>
      <c r="VYP16" s="78"/>
      <c r="VYQ16" s="78"/>
      <c r="VYR16" s="78"/>
      <c r="VYS16" s="78"/>
      <c r="VYT16" s="78"/>
      <c r="VYU16" s="78"/>
      <c r="VYV16" s="78"/>
      <c r="VYW16" s="78"/>
      <c r="VYX16" s="78"/>
      <c r="VYY16" s="78"/>
      <c r="VYZ16" s="78"/>
      <c r="VZA16" s="78"/>
      <c r="VZB16" s="78"/>
      <c r="VZC16" s="78"/>
      <c r="VZD16" s="78"/>
      <c r="VZE16" s="78"/>
      <c r="VZF16" s="78"/>
      <c r="VZG16" s="78"/>
      <c r="VZH16" s="78"/>
      <c r="VZI16" s="78"/>
      <c r="VZJ16" s="78"/>
      <c r="VZK16" s="78"/>
      <c r="VZL16" s="78"/>
      <c r="VZM16" s="78"/>
      <c r="VZN16" s="78"/>
      <c r="VZO16" s="78"/>
      <c r="VZP16" s="78"/>
      <c r="VZQ16" s="78"/>
      <c r="VZR16" s="78"/>
      <c r="VZS16" s="78"/>
      <c r="VZT16" s="78"/>
      <c r="VZU16" s="78"/>
      <c r="VZV16" s="78"/>
      <c r="VZW16" s="78"/>
      <c r="VZX16" s="78"/>
      <c r="VZY16" s="78"/>
      <c r="VZZ16" s="78"/>
      <c r="WAA16" s="78"/>
      <c r="WAB16" s="78"/>
      <c r="WAC16" s="78"/>
      <c r="WAD16" s="78"/>
      <c r="WAE16" s="78"/>
      <c r="WAF16" s="78"/>
      <c r="WAG16" s="78"/>
      <c r="WAH16" s="78"/>
      <c r="WAI16" s="78"/>
      <c r="WAJ16" s="78"/>
      <c r="WAK16" s="78"/>
      <c r="WAL16" s="78"/>
      <c r="WAM16" s="78"/>
      <c r="WAN16" s="78"/>
      <c r="WAO16" s="78"/>
      <c r="WAP16" s="78"/>
      <c r="WAQ16" s="78"/>
      <c r="WAR16" s="78"/>
      <c r="WAS16" s="78"/>
      <c r="WAT16" s="78"/>
      <c r="WAU16" s="78"/>
      <c r="WAV16" s="78"/>
      <c r="WAW16" s="78"/>
      <c r="WAX16" s="78"/>
      <c r="WAY16" s="78"/>
      <c r="WAZ16" s="78"/>
      <c r="WBA16" s="78"/>
      <c r="WBB16" s="78"/>
      <c r="WBC16" s="78"/>
      <c r="WBD16" s="78"/>
      <c r="WBE16" s="78"/>
      <c r="WBF16" s="78"/>
      <c r="WBG16" s="78"/>
      <c r="WBH16" s="78"/>
      <c r="WBI16" s="78"/>
      <c r="WBJ16" s="78"/>
      <c r="WBK16" s="78"/>
      <c r="WBL16" s="78"/>
      <c r="WBM16" s="78"/>
      <c r="WBN16" s="78"/>
      <c r="WBO16" s="78"/>
      <c r="WBP16" s="78"/>
      <c r="WBQ16" s="78"/>
      <c r="WBR16" s="78"/>
      <c r="WBS16" s="78"/>
      <c r="WBT16" s="78"/>
      <c r="WBU16" s="78"/>
      <c r="WBV16" s="78"/>
      <c r="WBW16" s="78"/>
      <c r="WBX16" s="78"/>
      <c r="WBY16" s="78"/>
      <c r="WBZ16" s="78"/>
      <c r="WCA16" s="78"/>
      <c r="WCB16" s="78"/>
      <c r="WCC16" s="78"/>
      <c r="WCD16" s="78"/>
      <c r="WCE16" s="78"/>
      <c r="WCF16" s="78"/>
      <c r="WCG16" s="78"/>
      <c r="WCH16" s="78"/>
      <c r="WCI16" s="78"/>
      <c r="WCJ16" s="78"/>
      <c r="WCK16" s="78"/>
      <c r="WCL16" s="78"/>
      <c r="WCM16" s="78"/>
      <c r="WCN16" s="78"/>
      <c r="WCO16" s="78"/>
      <c r="WCP16" s="78"/>
      <c r="WCQ16" s="78"/>
      <c r="WCR16" s="78"/>
      <c r="WCS16" s="78"/>
      <c r="WCT16" s="78"/>
      <c r="WCU16" s="78"/>
      <c r="WCV16" s="78"/>
      <c r="WCW16" s="78"/>
      <c r="WCX16" s="78"/>
      <c r="WCY16" s="78"/>
      <c r="WCZ16" s="78"/>
      <c r="WDA16" s="78"/>
      <c r="WDB16" s="78"/>
      <c r="WDC16" s="78"/>
      <c r="WDD16" s="78"/>
      <c r="WDE16" s="78"/>
      <c r="WDF16" s="78"/>
      <c r="WDG16" s="78"/>
      <c r="WDH16" s="78"/>
      <c r="WDI16" s="78"/>
      <c r="WDJ16" s="78"/>
      <c r="WDK16" s="78"/>
      <c r="WDL16" s="78"/>
      <c r="WDM16" s="78"/>
      <c r="WDN16" s="78"/>
      <c r="WDO16" s="78"/>
      <c r="WDP16" s="78"/>
      <c r="WDQ16" s="78"/>
      <c r="WDR16" s="78"/>
      <c r="WDS16" s="78"/>
      <c r="WDT16" s="78"/>
      <c r="WDU16" s="78"/>
      <c r="WDV16" s="78"/>
      <c r="WDW16" s="78"/>
      <c r="WDX16" s="78"/>
      <c r="WDY16" s="78"/>
      <c r="WDZ16" s="78"/>
      <c r="WEA16" s="78"/>
      <c r="WEB16" s="78"/>
      <c r="WEC16" s="78"/>
      <c r="WED16" s="78"/>
      <c r="WEE16" s="78"/>
      <c r="WEF16" s="78"/>
      <c r="WEG16" s="78"/>
      <c r="WEH16" s="78"/>
      <c r="WEI16" s="78"/>
      <c r="WEJ16" s="78"/>
      <c r="WEK16" s="78"/>
      <c r="WEL16" s="78"/>
      <c r="WEM16" s="78"/>
      <c r="WEN16" s="78"/>
      <c r="WEO16" s="78"/>
      <c r="WEP16" s="78"/>
      <c r="WEQ16" s="78"/>
      <c r="WER16" s="78"/>
      <c r="WES16" s="78"/>
      <c r="WET16" s="78"/>
      <c r="WEU16" s="78"/>
      <c r="WEV16" s="78"/>
      <c r="WEW16" s="78"/>
      <c r="WEX16" s="78"/>
      <c r="WEY16" s="78"/>
      <c r="WEZ16" s="78"/>
      <c r="WFA16" s="78"/>
      <c r="WFB16" s="78"/>
      <c r="WFC16" s="78"/>
      <c r="WFD16" s="78"/>
      <c r="WFE16" s="78"/>
      <c r="WFF16" s="78"/>
      <c r="WFG16" s="78"/>
      <c r="WFH16" s="78"/>
      <c r="WFI16" s="78"/>
      <c r="WFJ16" s="78"/>
      <c r="WFK16" s="78"/>
      <c r="WFL16" s="78"/>
      <c r="WFM16" s="78"/>
      <c r="WFN16" s="78"/>
      <c r="WFO16" s="78"/>
      <c r="WFP16" s="78"/>
      <c r="WFQ16" s="78"/>
      <c r="WFR16" s="78"/>
      <c r="WFS16" s="78"/>
      <c r="WFT16" s="78"/>
      <c r="WFU16" s="78"/>
      <c r="WFV16" s="78"/>
      <c r="WFW16" s="78"/>
      <c r="WFX16" s="78"/>
      <c r="WFY16" s="78"/>
      <c r="WFZ16" s="78"/>
      <c r="WGA16" s="78"/>
      <c r="WGB16" s="78"/>
      <c r="WGC16" s="78"/>
      <c r="WGD16" s="78"/>
      <c r="WGE16" s="78"/>
      <c r="WGF16" s="78"/>
      <c r="WGG16" s="78"/>
      <c r="WGH16" s="78"/>
      <c r="WGI16" s="78"/>
      <c r="WGJ16" s="78"/>
      <c r="WGK16" s="78"/>
      <c r="WGL16" s="78"/>
      <c r="WGM16" s="78"/>
      <c r="WGN16" s="78"/>
      <c r="WGO16" s="78"/>
      <c r="WGP16" s="78"/>
      <c r="WGQ16" s="78"/>
      <c r="WGR16" s="78"/>
      <c r="WGS16" s="78"/>
      <c r="WGT16" s="78"/>
      <c r="WGU16" s="78"/>
      <c r="WGV16" s="78"/>
      <c r="WGW16" s="78"/>
      <c r="WGX16" s="78"/>
      <c r="WGY16" s="78"/>
      <c r="WGZ16" s="78"/>
      <c r="WHA16" s="78"/>
      <c r="WHB16" s="78"/>
      <c r="WHC16" s="78"/>
      <c r="WHD16" s="78"/>
      <c r="WHE16" s="78"/>
      <c r="WHF16" s="78"/>
      <c r="WHG16" s="78"/>
      <c r="WHH16" s="78"/>
      <c r="WHI16" s="78"/>
      <c r="WHJ16" s="78"/>
      <c r="WHK16" s="78"/>
      <c r="WHL16" s="78"/>
      <c r="WHM16" s="78"/>
      <c r="WHN16" s="78"/>
      <c r="WHO16" s="78"/>
      <c r="WHP16" s="78"/>
      <c r="WHQ16" s="78"/>
      <c r="WHR16" s="78"/>
      <c r="WHS16" s="78"/>
      <c r="WHT16" s="78"/>
      <c r="WHU16" s="78"/>
      <c r="WHV16" s="78"/>
      <c r="WHW16" s="78"/>
      <c r="WHX16" s="78"/>
      <c r="WHY16" s="78"/>
      <c r="WHZ16" s="78"/>
      <c r="WIA16" s="78"/>
      <c r="WIB16" s="78"/>
      <c r="WIC16" s="78"/>
      <c r="WID16" s="78"/>
      <c r="WIE16" s="78"/>
      <c r="WIF16" s="78"/>
      <c r="WIG16" s="78"/>
      <c r="WIH16" s="78"/>
      <c r="WII16" s="78"/>
      <c r="WIJ16" s="78"/>
      <c r="WIK16" s="78"/>
      <c r="WIL16" s="78"/>
      <c r="WIM16" s="78"/>
      <c r="WIN16" s="78"/>
      <c r="WIO16" s="78"/>
      <c r="WIP16" s="78"/>
      <c r="WIQ16" s="78"/>
      <c r="WIR16" s="78"/>
      <c r="WIS16" s="78"/>
      <c r="WIT16" s="78"/>
      <c r="WIU16" s="78"/>
      <c r="WIV16" s="78"/>
      <c r="WIW16" s="78"/>
      <c r="WIX16" s="78"/>
      <c r="WIY16" s="78"/>
      <c r="WIZ16" s="78"/>
      <c r="WJA16" s="78"/>
      <c r="WJB16" s="78"/>
      <c r="WJC16" s="78"/>
      <c r="WJD16" s="78"/>
      <c r="WJE16" s="78"/>
      <c r="WJF16" s="78"/>
      <c r="WJG16" s="78"/>
      <c r="WJH16" s="78"/>
      <c r="WJI16" s="78"/>
      <c r="WJJ16" s="78"/>
      <c r="WJK16" s="78"/>
      <c r="WJL16" s="78"/>
      <c r="WJM16" s="78"/>
      <c r="WJN16" s="78"/>
      <c r="WJO16" s="78"/>
      <c r="WJP16" s="78"/>
      <c r="WJQ16" s="78"/>
      <c r="WJR16" s="78"/>
      <c r="WJS16" s="78"/>
      <c r="WJT16" s="78"/>
      <c r="WJU16" s="78"/>
      <c r="WJV16" s="78"/>
      <c r="WJW16" s="78"/>
      <c r="WJX16" s="78"/>
      <c r="WJY16" s="78"/>
      <c r="WJZ16" s="78"/>
      <c r="WKA16" s="78"/>
      <c r="WKB16" s="78"/>
      <c r="WKC16" s="78"/>
      <c r="WKD16" s="78"/>
      <c r="WKE16" s="78"/>
      <c r="WKF16" s="78"/>
      <c r="WKG16" s="78"/>
      <c r="WKH16" s="78"/>
      <c r="WKI16" s="78"/>
      <c r="WKJ16" s="78"/>
      <c r="WKK16" s="78"/>
      <c r="WKL16" s="78"/>
      <c r="WKM16" s="78"/>
      <c r="WKN16" s="78"/>
      <c r="WKO16" s="78"/>
      <c r="WKP16" s="78"/>
      <c r="WKQ16" s="78"/>
      <c r="WKR16" s="78"/>
      <c r="WKS16" s="78"/>
      <c r="WKT16" s="78"/>
      <c r="WKU16" s="78"/>
      <c r="WKV16" s="78"/>
      <c r="WKW16" s="78"/>
      <c r="WKX16" s="78"/>
      <c r="WKY16" s="78"/>
      <c r="WKZ16" s="78"/>
      <c r="WLA16" s="78"/>
      <c r="WLB16" s="78"/>
      <c r="WLC16" s="78"/>
      <c r="WLD16" s="78"/>
      <c r="WLE16" s="78"/>
      <c r="WLF16" s="78"/>
      <c r="WLG16" s="78"/>
      <c r="WLH16" s="78"/>
      <c r="WLI16" s="78"/>
      <c r="WLJ16" s="78"/>
      <c r="WLK16" s="78"/>
      <c r="WLL16" s="78"/>
      <c r="WLM16" s="78"/>
      <c r="WLN16" s="78"/>
      <c r="WLO16" s="78"/>
      <c r="WLP16" s="78"/>
      <c r="WLQ16" s="78"/>
      <c r="WLR16" s="78"/>
      <c r="WLS16" s="78"/>
      <c r="WLT16" s="78"/>
      <c r="WLU16" s="78"/>
      <c r="WLV16" s="78"/>
      <c r="WLW16" s="78"/>
      <c r="WLX16" s="78"/>
      <c r="WLY16" s="78"/>
      <c r="WLZ16" s="78"/>
      <c r="WMA16" s="78"/>
      <c r="WMB16" s="78"/>
      <c r="WMC16" s="78"/>
      <c r="WMD16" s="78"/>
      <c r="WME16" s="78"/>
      <c r="WMF16" s="78"/>
      <c r="WMG16" s="78"/>
      <c r="WMH16" s="78"/>
      <c r="WMI16" s="78"/>
      <c r="WMJ16" s="78"/>
      <c r="WMK16" s="78"/>
      <c r="WML16" s="78"/>
      <c r="WMM16" s="78"/>
      <c r="WMN16" s="78"/>
      <c r="WMO16" s="78"/>
      <c r="WMP16" s="78"/>
      <c r="WMQ16" s="78"/>
      <c r="WMR16" s="78"/>
      <c r="WMS16" s="78"/>
      <c r="WMT16" s="78"/>
      <c r="WMU16" s="78"/>
      <c r="WMV16" s="78"/>
      <c r="WMW16" s="78"/>
      <c r="WMX16" s="78"/>
      <c r="WMY16" s="78"/>
      <c r="WMZ16" s="78"/>
      <c r="WNA16" s="78"/>
      <c r="WNB16" s="78"/>
      <c r="WNC16" s="78"/>
      <c r="WND16" s="78"/>
      <c r="WNE16" s="78"/>
      <c r="WNF16" s="78"/>
      <c r="WNG16" s="78"/>
      <c r="WNH16" s="78"/>
      <c r="WNI16" s="78"/>
      <c r="WNJ16" s="78"/>
      <c r="WNK16" s="78"/>
      <c r="WNL16" s="78"/>
      <c r="WNM16" s="78"/>
      <c r="WNN16" s="78"/>
      <c r="WNO16" s="78"/>
      <c r="WNP16" s="78"/>
      <c r="WNQ16" s="78"/>
      <c r="WNR16" s="78"/>
      <c r="WNS16" s="78"/>
      <c r="WNT16" s="78"/>
      <c r="WNU16" s="78"/>
      <c r="WNV16" s="78"/>
      <c r="WNW16" s="78"/>
      <c r="WNX16" s="78"/>
      <c r="WNY16" s="78"/>
      <c r="WNZ16" s="78"/>
      <c r="WOA16" s="78"/>
      <c r="WOB16" s="78"/>
      <c r="WOC16" s="78"/>
      <c r="WOD16" s="78"/>
      <c r="WOE16" s="78"/>
      <c r="WOF16" s="78"/>
      <c r="WOG16" s="78"/>
      <c r="WOH16" s="78"/>
      <c r="WOI16" s="78"/>
      <c r="WOJ16" s="78"/>
      <c r="WOK16" s="78"/>
      <c r="WOL16" s="78"/>
      <c r="WOM16" s="78"/>
      <c r="WON16" s="78"/>
      <c r="WOO16" s="78"/>
      <c r="WOP16" s="78"/>
      <c r="WOQ16" s="78"/>
      <c r="WOR16" s="78"/>
      <c r="WOS16" s="78"/>
      <c r="WOT16" s="78"/>
      <c r="WOU16" s="78"/>
      <c r="WOV16" s="78"/>
      <c r="WOW16" s="78"/>
      <c r="WOX16" s="78"/>
      <c r="WOY16" s="78"/>
      <c r="WOZ16" s="78"/>
      <c r="WPA16" s="78"/>
      <c r="WPB16" s="78"/>
      <c r="WPC16" s="78"/>
      <c r="WPD16" s="78"/>
      <c r="WPE16" s="78"/>
      <c r="WPF16" s="78"/>
      <c r="WPG16" s="78"/>
      <c r="WPH16" s="78"/>
      <c r="WPI16" s="78"/>
      <c r="WPJ16" s="78"/>
      <c r="WPK16" s="78"/>
      <c r="WPL16" s="78"/>
      <c r="WPM16" s="78"/>
      <c r="WPN16" s="78"/>
      <c r="WPO16" s="78"/>
      <c r="WPP16" s="78"/>
      <c r="WPQ16" s="78"/>
      <c r="WPR16" s="78"/>
      <c r="WPS16" s="78"/>
      <c r="WPT16" s="78"/>
      <c r="WPU16" s="78"/>
      <c r="WPV16" s="78"/>
      <c r="WPW16" s="78"/>
      <c r="WPX16" s="78"/>
      <c r="WPY16" s="78"/>
      <c r="WPZ16" s="78"/>
      <c r="WQA16" s="78"/>
      <c r="WQB16" s="78"/>
      <c r="WQC16" s="78"/>
      <c r="WQD16" s="78"/>
      <c r="WQE16" s="78"/>
      <c r="WQF16" s="78"/>
      <c r="WQG16" s="78"/>
      <c r="WQH16" s="78"/>
      <c r="WQI16" s="78"/>
      <c r="WQJ16" s="78"/>
      <c r="WQK16" s="78"/>
      <c r="WQL16" s="78"/>
      <c r="WQM16" s="78"/>
      <c r="WQN16" s="78"/>
      <c r="WQO16" s="78"/>
      <c r="WQP16" s="78"/>
      <c r="WQQ16" s="78"/>
      <c r="WQR16" s="78"/>
      <c r="WQS16" s="78"/>
      <c r="WQT16" s="78"/>
      <c r="WQU16" s="78"/>
      <c r="WQV16" s="78"/>
      <c r="WQW16" s="78"/>
      <c r="WQX16" s="78"/>
      <c r="WQY16" s="78"/>
      <c r="WQZ16" s="78"/>
      <c r="WRA16" s="78"/>
      <c r="WRB16" s="78"/>
      <c r="WRC16" s="78"/>
      <c r="WRD16" s="78"/>
      <c r="WRE16" s="78"/>
      <c r="WRF16" s="78"/>
      <c r="WRG16" s="78"/>
      <c r="WRH16" s="78"/>
      <c r="WRI16" s="78"/>
      <c r="WRJ16" s="78"/>
      <c r="WRK16" s="78"/>
      <c r="WRL16" s="78"/>
      <c r="WRM16" s="78"/>
      <c r="WRN16" s="78"/>
      <c r="WRO16" s="78"/>
      <c r="WRP16" s="78"/>
      <c r="WRQ16" s="78"/>
      <c r="WRR16" s="78"/>
      <c r="WRS16" s="78"/>
      <c r="WRT16" s="78"/>
      <c r="WRU16" s="78"/>
      <c r="WRV16" s="78"/>
      <c r="WRW16" s="78"/>
      <c r="WRX16" s="78"/>
      <c r="WRY16" s="78"/>
      <c r="WRZ16" s="78"/>
      <c r="WSA16" s="78"/>
      <c r="WSB16" s="78"/>
      <c r="WSC16" s="78"/>
      <c r="WSD16" s="78"/>
      <c r="WSE16" s="78"/>
      <c r="WSF16" s="78"/>
      <c r="WSG16" s="78"/>
      <c r="WSH16" s="78"/>
      <c r="WSI16" s="78"/>
      <c r="WSJ16" s="78"/>
      <c r="WSK16" s="78"/>
      <c r="WSL16" s="78"/>
      <c r="WSM16" s="78"/>
      <c r="WSN16" s="78"/>
      <c r="WSO16" s="78"/>
      <c r="WSP16" s="78"/>
      <c r="WSQ16" s="78"/>
      <c r="WSR16" s="78"/>
      <c r="WSS16" s="78"/>
      <c r="WST16" s="78"/>
      <c r="WSU16" s="78"/>
      <c r="WSV16" s="78"/>
      <c r="WSW16" s="78"/>
      <c r="WSX16" s="78"/>
      <c r="WSY16" s="78"/>
      <c r="WSZ16" s="78"/>
      <c r="WTA16" s="78"/>
      <c r="WTB16" s="78"/>
      <c r="WTC16" s="78"/>
      <c r="WTD16" s="78"/>
      <c r="WTE16" s="78"/>
      <c r="WTF16" s="78"/>
      <c r="WTG16" s="78"/>
      <c r="WTH16" s="78"/>
      <c r="WTI16" s="78"/>
      <c r="WTJ16" s="78"/>
      <c r="WTK16" s="78"/>
      <c r="WTL16" s="78"/>
      <c r="WTM16" s="78"/>
      <c r="WTN16" s="78"/>
      <c r="WTO16" s="78"/>
      <c r="WTP16" s="78"/>
      <c r="WTQ16" s="78"/>
      <c r="WTR16" s="78"/>
      <c r="WTS16" s="78"/>
      <c r="WTT16" s="78"/>
      <c r="WTU16" s="78"/>
      <c r="WTV16" s="78"/>
      <c r="WTW16" s="78"/>
      <c r="WTX16" s="78"/>
      <c r="WTY16" s="78"/>
      <c r="WTZ16" s="78"/>
      <c r="WUA16" s="78"/>
      <c r="WUB16" s="78"/>
      <c r="WUC16" s="78"/>
      <c r="WUD16" s="78"/>
      <c r="WUE16" s="78"/>
      <c r="WUF16" s="78"/>
      <c r="WUG16" s="78"/>
      <c r="WUH16" s="78"/>
      <c r="WUI16" s="78"/>
      <c r="WUJ16" s="78"/>
      <c r="WUK16" s="78"/>
      <c r="WUL16" s="78"/>
      <c r="WUM16" s="78"/>
      <c r="WUN16" s="78"/>
      <c r="WUO16" s="78"/>
      <c r="WUP16" s="78"/>
      <c r="WUQ16" s="78"/>
      <c r="WUR16" s="78"/>
      <c r="WUS16" s="78"/>
      <c r="WUT16" s="78"/>
      <c r="WUU16" s="78"/>
      <c r="WUV16" s="78"/>
      <c r="WUW16" s="78"/>
      <c r="WUX16" s="78"/>
      <c r="WUY16" s="78"/>
      <c r="WUZ16" s="78"/>
      <c r="WVA16" s="78"/>
      <c r="WVB16" s="78"/>
      <c r="WVC16" s="78"/>
      <c r="WVD16" s="78"/>
      <c r="WVE16" s="78"/>
      <c r="WVF16" s="78"/>
      <c r="WVG16" s="78"/>
      <c r="WVH16" s="78"/>
      <c r="WVI16" s="78"/>
      <c r="WVJ16" s="78"/>
      <c r="WVK16" s="78"/>
      <c r="WVL16" s="78"/>
      <c r="WVM16" s="78"/>
      <c r="WVN16" s="78"/>
      <c r="WVO16" s="78"/>
      <c r="WVP16" s="78"/>
      <c r="WVQ16" s="78"/>
      <c r="WVR16" s="78"/>
      <c r="WVS16" s="78"/>
      <c r="WVT16" s="78"/>
      <c r="WVU16" s="78"/>
      <c r="WVV16" s="78"/>
      <c r="WVW16" s="78"/>
      <c r="WVX16" s="78"/>
      <c r="WVY16" s="78"/>
      <c r="WVZ16" s="78"/>
      <c r="WWA16" s="78"/>
      <c r="WWB16" s="78"/>
      <c r="WWC16" s="78"/>
      <c r="WWD16" s="78"/>
      <c r="WWE16" s="78"/>
      <c r="WWF16" s="78"/>
      <c r="WWG16" s="78"/>
      <c r="WWH16" s="78"/>
      <c r="WWI16" s="78"/>
      <c r="WWJ16" s="78"/>
      <c r="WWK16" s="78"/>
      <c r="WWL16" s="78"/>
      <c r="WWM16" s="78"/>
      <c r="WWN16" s="78"/>
      <c r="WWO16" s="78"/>
      <c r="WWP16" s="78"/>
      <c r="WWQ16" s="78"/>
      <c r="WWR16" s="78"/>
      <c r="WWS16" s="78"/>
      <c r="WWT16" s="78"/>
      <c r="WWU16" s="78"/>
      <c r="WWV16" s="78"/>
      <c r="WWW16" s="78"/>
      <c r="WWX16" s="78"/>
      <c r="WWY16" s="78"/>
      <c r="WWZ16" s="78"/>
      <c r="WXA16" s="78"/>
      <c r="WXB16" s="78"/>
      <c r="WXC16" s="78"/>
      <c r="WXD16" s="78"/>
      <c r="WXE16" s="78"/>
      <c r="WXF16" s="78"/>
      <c r="WXG16" s="78"/>
      <c r="WXH16" s="78"/>
      <c r="WXI16" s="78"/>
      <c r="WXJ16" s="78"/>
      <c r="WXK16" s="78"/>
      <c r="WXL16" s="78"/>
      <c r="WXM16" s="78"/>
      <c r="WXN16" s="78"/>
      <c r="WXO16" s="78"/>
      <c r="WXP16" s="78"/>
      <c r="WXQ16" s="78"/>
      <c r="WXR16" s="78"/>
      <c r="WXS16" s="78"/>
      <c r="WXT16" s="78"/>
      <c r="WXU16" s="78"/>
      <c r="WXV16" s="78"/>
      <c r="WXW16" s="78"/>
      <c r="WXX16" s="78"/>
      <c r="WXY16" s="78"/>
      <c r="WXZ16" s="78"/>
      <c r="WYA16" s="78"/>
      <c r="WYB16" s="78"/>
      <c r="WYC16" s="78"/>
      <c r="WYD16" s="78"/>
      <c r="WYE16" s="78"/>
      <c r="WYF16" s="78"/>
      <c r="WYG16" s="78"/>
      <c r="WYH16" s="78"/>
      <c r="WYI16" s="78"/>
      <c r="WYJ16" s="78"/>
      <c r="WYK16" s="78"/>
      <c r="WYL16" s="78"/>
      <c r="WYM16" s="78"/>
      <c r="WYN16" s="78"/>
      <c r="WYO16" s="78"/>
      <c r="WYP16" s="78"/>
      <c r="WYQ16" s="78"/>
      <c r="WYR16" s="78"/>
      <c r="WYS16" s="78"/>
      <c r="WYT16" s="78"/>
      <c r="WYU16" s="78"/>
      <c r="WYV16" s="78"/>
      <c r="WYW16" s="78"/>
      <c r="WYX16" s="78"/>
      <c r="WYY16" s="78"/>
      <c r="WYZ16" s="78"/>
      <c r="WZA16" s="78"/>
      <c r="WZB16" s="78"/>
      <c r="WZC16" s="78"/>
      <c r="WZD16" s="78"/>
      <c r="WZE16" s="78"/>
      <c r="WZF16" s="78"/>
      <c r="WZG16" s="78"/>
      <c r="WZH16" s="78"/>
      <c r="WZI16" s="78"/>
      <c r="WZJ16" s="78"/>
      <c r="WZK16" s="78"/>
      <c r="WZL16" s="78"/>
      <c r="WZM16" s="78"/>
      <c r="WZN16" s="78"/>
      <c r="WZO16" s="78"/>
      <c r="WZP16" s="78"/>
      <c r="WZQ16" s="78"/>
      <c r="WZR16" s="78"/>
      <c r="WZS16" s="78"/>
      <c r="WZT16" s="78"/>
      <c r="WZU16" s="78"/>
      <c r="WZV16" s="78"/>
      <c r="WZW16" s="78"/>
      <c r="WZX16" s="78"/>
      <c r="WZY16" s="78"/>
      <c r="WZZ16" s="78"/>
      <c r="XAA16" s="78"/>
      <c r="XAB16" s="78"/>
      <c r="XAC16" s="78"/>
      <c r="XAD16" s="78"/>
      <c r="XAE16" s="78"/>
      <c r="XAF16" s="78"/>
      <c r="XAG16" s="78"/>
      <c r="XAH16" s="78"/>
      <c r="XAI16" s="78"/>
      <c r="XAJ16" s="78"/>
      <c r="XAK16" s="78"/>
      <c r="XAL16" s="78"/>
      <c r="XAM16" s="78"/>
      <c r="XAN16" s="78"/>
      <c r="XAO16" s="78"/>
      <c r="XAP16" s="78"/>
      <c r="XAQ16" s="78"/>
      <c r="XAR16" s="78"/>
      <c r="XAS16" s="78"/>
      <c r="XAT16" s="78"/>
      <c r="XAU16" s="78"/>
      <c r="XAV16" s="78"/>
      <c r="XAW16" s="78"/>
      <c r="XAX16" s="78"/>
      <c r="XAY16" s="78"/>
      <c r="XAZ16" s="78"/>
      <c r="XBA16" s="78"/>
      <c r="XBB16" s="78"/>
      <c r="XBC16" s="78"/>
      <c r="XBD16" s="78"/>
      <c r="XBE16" s="78"/>
      <c r="XBF16" s="78"/>
      <c r="XBG16" s="78"/>
      <c r="XBH16" s="78"/>
      <c r="XBI16" s="78"/>
      <c r="XBJ16" s="78"/>
      <c r="XBK16" s="78"/>
      <c r="XBL16" s="78"/>
      <c r="XBM16" s="78"/>
      <c r="XBN16" s="78"/>
      <c r="XBO16" s="78"/>
      <c r="XBP16" s="78"/>
      <c r="XBQ16" s="78"/>
      <c r="XBR16" s="78"/>
      <c r="XBS16" s="78"/>
      <c r="XBT16" s="78"/>
      <c r="XBU16" s="78"/>
      <c r="XBV16" s="78"/>
      <c r="XBW16" s="78"/>
      <c r="XBX16" s="78"/>
      <c r="XBY16" s="78"/>
      <c r="XBZ16" s="78"/>
      <c r="XCA16" s="78"/>
      <c r="XCB16" s="78"/>
      <c r="XCC16" s="78"/>
      <c r="XCD16" s="78"/>
      <c r="XCE16" s="78"/>
      <c r="XCF16" s="78"/>
      <c r="XCG16" s="78"/>
      <c r="XCH16" s="78"/>
      <c r="XCI16" s="78"/>
      <c r="XCJ16" s="78"/>
      <c r="XCK16" s="78"/>
      <c r="XCL16" s="78"/>
      <c r="XCM16" s="78"/>
      <c r="XCN16" s="78"/>
      <c r="XCO16" s="78"/>
      <c r="XCP16" s="78"/>
      <c r="XCQ16" s="78"/>
      <c r="XCR16" s="78"/>
      <c r="XCS16" s="78"/>
      <c r="XCT16" s="78"/>
      <c r="XCU16" s="78"/>
      <c r="XCV16" s="78"/>
      <c r="XCW16" s="78"/>
      <c r="XCX16" s="78"/>
      <c r="XCY16" s="78"/>
      <c r="XCZ16" s="78"/>
      <c r="XDA16" s="78"/>
      <c r="XDB16" s="78"/>
      <c r="XDC16" s="78"/>
      <c r="XDD16" s="78"/>
      <c r="XDE16" s="78"/>
      <c r="XDF16" s="78"/>
      <c r="XDG16" s="78"/>
      <c r="XDH16" s="78"/>
      <c r="XDI16" s="78"/>
      <c r="XDJ16" s="78"/>
      <c r="XDK16" s="78"/>
      <c r="XDL16" s="78"/>
      <c r="XDM16" s="78"/>
      <c r="XDN16" s="78"/>
      <c r="XDO16" s="78"/>
      <c r="XDP16" s="78"/>
      <c r="XDQ16" s="78"/>
      <c r="XDR16" s="78"/>
      <c r="XDS16" s="78"/>
      <c r="XDT16" s="78"/>
      <c r="XDU16" s="78"/>
      <c r="XDV16" s="78"/>
      <c r="XDW16" s="78"/>
      <c r="XDX16" s="78"/>
      <c r="XDY16" s="78"/>
      <c r="XDZ16" s="78"/>
      <c r="XEA16" s="78"/>
      <c r="XEB16" s="78"/>
      <c r="XEC16" s="78"/>
      <c r="XED16" s="78"/>
      <c r="XEE16" s="78"/>
      <c r="XEF16" s="78"/>
      <c r="XEG16" s="78"/>
      <c r="XEH16" s="78"/>
      <c r="XEI16" s="78"/>
      <c r="XEJ16" s="78"/>
      <c r="XEK16" s="78"/>
      <c r="XEL16" s="78"/>
      <c r="XEM16" s="78"/>
      <c r="XEN16" s="78"/>
      <c r="XEO16" s="78"/>
      <c r="XEP16" s="78"/>
      <c r="XEQ16" s="78"/>
      <c r="XER16" s="78"/>
      <c r="XES16" s="78"/>
      <c r="XET16" s="78"/>
      <c r="XEU16" s="78"/>
      <c r="XEV16" s="78"/>
      <c r="XEW16" s="78"/>
      <c r="XEX16" s="78"/>
      <c r="XEY16" s="78"/>
      <c r="XEZ16" s="78"/>
      <c r="XFA16" s="78"/>
    </row>
    <row r="17" spans="1:16381" s="17" customFormat="1" ht="11.1" customHeight="1" x14ac:dyDescent="0.3">
      <c r="A17" s="7" t="str">
        <f t="shared" si="0"/>
        <v>Całkowita moc regazyfikacji Terminalu FSRU-2 ZAMÓWIONA przez UŻYTKOWNIKA</v>
      </c>
      <c r="B17" s="79" t="s">
        <v>210</v>
      </c>
      <c r="C17" s="79" t="s">
        <v>239</v>
      </c>
      <c r="E17" s="17" t="s">
        <v>30</v>
      </c>
      <c r="F17" s="17" t="str">
        <f>A17</f>
        <v>Całkowita moc regazyfikacji Terminalu FSRU-2 ZAMÓWIONA przez UŻYTKOWNIKA</v>
      </c>
      <c r="K17" s="78"/>
      <c r="M17" s="78"/>
      <c r="N17" s="78"/>
      <c r="O17" s="19"/>
      <c r="P17" s="17" t="str">
        <f>A1_ASSUMPTIONS!$P$31</f>
        <v>TWh/r</v>
      </c>
      <c r="Q17" s="78"/>
      <c r="R17" s="78"/>
      <c r="S17" s="78"/>
      <c r="T17" s="78"/>
      <c r="U17" s="78"/>
      <c r="V17" s="78"/>
      <c r="W17" s="23">
        <f t="shared" ref="W17:AK17" si="2">W11*W19*9*24/10^6</f>
        <v>0</v>
      </c>
      <c r="X17" s="23">
        <f t="shared" si="2"/>
        <v>0</v>
      </c>
      <c r="Y17" s="23">
        <f t="shared" si="2"/>
        <v>0</v>
      </c>
      <c r="Z17" s="23">
        <f t="shared" si="2"/>
        <v>0</v>
      </c>
      <c r="AA17" s="23">
        <f t="shared" si="2"/>
        <v>0</v>
      </c>
      <c r="AB17" s="23">
        <f t="shared" si="2"/>
        <v>0</v>
      </c>
      <c r="AC17" s="23">
        <f t="shared" si="2"/>
        <v>0</v>
      </c>
      <c r="AD17" s="23">
        <f t="shared" si="2"/>
        <v>0</v>
      </c>
      <c r="AE17" s="23">
        <f t="shared" si="2"/>
        <v>0</v>
      </c>
      <c r="AF17" s="23">
        <f t="shared" si="2"/>
        <v>0</v>
      </c>
      <c r="AG17" s="23">
        <f t="shared" si="2"/>
        <v>0</v>
      </c>
      <c r="AH17" s="23">
        <f t="shared" si="2"/>
        <v>0</v>
      </c>
      <c r="AI17" s="23">
        <f t="shared" si="2"/>
        <v>0</v>
      </c>
      <c r="AJ17" s="23">
        <f t="shared" si="2"/>
        <v>0</v>
      </c>
      <c r="AK17" s="23">
        <f t="shared" si="2"/>
        <v>0</v>
      </c>
      <c r="AL17" s="19"/>
    </row>
    <row r="18" spans="1:16381" ht="3" customHeight="1" x14ac:dyDescent="0.3">
      <c r="A18" s="7">
        <f t="shared" si="0"/>
        <v>0</v>
      </c>
      <c r="B18" s="79"/>
      <c r="C18" s="79"/>
    </row>
    <row r="19" spans="1:16381" s="15" customFormat="1" ht="12" customHeight="1" x14ac:dyDescent="0.3">
      <c r="A19" s="7" t="str">
        <f t="shared" si="0"/>
        <v>Maksymalna moc w ramach zamówionych slotów</v>
      </c>
      <c r="B19" s="79" t="s">
        <v>218</v>
      </c>
      <c r="C19" s="79" t="s">
        <v>236</v>
      </c>
      <c r="E19" s="15" t="s">
        <v>137</v>
      </c>
      <c r="F19" s="15" t="str">
        <f>A19</f>
        <v>Maksymalna moc w ramach zamówionych slotów</v>
      </c>
      <c r="K19" s="78"/>
      <c r="M19" s="78"/>
      <c r="N19" s="78"/>
      <c r="O19" s="19"/>
      <c r="P19" s="15" t="s">
        <v>199</v>
      </c>
      <c r="Q19" s="17"/>
      <c r="R19" s="17"/>
      <c r="S19" s="78"/>
      <c r="T19" s="78"/>
      <c r="U19" s="78"/>
      <c r="V19" s="78"/>
      <c r="W19" s="46">
        <f>'1_OS expected results'!W18</f>
        <v>5996.4605000000001</v>
      </c>
      <c r="X19" s="46">
        <f>'1_OS expected results'!X18</f>
        <v>5996.4605000000001</v>
      </c>
      <c r="Y19" s="46">
        <f>'1_OS expected results'!Y18</f>
        <v>5996.4605000000001</v>
      </c>
      <c r="Z19" s="46">
        <f>'1_OS expected results'!Z18</f>
        <v>5996.4605000000001</v>
      </c>
      <c r="AA19" s="46">
        <f>'1_OS expected results'!AA18</f>
        <v>5996.4605000000001</v>
      </c>
      <c r="AB19" s="46">
        <f>'1_OS expected results'!AB18</f>
        <v>5996.4605000000001</v>
      </c>
      <c r="AC19" s="46">
        <f>'1_OS expected results'!AC18</f>
        <v>5996.4605000000001</v>
      </c>
      <c r="AD19" s="46">
        <f>'1_OS expected results'!AD18</f>
        <v>5996.4605000000001</v>
      </c>
      <c r="AE19" s="46">
        <f>'1_OS expected results'!AE18</f>
        <v>5996.4605000000001</v>
      </c>
      <c r="AF19" s="46">
        <f>'1_OS expected results'!AF18</f>
        <v>5996.4605000000001</v>
      </c>
      <c r="AG19" s="46">
        <f>'1_OS expected results'!AG18</f>
        <v>5996.4605000000001</v>
      </c>
      <c r="AH19" s="46">
        <f>'1_OS expected results'!AH18</f>
        <v>5996.4605000000001</v>
      </c>
      <c r="AI19" s="46">
        <f>'1_OS expected results'!AI18</f>
        <v>5996.4605000000001</v>
      </c>
      <c r="AJ19" s="46">
        <f>'1_OS expected results'!AJ18</f>
        <v>5996.4605000000001</v>
      </c>
      <c r="AK19" s="46">
        <f>'1_OS expected results'!AK18</f>
        <v>5996.4605000000001</v>
      </c>
      <c r="AL19" s="19"/>
    </row>
    <row r="20" spans="1:16381" x14ac:dyDescent="0.3">
      <c r="A20" s="7">
        <f t="shared" si="0"/>
        <v>0</v>
      </c>
      <c r="B20" s="79"/>
      <c r="C20" s="79"/>
    </row>
    <row r="21" spans="1:16381" s="134" customFormat="1" ht="15" customHeight="1" x14ac:dyDescent="0.25">
      <c r="A21" s="59" t="str">
        <f t="shared" si="0"/>
        <v>Stawki opłat taryfowych</v>
      </c>
      <c r="B21" s="80" t="s">
        <v>211</v>
      </c>
      <c r="C21" s="80" t="s">
        <v>223</v>
      </c>
      <c r="D21" s="132"/>
      <c r="E21" s="132" t="s">
        <v>99</v>
      </c>
      <c r="F21" s="132" t="str">
        <f>A21</f>
        <v>Stawki opłat taryfowych</v>
      </c>
      <c r="G21" s="132"/>
      <c r="H21" s="132"/>
      <c r="I21" s="132"/>
      <c r="J21" s="132"/>
      <c r="K21" s="132"/>
      <c r="L21" s="132"/>
      <c r="M21" s="132"/>
      <c r="N21" s="132"/>
      <c r="O21" s="132"/>
      <c r="P21" s="132"/>
      <c r="Q21" s="132"/>
      <c r="R21" s="132"/>
      <c r="S21" s="132"/>
      <c r="T21" s="133"/>
      <c r="U21" s="133"/>
      <c r="V21" s="133"/>
      <c r="W21" s="133"/>
      <c r="X21" s="133"/>
      <c r="Y21" s="133"/>
      <c r="Z21" s="133"/>
      <c r="AA21" s="133"/>
      <c r="AB21" s="133"/>
      <c r="AC21" s="133"/>
      <c r="AD21" s="133"/>
      <c r="AE21" s="133"/>
      <c r="AF21" s="133"/>
      <c r="AG21" s="133"/>
      <c r="AH21" s="133"/>
      <c r="AI21" s="133"/>
      <c r="AJ21" s="133"/>
      <c r="AK21" s="133"/>
      <c r="AL21" s="132"/>
    </row>
    <row r="22" spans="1:16381" ht="12" customHeight="1" x14ac:dyDescent="0.3">
      <c r="A22" s="7" t="str">
        <f t="shared" si="0"/>
        <v># slotów</v>
      </c>
      <c r="B22" s="79" t="s">
        <v>197</v>
      </c>
      <c r="C22" s="79" t="s">
        <v>198</v>
      </c>
      <c r="E22" s="15"/>
      <c r="F22" s="15"/>
      <c r="G22" s="17"/>
      <c r="H22" s="17"/>
      <c r="I22" s="17"/>
      <c r="J22" s="17"/>
      <c r="L22" s="17"/>
      <c r="N22" s="64"/>
      <c r="O22" s="19"/>
      <c r="P22" s="15"/>
      <c r="Q22" s="17"/>
      <c r="R22" s="17"/>
      <c r="S22" s="17"/>
      <c r="T22" s="65"/>
      <c r="U22" s="65"/>
      <c r="V22" s="65"/>
      <c r="W22" s="65"/>
      <c r="X22" s="65"/>
      <c r="Y22" s="65"/>
      <c r="Z22" s="65"/>
      <c r="AA22" s="65"/>
      <c r="AB22" s="65"/>
      <c r="AC22" s="65"/>
      <c r="AD22" s="65"/>
      <c r="AE22" s="65"/>
      <c r="AF22" s="65"/>
      <c r="AG22" s="65"/>
      <c r="AH22" s="65"/>
      <c r="AI22" s="65"/>
      <c r="AJ22" s="65"/>
      <c r="AK22" s="65"/>
      <c r="AL22" s="19"/>
    </row>
    <row r="23" spans="1:16381" s="17" customFormat="1" ht="14.25" x14ac:dyDescent="0.3">
      <c r="A23" s="7" t="str">
        <f t="shared" si="0"/>
        <v>Scenariusz Bazowy GAZ-SYSTEM (100% load factor)</v>
      </c>
      <c r="B23" s="79" t="str">
        <f>'2_Tarrifs'!B27</f>
        <v>Scenariusz Bazowy GAZ-SYSTEM (100% load factor)</v>
      </c>
      <c r="C23" s="79" t="s">
        <v>27</v>
      </c>
      <c r="E23" s="39" t="s">
        <v>86</v>
      </c>
      <c r="F23" s="39" t="str">
        <f>A23</f>
        <v>Scenariusz Bazowy GAZ-SYSTEM (100% load factor)</v>
      </c>
    </row>
    <row r="24" spans="1:16381" ht="3" customHeight="1" x14ac:dyDescent="0.3">
      <c r="A24" s="7">
        <f t="shared" si="0"/>
        <v>0</v>
      </c>
      <c r="B24" s="79"/>
      <c r="C24" s="79"/>
    </row>
    <row r="25" spans="1:16381" s="17" customFormat="1" ht="11.1" customHeight="1" x14ac:dyDescent="0.3">
      <c r="A25" s="7" t="str">
        <f t="shared" si="0"/>
        <v>Indykatywna uśredniona stawka opłat za regazyfikację</v>
      </c>
      <c r="B25" s="79" t="s">
        <v>216</v>
      </c>
      <c r="C25" s="79" t="s">
        <v>235</v>
      </c>
      <c r="F25" s="17" t="str">
        <f>A25</f>
        <v>Indykatywna uśredniona stawka opłat za regazyfikację</v>
      </c>
      <c r="K25" s="78"/>
      <c r="M25" s="78"/>
      <c r="N25" s="64"/>
      <c r="O25" s="19"/>
      <c r="P25" s="17" t="str">
        <f>'2_Tarrifs'!$P$14</f>
        <v>PLN/MWh</v>
      </c>
      <c r="Q25" s="78"/>
      <c r="R25" s="78"/>
      <c r="S25" s="78"/>
      <c r="T25" s="78"/>
      <c r="U25" s="78"/>
      <c r="V25" s="78"/>
      <c r="W25" s="24">
        <f>'2_Tarrifs'!W29</f>
        <v>8.9222966135151935</v>
      </c>
      <c r="X25" s="24">
        <f>'2_Tarrifs'!X29</f>
        <v>8.9154623728761813</v>
      </c>
      <c r="Y25" s="24">
        <f>'2_Tarrifs'!Y29</f>
        <v>8.9179857954945128</v>
      </c>
      <c r="Z25" s="24">
        <f>'2_Tarrifs'!Z29</f>
        <v>8.9049630207078341</v>
      </c>
      <c r="AA25" s="24">
        <f>'2_Tarrifs'!AA29</f>
        <v>8.9343463762396702</v>
      </c>
      <c r="AB25" s="24">
        <f>'2_Tarrifs'!AB29</f>
        <v>8.9662742892247156</v>
      </c>
      <c r="AC25" s="24">
        <f>'2_Tarrifs'!AC29</f>
        <v>8.9831373270429147</v>
      </c>
      <c r="AD25" s="24">
        <f>'2_Tarrifs'!AD29</f>
        <v>9.0232520241826677</v>
      </c>
      <c r="AE25" s="24">
        <f>'2_Tarrifs'!AE29</f>
        <v>9.0743825836189007</v>
      </c>
      <c r="AF25" s="24">
        <f>'2_Tarrifs'!AF29</f>
        <v>9.1300133738038802</v>
      </c>
      <c r="AG25" s="24">
        <f>'2_Tarrifs'!AG29</f>
        <v>9.1756862184733237</v>
      </c>
      <c r="AH25" s="24">
        <f>'2_Tarrifs'!AH29</f>
        <v>9.2046960824791757</v>
      </c>
      <c r="AI25" s="24">
        <f>'2_Tarrifs'!AI29</f>
        <v>9.2427625202804666</v>
      </c>
      <c r="AJ25" s="24">
        <f>'2_Tarrifs'!AJ29</f>
        <v>9.1153574874050101</v>
      </c>
      <c r="AK25" s="24">
        <f>'2_Tarrifs'!AK29</f>
        <v>9.1809412781941813</v>
      </c>
      <c r="AL25" s="19"/>
    </row>
    <row r="26" spans="1:16381" s="7" customFormat="1" x14ac:dyDescent="0.3">
      <c r="A26" s="7">
        <f t="shared" si="0"/>
        <v>0</v>
      </c>
      <c r="B26" s="79"/>
      <c r="C26" s="79"/>
      <c r="F26" s="78"/>
      <c r="G26" s="78"/>
      <c r="H26" s="78"/>
      <c r="I26" s="78"/>
      <c r="J26" s="78"/>
      <c r="K26" s="78"/>
      <c r="L26" s="78"/>
      <c r="M26" s="78"/>
      <c r="N26" s="64"/>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c r="HL26" s="78"/>
      <c r="HM26" s="78"/>
      <c r="HN26" s="78"/>
      <c r="HO26" s="78"/>
      <c r="HP26" s="78"/>
      <c r="HQ26" s="78"/>
      <c r="HR26" s="78"/>
      <c r="HS26" s="78"/>
      <c r="HT26" s="78"/>
      <c r="HU26" s="78"/>
      <c r="HV26" s="78"/>
      <c r="HW26" s="78"/>
      <c r="HX26" s="78"/>
      <c r="HY26" s="78"/>
      <c r="HZ26" s="78"/>
      <c r="IA26" s="78"/>
      <c r="IB26" s="78"/>
      <c r="IC26" s="78"/>
      <c r="ID26" s="78"/>
      <c r="IE26" s="78"/>
      <c r="IF26" s="78"/>
      <c r="IG26" s="78"/>
      <c r="IH26" s="78"/>
      <c r="II26" s="78"/>
      <c r="IJ26" s="78"/>
      <c r="IK26" s="78"/>
      <c r="IL26" s="78"/>
      <c r="IM26" s="78"/>
      <c r="IN26" s="78"/>
      <c r="IO26" s="78"/>
      <c r="IP26" s="78"/>
      <c r="IQ26" s="78"/>
      <c r="IR26" s="78"/>
      <c r="IS26" s="78"/>
      <c r="IT26" s="78"/>
      <c r="IU26" s="78"/>
      <c r="IV26" s="78"/>
      <c r="IW26" s="78"/>
      <c r="IX26" s="78"/>
      <c r="IY26" s="78"/>
      <c r="IZ26" s="78"/>
      <c r="JA26" s="78"/>
      <c r="JB26" s="78"/>
      <c r="JC26" s="78"/>
      <c r="JD26" s="78"/>
      <c r="JE26" s="78"/>
      <c r="JF26" s="78"/>
      <c r="JG26" s="78"/>
      <c r="JH26" s="78"/>
      <c r="JI26" s="78"/>
      <c r="JJ26" s="78"/>
      <c r="JK26" s="78"/>
      <c r="JL26" s="78"/>
      <c r="JM26" s="78"/>
      <c r="JN26" s="78"/>
      <c r="JO26" s="78"/>
      <c r="JP26" s="78"/>
      <c r="JQ26" s="78"/>
      <c r="JR26" s="78"/>
      <c r="JS26" s="78"/>
      <c r="JT26" s="78"/>
      <c r="JU26" s="78"/>
      <c r="JV26" s="78"/>
      <c r="JW26" s="78"/>
      <c r="JX26" s="78"/>
      <c r="JY26" s="78"/>
      <c r="JZ26" s="78"/>
      <c r="KA26" s="78"/>
      <c r="KB26" s="78"/>
      <c r="KC26" s="78"/>
      <c r="KD26" s="78"/>
      <c r="KE26" s="78"/>
      <c r="KF26" s="78"/>
      <c r="KG26" s="78"/>
      <c r="KH26" s="78"/>
      <c r="KI26" s="78"/>
      <c r="KJ26" s="78"/>
      <c r="KK26" s="78"/>
      <c r="KL26" s="78"/>
      <c r="KM26" s="78"/>
      <c r="KN26" s="78"/>
      <c r="KO26" s="78"/>
      <c r="KP26" s="78"/>
      <c r="KQ26" s="78"/>
      <c r="KR26" s="78"/>
      <c r="KS26" s="78"/>
      <c r="KT26" s="78"/>
      <c r="KU26" s="78"/>
      <c r="KV26" s="78"/>
      <c r="KW26" s="78"/>
      <c r="KX26" s="78"/>
      <c r="KY26" s="78"/>
      <c r="KZ26" s="78"/>
      <c r="LA26" s="78"/>
      <c r="LB26" s="78"/>
      <c r="LC26" s="78"/>
      <c r="LD26" s="78"/>
      <c r="LE26" s="78"/>
      <c r="LF26" s="78"/>
      <c r="LG26" s="78"/>
      <c r="LH26" s="78"/>
      <c r="LI26" s="78"/>
      <c r="LJ26" s="78"/>
      <c r="LK26" s="78"/>
      <c r="LL26" s="78"/>
      <c r="LM26" s="78"/>
      <c r="LN26" s="78"/>
      <c r="LO26" s="78"/>
      <c r="LP26" s="78"/>
      <c r="LQ26" s="78"/>
      <c r="LR26" s="78"/>
      <c r="LS26" s="78"/>
      <c r="LT26" s="78"/>
      <c r="LU26" s="78"/>
      <c r="LV26" s="78"/>
      <c r="LW26" s="78"/>
      <c r="LX26" s="78"/>
      <c r="LY26" s="78"/>
      <c r="LZ26" s="78"/>
      <c r="MA26" s="78"/>
      <c r="MB26" s="78"/>
      <c r="MC26" s="78"/>
      <c r="MD26" s="78"/>
      <c r="ME26" s="78"/>
      <c r="MF26" s="78"/>
      <c r="MG26" s="78"/>
      <c r="MH26" s="78"/>
      <c r="MI26" s="78"/>
      <c r="MJ26" s="78"/>
      <c r="MK26" s="78"/>
      <c r="ML26" s="78"/>
      <c r="MM26" s="78"/>
      <c r="MN26" s="78"/>
      <c r="MO26" s="78"/>
      <c r="MP26" s="78"/>
      <c r="MQ26" s="78"/>
      <c r="MR26" s="78"/>
      <c r="MS26" s="78"/>
      <c r="MT26" s="78"/>
      <c r="MU26" s="78"/>
      <c r="MV26" s="78"/>
      <c r="MW26" s="78"/>
      <c r="MX26" s="78"/>
      <c r="MY26" s="78"/>
      <c r="MZ26" s="78"/>
      <c r="NA26" s="78"/>
      <c r="NB26" s="78"/>
      <c r="NC26" s="78"/>
      <c r="ND26" s="78"/>
      <c r="NE26" s="78"/>
      <c r="NF26" s="78"/>
      <c r="NG26" s="78"/>
      <c r="NH26" s="78"/>
      <c r="NI26" s="78"/>
      <c r="NJ26" s="78"/>
      <c r="NK26" s="78"/>
      <c r="NL26" s="78"/>
      <c r="NM26" s="78"/>
      <c r="NN26" s="78"/>
      <c r="NO26" s="78"/>
      <c r="NP26" s="78"/>
      <c r="NQ26" s="78"/>
      <c r="NR26" s="78"/>
      <c r="NS26" s="78"/>
      <c r="NT26" s="78"/>
      <c r="NU26" s="78"/>
      <c r="NV26" s="78"/>
      <c r="NW26" s="78"/>
      <c r="NX26" s="78"/>
      <c r="NY26" s="78"/>
      <c r="NZ26" s="78"/>
      <c r="OA26" s="78"/>
      <c r="OB26" s="78"/>
      <c r="OC26" s="78"/>
      <c r="OD26" s="78"/>
      <c r="OE26" s="78"/>
      <c r="OF26" s="78"/>
      <c r="OG26" s="78"/>
      <c r="OH26" s="78"/>
      <c r="OI26" s="78"/>
      <c r="OJ26" s="78"/>
      <c r="OK26" s="78"/>
      <c r="OL26" s="78"/>
      <c r="OM26" s="78"/>
      <c r="ON26" s="78"/>
      <c r="OO26" s="78"/>
      <c r="OP26" s="78"/>
      <c r="OQ26" s="78"/>
      <c r="OR26" s="78"/>
      <c r="OS26" s="78"/>
      <c r="OT26" s="78"/>
      <c r="OU26" s="78"/>
      <c r="OV26" s="78"/>
      <c r="OW26" s="78"/>
      <c r="OX26" s="78"/>
      <c r="OY26" s="78"/>
      <c r="OZ26" s="78"/>
      <c r="PA26" s="78"/>
      <c r="PB26" s="78"/>
      <c r="PC26" s="78"/>
      <c r="PD26" s="78"/>
      <c r="PE26" s="78"/>
      <c r="PF26" s="78"/>
      <c r="PG26" s="78"/>
      <c r="PH26" s="78"/>
      <c r="PI26" s="78"/>
      <c r="PJ26" s="78"/>
      <c r="PK26" s="78"/>
      <c r="PL26" s="78"/>
      <c r="PM26" s="78"/>
      <c r="PN26" s="78"/>
      <c r="PO26" s="78"/>
      <c r="PP26" s="78"/>
      <c r="PQ26" s="78"/>
      <c r="PR26" s="78"/>
      <c r="PS26" s="78"/>
      <c r="PT26" s="78"/>
      <c r="PU26" s="78"/>
      <c r="PV26" s="78"/>
      <c r="PW26" s="78"/>
      <c r="PX26" s="78"/>
      <c r="PY26" s="78"/>
      <c r="PZ26" s="78"/>
      <c r="QA26" s="78"/>
      <c r="QB26" s="78"/>
      <c r="QC26" s="78"/>
      <c r="QD26" s="78"/>
      <c r="QE26" s="78"/>
      <c r="QF26" s="78"/>
      <c r="QG26" s="78"/>
      <c r="QH26" s="78"/>
      <c r="QI26" s="78"/>
      <c r="QJ26" s="78"/>
      <c r="QK26" s="78"/>
      <c r="QL26" s="78"/>
      <c r="QM26" s="78"/>
      <c r="QN26" s="78"/>
      <c r="QO26" s="78"/>
      <c r="QP26" s="78"/>
      <c r="QQ26" s="78"/>
      <c r="QR26" s="78"/>
      <c r="QS26" s="78"/>
      <c r="QT26" s="78"/>
      <c r="QU26" s="78"/>
      <c r="QV26" s="78"/>
      <c r="QW26" s="78"/>
      <c r="QX26" s="78"/>
      <c r="QY26" s="78"/>
      <c r="QZ26" s="78"/>
      <c r="RA26" s="78"/>
      <c r="RB26" s="78"/>
      <c r="RC26" s="78"/>
      <c r="RD26" s="78"/>
      <c r="RE26" s="78"/>
      <c r="RF26" s="78"/>
      <c r="RG26" s="78"/>
      <c r="RH26" s="78"/>
      <c r="RI26" s="78"/>
      <c r="RJ26" s="78"/>
      <c r="RK26" s="78"/>
      <c r="RL26" s="78"/>
      <c r="RM26" s="78"/>
      <c r="RN26" s="78"/>
      <c r="RO26" s="78"/>
      <c r="RP26" s="78"/>
      <c r="RQ26" s="78"/>
      <c r="RR26" s="78"/>
      <c r="RS26" s="78"/>
      <c r="RT26" s="78"/>
      <c r="RU26" s="78"/>
      <c r="RV26" s="78"/>
      <c r="RW26" s="78"/>
      <c r="RX26" s="78"/>
      <c r="RY26" s="78"/>
      <c r="RZ26" s="78"/>
      <c r="SA26" s="78"/>
      <c r="SB26" s="78"/>
      <c r="SC26" s="78"/>
      <c r="SD26" s="78"/>
      <c r="SE26" s="78"/>
      <c r="SF26" s="78"/>
      <c r="SG26" s="78"/>
      <c r="SH26" s="78"/>
      <c r="SI26" s="78"/>
      <c r="SJ26" s="78"/>
      <c r="SK26" s="78"/>
      <c r="SL26" s="78"/>
      <c r="SM26" s="78"/>
      <c r="SN26" s="78"/>
      <c r="SO26" s="78"/>
      <c r="SP26" s="78"/>
      <c r="SQ26" s="78"/>
      <c r="SR26" s="78"/>
      <c r="SS26" s="78"/>
      <c r="ST26" s="78"/>
      <c r="SU26" s="78"/>
      <c r="SV26" s="78"/>
      <c r="SW26" s="78"/>
      <c r="SX26" s="78"/>
      <c r="SY26" s="78"/>
      <c r="SZ26" s="78"/>
      <c r="TA26" s="78"/>
      <c r="TB26" s="78"/>
      <c r="TC26" s="78"/>
      <c r="TD26" s="78"/>
      <c r="TE26" s="78"/>
      <c r="TF26" s="78"/>
      <c r="TG26" s="78"/>
      <c r="TH26" s="78"/>
      <c r="TI26" s="78"/>
      <c r="TJ26" s="78"/>
      <c r="TK26" s="78"/>
      <c r="TL26" s="78"/>
      <c r="TM26" s="78"/>
      <c r="TN26" s="78"/>
      <c r="TO26" s="78"/>
      <c r="TP26" s="78"/>
      <c r="TQ26" s="78"/>
      <c r="TR26" s="78"/>
      <c r="TS26" s="78"/>
      <c r="TT26" s="78"/>
      <c r="TU26" s="78"/>
      <c r="TV26" s="78"/>
      <c r="TW26" s="78"/>
      <c r="TX26" s="78"/>
      <c r="TY26" s="78"/>
      <c r="TZ26" s="78"/>
      <c r="UA26" s="78"/>
      <c r="UB26" s="78"/>
      <c r="UC26" s="78"/>
      <c r="UD26" s="78"/>
      <c r="UE26" s="78"/>
      <c r="UF26" s="78"/>
      <c r="UG26" s="78"/>
      <c r="UH26" s="78"/>
      <c r="UI26" s="78"/>
      <c r="UJ26" s="78"/>
      <c r="UK26" s="78"/>
      <c r="UL26" s="78"/>
      <c r="UM26" s="78"/>
      <c r="UN26" s="78"/>
      <c r="UO26" s="78"/>
      <c r="UP26" s="78"/>
      <c r="UQ26" s="78"/>
      <c r="UR26" s="78"/>
      <c r="US26" s="78"/>
      <c r="UT26" s="78"/>
      <c r="UU26" s="78"/>
      <c r="UV26" s="78"/>
      <c r="UW26" s="78"/>
      <c r="UX26" s="78"/>
      <c r="UY26" s="78"/>
      <c r="UZ26" s="78"/>
      <c r="VA26" s="78"/>
      <c r="VB26" s="78"/>
      <c r="VC26" s="78"/>
      <c r="VD26" s="78"/>
      <c r="VE26" s="78"/>
      <c r="VF26" s="78"/>
      <c r="VG26" s="78"/>
      <c r="VH26" s="78"/>
      <c r="VI26" s="78"/>
      <c r="VJ26" s="78"/>
      <c r="VK26" s="78"/>
      <c r="VL26" s="78"/>
      <c r="VM26" s="78"/>
      <c r="VN26" s="78"/>
      <c r="VO26" s="78"/>
      <c r="VP26" s="78"/>
      <c r="VQ26" s="78"/>
      <c r="VR26" s="78"/>
      <c r="VS26" s="78"/>
      <c r="VT26" s="78"/>
      <c r="VU26" s="78"/>
      <c r="VV26" s="78"/>
      <c r="VW26" s="78"/>
      <c r="VX26" s="78"/>
      <c r="VY26" s="78"/>
      <c r="VZ26" s="78"/>
      <c r="WA26" s="78"/>
      <c r="WB26" s="78"/>
      <c r="WC26" s="78"/>
      <c r="WD26" s="78"/>
      <c r="WE26" s="78"/>
      <c r="WF26" s="78"/>
      <c r="WG26" s="78"/>
      <c r="WH26" s="78"/>
      <c r="WI26" s="78"/>
      <c r="WJ26" s="78"/>
      <c r="WK26" s="78"/>
      <c r="WL26" s="78"/>
      <c r="WM26" s="78"/>
      <c r="WN26" s="78"/>
      <c r="WO26" s="78"/>
      <c r="WP26" s="78"/>
      <c r="WQ26" s="78"/>
      <c r="WR26" s="78"/>
      <c r="WS26" s="78"/>
      <c r="WT26" s="78"/>
      <c r="WU26" s="78"/>
      <c r="WV26" s="78"/>
      <c r="WW26" s="78"/>
      <c r="WX26" s="78"/>
      <c r="WY26" s="78"/>
      <c r="WZ26" s="78"/>
      <c r="XA26" s="78"/>
      <c r="XB26" s="78"/>
      <c r="XC26" s="78"/>
      <c r="XD26" s="78"/>
      <c r="XE26" s="78"/>
      <c r="XF26" s="78"/>
      <c r="XG26" s="78"/>
      <c r="XH26" s="78"/>
      <c r="XI26" s="78"/>
      <c r="XJ26" s="78"/>
      <c r="XK26" s="78"/>
      <c r="XL26" s="78"/>
      <c r="XM26" s="78"/>
      <c r="XN26" s="78"/>
      <c r="XO26" s="78"/>
      <c r="XP26" s="78"/>
      <c r="XQ26" s="78"/>
      <c r="XR26" s="78"/>
      <c r="XS26" s="78"/>
      <c r="XT26" s="78"/>
      <c r="XU26" s="78"/>
      <c r="XV26" s="78"/>
      <c r="XW26" s="78"/>
      <c r="XX26" s="78"/>
      <c r="XY26" s="78"/>
      <c r="XZ26" s="78"/>
      <c r="YA26" s="78"/>
      <c r="YB26" s="78"/>
      <c r="YC26" s="78"/>
      <c r="YD26" s="78"/>
      <c r="YE26" s="78"/>
      <c r="YF26" s="78"/>
      <c r="YG26" s="78"/>
      <c r="YH26" s="78"/>
      <c r="YI26" s="78"/>
      <c r="YJ26" s="78"/>
      <c r="YK26" s="78"/>
      <c r="YL26" s="78"/>
      <c r="YM26" s="78"/>
      <c r="YN26" s="78"/>
      <c r="YO26" s="78"/>
      <c r="YP26" s="78"/>
      <c r="YQ26" s="78"/>
      <c r="YR26" s="78"/>
      <c r="YS26" s="78"/>
      <c r="YT26" s="78"/>
      <c r="YU26" s="78"/>
      <c r="YV26" s="78"/>
      <c r="YW26" s="78"/>
      <c r="YX26" s="78"/>
      <c r="YY26" s="78"/>
      <c r="YZ26" s="78"/>
      <c r="ZA26" s="78"/>
      <c r="ZB26" s="78"/>
      <c r="ZC26" s="78"/>
      <c r="ZD26" s="78"/>
      <c r="ZE26" s="78"/>
      <c r="ZF26" s="78"/>
      <c r="ZG26" s="78"/>
      <c r="ZH26" s="78"/>
      <c r="ZI26" s="78"/>
      <c r="ZJ26" s="78"/>
      <c r="ZK26" s="78"/>
      <c r="ZL26" s="78"/>
      <c r="ZM26" s="78"/>
      <c r="ZN26" s="78"/>
      <c r="ZO26" s="78"/>
      <c r="ZP26" s="78"/>
      <c r="ZQ26" s="78"/>
      <c r="ZR26" s="78"/>
      <c r="ZS26" s="78"/>
      <c r="ZT26" s="78"/>
      <c r="ZU26" s="78"/>
      <c r="ZV26" s="78"/>
      <c r="ZW26" s="78"/>
      <c r="ZX26" s="78"/>
      <c r="ZY26" s="78"/>
      <c r="ZZ26" s="78"/>
      <c r="AAA26" s="78"/>
      <c r="AAB26" s="78"/>
      <c r="AAC26" s="78"/>
      <c r="AAD26" s="78"/>
      <c r="AAE26" s="78"/>
      <c r="AAF26" s="78"/>
      <c r="AAG26" s="78"/>
      <c r="AAH26" s="78"/>
      <c r="AAI26" s="78"/>
      <c r="AAJ26" s="78"/>
      <c r="AAK26" s="78"/>
      <c r="AAL26" s="78"/>
      <c r="AAM26" s="78"/>
      <c r="AAN26" s="78"/>
      <c r="AAO26" s="78"/>
      <c r="AAP26" s="78"/>
      <c r="AAQ26" s="78"/>
      <c r="AAR26" s="78"/>
      <c r="AAS26" s="78"/>
      <c r="AAT26" s="78"/>
      <c r="AAU26" s="78"/>
      <c r="AAV26" s="78"/>
      <c r="AAW26" s="78"/>
      <c r="AAX26" s="78"/>
      <c r="AAY26" s="78"/>
      <c r="AAZ26" s="78"/>
      <c r="ABA26" s="78"/>
      <c r="ABB26" s="78"/>
      <c r="ABC26" s="78"/>
      <c r="ABD26" s="78"/>
      <c r="ABE26" s="78"/>
      <c r="ABF26" s="78"/>
      <c r="ABG26" s="78"/>
      <c r="ABH26" s="78"/>
      <c r="ABI26" s="78"/>
      <c r="ABJ26" s="78"/>
      <c r="ABK26" s="78"/>
      <c r="ABL26" s="78"/>
      <c r="ABM26" s="78"/>
      <c r="ABN26" s="78"/>
      <c r="ABO26" s="78"/>
      <c r="ABP26" s="78"/>
      <c r="ABQ26" s="78"/>
      <c r="ABR26" s="78"/>
      <c r="ABS26" s="78"/>
      <c r="ABT26" s="78"/>
      <c r="ABU26" s="78"/>
      <c r="ABV26" s="78"/>
      <c r="ABW26" s="78"/>
      <c r="ABX26" s="78"/>
      <c r="ABY26" s="78"/>
      <c r="ABZ26" s="78"/>
      <c r="ACA26" s="78"/>
      <c r="ACB26" s="78"/>
      <c r="ACC26" s="78"/>
      <c r="ACD26" s="78"/>
      <c r="ACE26" s="78"/>
      <c r="ACF26" s="78"/>
      <c r="ACG26" s="78"/>
      <c r="ACH26" s="78"/>
      <c r="ACI26" s="78"/>
      <c r="ACJ26" s="78"/>
      <c r="ACK26" s="78"/>
      <c r="ACL26" s="78"/>
      <c r="ACM26" s="78"/>
      <c r="ACN26" s="78"/>
      <c r="ACO26" s="78"/>
      <c r="ACP26" s="78"/>
      <c r="ACQ26" s="78"/>
      <c r="ACR26" s="78"/>
      <c r="ACS26" s="78"/>
      <c r="ACT26" s="78"/>
      <c r="ACU26" s="78"/>
      <c r="ACV26" s="78"/>
      <c r="ACW26" s="78"/>
      <c r="ACX26" s="78"/>
      <c r="ACY26" s="78"/>
      <c r="ACZ26" s="78"/>
      <c r="ADA26" s="78"/>
      <c r="ADB26" s="78"/>
      <c r="ADC26" s="78"/>
      <c r="ADD26" s="78"/>
      <c r="ADE26" s="78"/>
      <c r="ADF26" s="78"/>
      <c r="ADG26" s="78"/>
      <c r="ADH26" s="78"/>
      <c r="ADI26" s="78"/>
      <c r="ADJ26" s="78"/>
      <c r="ADK26" s="78"/>
      <c r="ADL26" s="78"/>
      <c r="ADM26" s="78"/>
      <c r="ADN26" s="78"/>
      <c r="ADO26" s="78"/>
      <c r="ADP26" s="78"/>
      <c r="ADQ26" s="78"/>
      <c r="ADR26" s="78"/>
      <c r="ADS26" s="78"/>
      <c r="ADT26" s="78"/>
      <c r="ADU26" s="78"/>
      <c r="ADV26" s="78"/>
      <c r="ADW26" s="78"/>
      <c r="ADX26" s="78"/>
      <c r="ADY26" s="78"/>
      <c r="ADZ26" s="78"/>
      <c r="AEA26" s="78"/>
      <c r="AEB26" s="78"/>
      <c r="AEC26" s="78"/>
      <c r="AED26" s="78"/>
      <c r="AEE26" s="78"/>
      <c r="AEF26" s="78"/>
      <c r="AEG26" s="78"/>
      <c r="AEH26" s="78"/>
      <c r="AEI26" s="78"/>
      <c r="AEJ26" s="78"/>
      <c r="AEK26" s="78"/>
      <c r="AEL26" s="78"/>
      <c r="AEM26" s="78"/>
      <c r="AEN26" s="78"/>
      <c r="AEO26" s="78"/>
      <c r="AEP26" s="78"/>
      <c r="AEQ26" s="78"/>
      <c r="AER26" s="78"/>
      <c r="AES26" s="78"/>
      <c r="AET26" s="78"/>
      <c r="AEU26" s="78"/>
      <c r="AEV26" s="78"/>
      <c r="AEW26" s="78"/>
      <c r="AEX26" s="78"/>
      <c r="AEY26" s="78"/>
      <c r="AEZ26" s="78"/>
      <c r="AFA26" s="78"/>
      <c r="AFB26" s="78"/>
      <c r="AFC26" s="78"/>
      <c r="AFD26" s="78"/>
      <c r="AFE26" s="78"/>
      <c r="AFF26" s="78"/>
      <c r="AFG26" s="78"/>
      <c r="AFH26" s="78"/>
      <c r="AFI26" s="78"/>
      <c r="AFJ26" s="78"/>
      <c r="AFK26" s="78"/>
      <c r="AFL26" s="78"/>
      <c r="AFM26" s="78"/>
      <c r="AFN26" s="78"/>
      <c r="AFO26" s="78"/>
      <c r="AFP26" s="78"/>
      <c r="AFQ26" s="78"/>
      <c r="AFR26" s="78"/>
      <c r="AFS26" s="78"/>
      <c r="AFT26" s="78"/>
      <c r="AFU26" s="78"/>
      <c r="AFV26" s="78"/>
      <c r="AFW26" s="78"/>
      <c r="AFX26" s="78"/>
      <c r="AFY26" s="78"/>
      <c r="AFZ26" s="78"/>
      <c r="AGA26" s="78"/>
      <c r="AGB26" s="78"/>
      <c r="AGC26" s="78"/>
      <c r="AGD26" s="78"/>
      <c r="AGE26" s="78"/>
      <c r="AGF26" s="78"/>
      <c r="AGG26" s="78"/>
      <c r="AGH26" s="78"/>
      <c r="AGI26" s="78"/>
      <c r="AGJ26" s="78"/>
      <c r="AGK26" s="78"/>
      <c r="AGL26" s="78"/>
      <c r="AGM26" s="78"/>
      <c r="AGN26" s="78"/>
      <c r="AGO26" s="78"/>
      <c r="AGP26" s="78"/>
      <c r="AGQ26" s="78"/>
      <c r="AGR26" s="78"/>
      <c r="AGS26" s="78"/>
      <c r="AGT26" s="78"/>
      <c r="AGU26" s="78"/>
      <c r="AGV26" s="78"/>
      <c r="AGW26" s="78"/>
      <c r="AGX26" s="78"/>
      <c r="AGY26" s="78"/>
      <c r="AGZ26" s="78"/>
      <c r="AHA26" s="78"/>
      <c r="AHB26" s="78"/>
      <c r="AHC26" s="78"/>
      <c r="AHD26" s="78"/>
      <c r="AHE26" s="78"/>
      <c r="AHF26" s="78"/>
      <c r="AHG26" s="78"/>
      <c r="AHH26" s="78"/>
      <c r="AHI26" s="78"/>
      <c r="AHJ26" s="78"/>
      <c r="AHK26" s="78"/>
      <c r="AHL26" s="78"/>
      <c r="AHM26" s="78"/>
      <c r="AHN26" s="78"/>
      <c r="AHO26" s="78"/>
      <c r="AHP26" s="78"/>
      <c r="AHQ26" s="78"/>
      <c r="AHR26" s="78"/>
      <c r="AHS26" s="78"/>
      <c r="AHT26" s="78"/>
      <c r="AHU26" s="78"/>
      <c r="AHV26" s="78"/>
      <c r="AHW26" s="78"/>
      <c r="AHX26" s="78"/>
      <c r="AHY26" s="78"/>
      <c r="AHZ26" s="78"/>
      <c r="AIA26" s="78"/>
      <c r="AIB26" s="78"/>
      <c r="AIC26" s="78"/>
      <c r="AID26" s="78"/>
      <c r="AIE26" s="78"/>
      <c r="AIF26" s="78"/>
      <c r="AIG26" s="78"/>
      <c r="AIH26" s="78"/>
      <c r="AII26" s="78"/>
      <c r="AIJ26" s="78"/>
      <c r="AIK26" s="78"/>
      <c r="AIL26" s="78"/>
      <c r="AIM26" s="78"/>
      <c r="AIN26" s="78"/>
      <c r="AIO26" s="78"/>
      <c r="AIP26" s="78"/>
      <c r="AIQ26" s="78"/>
      <c r="AIR26" s="78"/>
      <c r="AIS26" s="78"/>
      <c r="AIT26" s="78"/>
      <c r="AIU26" s="78"/>
      <c r="AIV26" s="78"/>
      <c r="AIW26" s="78"/>
      <c r="AIX26" s="78"/>
      <c r="AIY26" s="78"/>
      <c r="AIZ26" s="78"/>
      <c r="AJA26" s="78"/>
      <c r="AJB26" s="78"/>
      <c r="AJC26" s="78"/>
      <c r="AJD26" s="78"/>
      <c r="AJE26" s="78"/>
      <c r="AJF26" s="78"/>
      <c r="AJG26" s="78"/>
      <c r="AJH26" s="78"/>
      <c r="AJI26" s="78"/>
      <c r="AJJ26" s="78"/>
      <c r="AJK26" s="78"/>
      <c r="AJL26" s="78"/>
      <c r="AJM26" s="78"/>
      <c r="AJN26" s="78"/>
      <c r="AJO26" s="78"/>
      <c r="AJP26" s="78"/>
      <c r="AJQ26" s="78"/>
      <c r="AJR26" s="78"/>
      <c r="AJS26" s="78"/>
      <c r="AJT26" s="78"/>
      <c r="AJU26" s="78"/>
      <c r="AJV26" s="78"/>
      <c r="AJW26" s="78"/>
      <c r="AJX26" s="78"/>
      <c r="AJY26" s="78"/>
      <c r="AJZ26" s="78"/>
      <c r="AKA26" s="78"/>
      <c r="AKB26" s="78"/>
      <c r="AKC26" s="78"/>
      <c r="AKD26" s="78"/>
      <c r="AKE26" s="78"/>
      <c r="AKF26" s="78"/>
      <c r="AKG26" s="78"/>
      <c r="AKH26" s="78"/>
      <c r="AKI26" s="78"/>
      <c r="AKJ26" s="78"/>
      <c r="AKK26" s="78"/>
      <c r="AKL26" s="78"/>
      <c r="AKM26" s="78"/>
      <c r="AKN26" s="78"/>
      <c r="AKO26" s="78"/>
      <c r="AKP26" s="78"/>
      <c r="AKQ26" s="78"/>
      <c r="AKR26" s="78"/>
      <c r="AKS26" s="78"/>
      <c r="AKT26" s="78"/>
      <c r="AKU26" s="78"/>
      <c r="AKV26" s="78"/>
      <c r="AKW26" s="78"/>
      <c r="AKX26" s="78"/>
      <c r="AKY26" s="78"/>
      <c r="AKZ26" s="78"/>
      <c r="ALA26" s="78"/>
      <c r="ALB26" s="78"/>
      <c r="ALC26" s="78"/>
      <c r="ALD26" s="78"/>
      <c r="ALE26" s="78"/>
      <c r="ALF26" s="78"/>
      <c r="ALG26" s="78"/>
      <c r="ALH26" s="78"/>
      <c r="ALI26" s="78"/>
      <c r="ALJ26" s="78"/>
      <c r="ALK26" s="78"/>
      <c r="ALL26" s="78"/>
      <c r="ALM26" s="78"/>
      <c r="ALN26" s="78"/>
      <c r="ALO26" s="78"/>
      <c r="ALP26" s="78"/>
      <c r="ALQ26" s="78"/>
      <c r="ALR26" s="78"/>
      <c r="ALS26" s="78"/>
      <c r="ALT26" s="78"/>
      <c r="ALU26" s="78"/>
      <c r="ALV26" s="78"/>
      <c r="ALW26" s="78"/>
      <c r="ALX26" s="78"/>
      <c r="ALY26" s="78"/>
      <c r="ALZ26" s="78"/>
      <c r="AMA26" s="78"/>
      <c r="AMB26" s="78"/>
      <c r="AMC26" s="78"/>
      <c r="AMD26" s="78"/>
      <c r="AME26" s="78"/>
      <c r="AMF26" s="78"/>
      <c r="AMG26" s="78"/>
      <c r="AMH26" s="78"/>
      <c r="AMI26" s="78"/>
      <c r="AMJ26" s="78"/>
      <c r="AMK26" s="78"/>
      <c r="AML26" s="78"/>
      <c r="AMM26" s="78"/>
      <c r="AMN26" s="78"/>
      <c r="AMO26" s="78"/>
      <c r="AMP26" s="78"/>
      <c r="AMQ26" s="78"/>
      <c r="AMR26" s="78"/>
      <c r="AMS26" s="78"/>
      <c r="AMT26" s="78"/>
      <c r="AMU26" s="78"/>
      <c r="AMV26" s="78"/>
      <c r="AMW26" s="78"/>
      <c r="AMX26" s="78"/>
      <c r="AMY26" s="78"/>
      <c r="AMZ26" s="78"/>
      <c r="ANA26" s="78"/>
      <c r="ANB26" s="78"/>
      <c r="ANC26" s="78"/>
      <c r="AND26" s="78"/>
      <c r="ANE26" s="78"/>
      <c r="ANF26" s="78"/>
      <c r="ANG26" s="78"/>
      <c r="ANH26" s="78"/>
      <c r="ANI26" s="78"/>
      <c r="ANJ26" s="78"/>
      <c r="ANK26" s="78"/>
      <c r="ANL26" s="78"/>
      <c r="ANM26" s="78"/>
      <c r="ANN26" s="78"/>
      <c r="ANO26" s="78"/>
      <c r="ANP26" s="78"/>
      <c r="ANQ26" s="78"/>
      <c r="ANR26" s="78"/>
      <c r="ANS26" s="78"/>
      <c r="ANT26" s="78"/>
      <c r="ANU26" s="78"/>
      <c r="ANV26" s="78"/>
      <c r="ANW26" s="78"/>
      <c r="ANX26" s="78"/>
      <c r="ANY26" s="78"/>
      <c r="ANZ26" s="78"/>
      <c r="AOA26" s="78"/>
      <c r="AOB26" s="78"/>
      <c r="AOC26" s="78"/>
      <c r="AOD26" s="78"/>
      <c r="AOE26" s="78"/>
      <c r="AOF26" s="78"/>
      <c r="AOG26" s="78"/>
      <c r="AOH26" s="78"/>
      <c r="AOI26" s="78"/>
      <c r="AOJ26" s="78"/>
      <c r="AOK26" s="78"/>
      <c r="AOL26" s="78"/>
      <c r="AOM26" s="78"/>
      <c r="AON26" s="78"/>
      <c r="AOO26" s="78"/>
      <c r="AOP26" s="78"/>
      <c r="AOQ26" s="78"/>
      <c r="AOR26" s="78"/>
      <c r="AOS26" s="78"/>
      <c r="AOT26" s="78"/>
      <c r="AOU26" s="78"/>
      <c r="AOV26" s="78"/>
      <c r="AOW26" s="78"/>
      <c r="AOX26" s="78"/>
      <c r="AOY26" s="78"/>
      <c r="AOZ26" s="78"/>
      <c r="APA26" s="78"/>
      <c r="APB26" s="78"/>
      <c r="APC26" s="78"/>
      <c r="APD26" s="78"/>
      <c r="APE26" s="78"/>
      <c r="APF26" s="78"/>
      <c r="APG26" s="78"/>
      <c r="APH26" s="78"/>
      <c r="API26" s="78"/>
      <c r="APJ26" s="78"/>
      <c r="APK26" s="78"/>
      <c r="APL26" s="78"/>
      <c r="APM26" s="78"/>
      <c r="APN26" s="78"/>
      <c r="APO26" s="78"/>
      <c r="APP26" s="78"/>
      <c r="APQ26" s="78"/>
      <c r="APR26" s="78"/>
      <c r="APS26" s="78"/>
      <c r="APT26" s="78"/>
      <c r="APU26" s="78"/>
      <c r="APV26" s="78"/>
      <c r="APW26" s="78"/>
      <c r="APX26" s="78"/>
      <c r="APY26" s="78"/>
      <c r="APZ26" s="78"/>
      <c r="AQA26" s="78"/>
      <c r="AQB26" s="78"/>
      <c r="AQC26" s="78"/>
      <c r="AQD26" s="78"/>
      <c r="AQE26" s="78"/>
      <c r="AQF26" s="78"/>
      <c r="AQG26" s="78"/>
      <c r="AQH26" s="78"/>
      <c r="AQI26" s="78"/>
      <c r="AQJ26" s="78"/>
      <c r="AQK26" s="78"/>
      <c r="AQL26" s="78"/>
      <c r="AQM26" s="78"/>
      <c r="AQN26" s="78"/>
      <c r="AQO26" s="78"/>
      <c r="AQP26" s="78"/>
      <c r="AQQ26" s="78"/>
      <c r="AQR26" s="78"/>
      <c r="AQS26" s="78"/>
      <c r="AQT26" s="78"/>
      <c r="AQU26" s="78"/>
      <c r="AQV26" s="78"/>
      <c r="AQW26" s="78"/>
      <c r="AQX26" s="78"/>
      <c r="AQY26" s="78"/>
      <c r="AQZ26" s="78"/>
      <c r="ARA26" s="78"/>
      <c r="ARB26" s="78"/>
      <c r="ARC26" s="78"/>
      <c r="ARD26" s="78"/>
      <c r="ARE26" s="78"/>
      <c r="ARF26" s="78"/>
      <c r="ARG26" s="78"/>
      <c r="ARH26" s="78"/>
      <c r="ARI26" s="78"/>
      <c r="ARJ26" s="78"/>
      <c r="ARK26" s="78"/>
      <c r="ARL26" s="78"/>
      <c r="ARM26" s="78"/>
      <c r="ARN26" s="78"/>
      <c r="ARO26" s="78"/>
      <c r="ARP26" s="78"/>
      <c r="ARQ26" s="78"/>
      <c r="ARR26" s="78"/>
      <c r="ARS26" s="78"/>
      <c r="ART26" s="78"/>
      <c r="ARU26" s="78"/>
      <c r="ARV26" s="78"/>
      <c r="ARW26" s="78"/>
      <c r="ARX26" s="78"/>
      <c r="ARY26" s="78"/>
      <c r="ARZ26" s="78"/>
      <c r="ASA26" s="78"/>
      <c r="ASB26" s="78"/>
      <c r="ASC26" s="78"/>
      <c r="ASD26" s="78"/>
      <c r="ASE26" s="78"/>
      <c r="ASF26" s="78"/>
      <c r="ASG26" s="78"/>
      <c r="ASH26" s="78"/>
      <c r="ASI26" s="78"/>
      <c r="ASJ26" s="78"/>
      <c r="ASK26" s="78"/>
      <c r="ASL26" s="78"/>
      <c r="ASM26" s="78"/>
      <c r="ASN26" s="78"/>
      <c r="ASO26" s="78"/>
      <c r="ASP26" s="78"/>
      <c r="ASQ26" s="78"/>
      <c r="ASR26" s="78"/>
      <c r="ASS26" s="78"/>
      <c r="AST26" s="78"/>
      <c r="ASU26" s="78"/>
      <c r="ASV26" s="78"/>
      <c r="ASW26" s="78"/>
      <c r="ASX26" s="78"/>
      <c r="ASY26" s="78"/>
      <c r="ASZ26" s="78"/>
      <c r="ATA26" s="78"/>
      <c r="ATB26" s="78"/>
      <c r="ATC26" s="78"/>
      <c r="ATD26" s="78"/>
      <c r="ATE26" s="78"/>
      <c r="ATF26" s="78"/>
      <c r="ATG26" s="78"/>
      <c r="ATH26" s="78"/>
      <c r="ATI26" s="78"/>
      <c r="ATJ26" s="78"/>
      <c r="ATK26" s="78"/>
      <c r="ATL26" s="78"/>
      <c r="ATM26" s="78"/>
      <c r="ATN26" s="78"/>
      <c r="ATO26" s="78"/>
      <c r="ATP26" s="78"/>
      <c r="ATQ26" s="78"/>
      <c r="ATR26" s="78"/>
      <c r="ATS26" s="78"/>
      <c r="ATT26" s="78"/>
      <c r="ATU26" s="78"/>
      <c r="ATV26" s="78"/>
      <c r="ATW26" s="78"/>
      <c r="ATX26" s="78"/>
      <c r="ATY26" s="78"/>
      <c r="ATZ26" s="78"/>
      <c r="AUA26" s="78"/>
      <c r="AUB26" s="78"/>
      <c r="AUC26" s="78"/>
      <c r="AUD26" s="78"/>
      <c r="AUE26" s="78"/>
      <c r="AUF26" s="78"/>
      <c r="AUG26" s="78"/>
      <c r="AUH26" s="78"/>
      <c r="AUI26" s="78"/>
      <c r="AUJ26" s="78"/>
      <c r="AUK26" s="78"/>
      <c r="AUL26" s="78"/>
      <c r="AUM26" s="78"/>
      <c r="AUN26" s="78"/>
      <c r="AUO26" s="78"/>
      <c r="AUP26" s="78"/>
      <c r="AUQ26" s="78"/>
      <c r="AUR26" s="78"/>
      <c r="AUS26" s="78"/>
      <c r="AUT26" s="78"/>
      <c r="AUU26" s="78"/>
      <c r="AUV26" s="78"/>
      <c r="AUW26" s="78"/>
      <c r="AUX26" s="78"/>
      <c r="AUY26" s="78"/>
      <c r="AUZ26" s="78"/>
      <c r="AVA26" s="78"/>
      <c r="AVB26" s="78"/>
      <c r="AVC26" s="78"/>
      <c r="AVD26" s="78"/>
      <c r="AVE26" s="78"/>
      <c r="AVF26" s="78"/>
      <c r="AVG26" s="78"/>
      <c r="AVH26" s="78"/>
      <c r="AVI26" s="78"/>
      <c r="AVJ26" s="78"/>
      <c r="AVK26" s="78"/>
      <c r="AVL26" s="78"/>
      <c r="AVM26" s="78"/>
      <c r="AVN26" s="78"/>
      <c r="AVO26" s="78"/>
      <c r="AVP26" s="78"/>
      <c r="AVQ26" s="78"/>
      <c r="AVR26" s="78"/>
      <c r="AVS26" s="78"/>
      <c r="AVT26" s="78"/>
      <c r="AVU26" s="78"/>
      <c r="AVV26" s="78"/>
      <c r="AVW26" s="78"/>
      <c r="AVX26" s="78"/>
      <c r="AVY26" s="78"/>
      <c r="AVZ26" s="78"/>
      <c r="AWA26" s="78"/>
      <c r="AWB26" s="78"/>
      <c r="AWC26" s="78"/>
      <c r="AWD26" s="78"/>
      <c r="AWE26" s="78"/>
      <c r="AWF26" s="78"/>
      <c r="AWG26" s="78"/>
      <c r="AWH26" s="78"/>
      <c r="AWI26" s="78"/>
      <c r="AWJ26" s="78"/>
      <c r="AWK26" s="78"/>
      <c r="AWL26" s="78"/>
      <c r="AWM26" s="78"/>
      <c r="AWN26" s="78"/>
      <c r="AWO26" s="78"/>
      <c r="AWP26" s="78"/>
      <c r="AWQ26" s="78"/>
      <c r="AWR26" s="78"/>
      <c r="AWS26" s="78"/>
      <c r="AWT26" s="78"/>
      <c r="AWU26" s="78"/>
      <c r="AWV26" s="78"/>
      <c r="AWW26" s="78"/>
      <c r="AWX26" s="78"/>
      <c r="AWY26" s="78"/>
      <c r="AWZ26" s="78"/>
      <c r="AXA26" s="78"/>
      <c r="AXB26" s="78"/>
      <c r="AXC26" s="78"/>
      <c r="AXD26" s="78"/>
      <c r="AXE26" s="78"/>
      <c r="AXF26" s="78"/>
      <c r="AXG26" s="78"/>
      <c r="AXH26" s="78"/>
      <c r="AXI26" s="78"/>
      <c r="AXJ26" s="78"/>
      <c r="AXK26" s="78"/>
      <c r="AXL26" s="78"/>
      <c r="AXM26" s="78"/>
      <c r="AXN26" s="78"/>
      <c r="AXO26" s="78"/>
      <c r="AXP26" s="78"/>
      <c r="AXQ26" s="78"/>
      <c r="AXR26" s="78"/>
      <c r="AXS26" s="78"/>
      <c r="AXT26" s="78"/>
      <c r="AXU26" s="78"/>
      <c r="AXV26" s="78"/>
      <c r="AXW26" s="78"/>
      <c r="AXX26" s="78"/>
      <c r="AXY26" s="78"/>
      <c r="AXZ26" s="78"/>
      <c r="AYA26" s="78"/>
      <c r="AYB26" s="78"/>
      <c r="AYC26" s="78"/>
      <c r="AYD26" s="78"/>
      <c r="AYE26" s="78"/>
      <c r="AYF26" s="78"/>
      <c r="AYG26" s="78"/>
      <c r="AYH26" s="78"/>
      <c r="AYI26" s="78"/>
      <c r="AYJ26" s="78"/>
      <c r="AYK26" s="78"/>
      <c r="AYL26" s="78"/>
      <c r="AYM26" s="78"/>
      <c r="AYN26" s="78"/>
      <c r="AYO26" s="78"/>
      <c r="AYP26" s="78"/>
      <c r="AYQ26" s="78"/>
      <c r="AYR26" s="78"/>
      <c r="AYS26" s="78"/>
      <c r="AYT26" s="78"/>
      <c r="AYU26" s="78"/>
      <c r="AYV26" s="78"/>
      <c r="AYW26" s="78"/>
      <c r="AYX26" s="78"/>
      <c r="AYY26" s="78"/>
      <c r="AYZ26" s="78"/>
      <c r="AZA26" s="78"/>
      <c r="AZB26" s="78"/>
      <c r="AZC26" s="78"/>
      <c r="AZD26" s="78"/>
      <c r="AZE26" s="78"/>
      <c r="AZF26" s="78"/>
      <c r="AZG26" s="78"/>
      <c r="AZH26" s="78"/>
      <c r="AZI26" s="78"/>
      <c r="AZJ26" s="78"/>
      <c r="AZK26" s="78"/>
      <c r="AZL26" s="78"/>
      <c r="AZM26" s="78"/>
      <c r="AZN26" s="78"/>
      <c r="AZO26" s="78"/>
      <c r="AZP26" s="78"/>
      <c r="AZQ26" s="78"/>
      <c r="AZR26" s="78"/>
      <c r="AZS26" s="78"/>
      <c r="AZT26" s="78"/>
      <c r="AZU26" s="78"/>
      <c r="AZV26" s="78"/>
      <c r="AZW26" s="78"/>
      <c r="AZX26" s="78"/>
      <c r="AZY26" s="78"/>
      <c r="AZZ26" s="78"/>
      <c r="BAA26" s="78"/>
      <c r="BAB26" s="78"/>
      <c r="BAC26" s="78"/>
      <c r="BAD26" s="78"/>
      <c r="BAE26" s="78"/>
      <c r="BAF26" s="78"/>
      <c r="BAG26" s="78"/>
      <c r="BAH26" s="78"/>
      <c r="BAI26" s="78"/>
      <c r="BAJ26" s="78"/>
      <c r="BAK26" s="78"/>
      <c r="BAL26" s="78"/>
      <c r="BAM26" s="78"/>
      <c r="BAN26" s="78"/>
      <c r="BAO26" s="78"/>
      <c r="BAP26" s="78"/>
      <c r="BAQ26" s="78"/>
      <c r="BAR26" s="78"/>
      <c r="BAS26" s="78"/>
      <c r="BAT26" s="78"/>
      <c r="BAU26" s="78"/>
      <c r="BAV26" s="78"/>
      <c r="BAW26" s="78"/>
      <c r="BAX26" s="78"/>
      <c r="BAY26" s="78"/>
      <c r="BAZ26" s="78"/>
      <c r="BBA26" s="78"/>
      <c r="BBB26" s="78"/>
      <c r="BBC26" s="78"/>
      <c r="BBD26" s="78"/>
      <c r="BBE26" s="78"/>
      <c r="BBF26" s="78"/>
      <c r="BBG26" s="78"/>
      <c r="BBH26" s="78"/>
      <c r="BBI26" s="78"/>
      <c r="BBJ26" s="78"/>
      <c r="BBK26" s="78"/>
      <c r="BBL26" s="78"/>
      <c r="BBM26" s="78"/>
      <c r="BBN26" s="78"/>
      <c r="BBO26" s="78"/>
      <c r="BBP26" s="78"/>
      <c r="BBQ26" s="78"/>
      <c r="BBR26" s="78"/>
      <c r="BBS26" s="78"/>
      <c r="BBT26" s="78"/>
      <c r="BBU26" s="78"/>
      <c r="BBV26" s="78"/>
      <c r="BBW26" s="78"/>
      <c r="BBX26" s="78"/>
      <c r="BBY26" s="78"/>
      <c r="BBZ26" s="78"/>
      <c r="BCA26" s="78"/>
      <c r="BCB26" s="78"/>
      <c r="BCC26" s="78"/>
      <c r="BCD26" s="78"/>
      <c r="BCE26" s="78"/>
      <c r="BCF26" s="78"/>
      <c r="BCG26" s="78"/>
      <c r="BCH26" s="78"/>
      <c r="BCI26" s="78"/>
      <c r="BCJ26" s="78"/>
      <c r="BCK26" s="78"/>
      <c r="BCL26" s="78"/>
      <c r="BCM26" s="78"/>
      <c r="BCN26" s="78"/>
      <c r="BCO26" s="78"/>
      <c r="BCP26" s="78"/>
      <c r="BCQ26" s="78"/>
      <c r="BCR26" s="78"/>
      <c r="BCS26" s="78"/>
      <c r="BCT26" s="78"/>
      <c r="BCU26" s="78"/>
      <c r="BCV26" s="78"/>
      <c r="BCW26" s="78"/>
      <c r="BCX26" s="78"/>
      <c r="BCY26" s="78"/>
      <c r="BCZ26" s="78"/>
      <c r="BDA26" s="78"/>
      <c r="BDB26" s="78"/>
      <c r="BDC26" s="78"/>
      <c r="BDD26" s="78"/>
      <c r="BDE26" s="78"/>
      <c r="BDF26" s="78"/>
      <c r="BDG26" s="78"/>
      <c r="BDH26" s="78"/>
      <c r="BDI26" s="78"/>
      <c r="BDJ26" s="78"/>
      <c r="BDK26" s="78"/>
      <c r="BDL26" s="78"/>
      <c r="BDM26" s="78"/>
      <c r="BDN26" s="78"/>
      <c r="BDO26" s="78"/>
      <c r="BDP26" s="78"/>
      <c r="BDQ26" s="78"/>
      <c r="BDR26" s="78"/>
      <c r="BDS26" s="78"/>
      <c r="BDT26" s="78"/>
      <c r="BDU26" s="78"/>
      <c r="BDV26" s="78"/>
      <c r="BDW26" s="78"/>
      <c r="BDX26" s="78"/>
      <c r="BDY26" s="78"/>
      <c r="BDZ26" s="78"/>
      <c r="BEA26" s="78"/>
      <c r="BEB26" s="78"/>
      <c r="BEC26" s="78"/>
      <c r="BED26" s="78"/>
      <c r="BEE26" s="78"/>
      <c r="BEF26" s="78"/>
      <c r="BEG26" s="78"/>
      <c r="BEH26" s="78"/>
      <c r="BEI26" s="78"/>
      <c r="BEJ26" s="78"/>
      <c r="BEK26" s="78"/>
      <c r="BEL26" s="78"/>
      <c r="BEM26" s="78"/>
      <c r="BEN26" s="78"/>
      <c r="BEO26" s="78"/>
      <c r="BEP26" s="78"/>
      <c r="BEQ26" s="78"/>
      <c r="BER26" s="78"/>
      <c r="BES26" s="78"/>
      <c r="BET26" s="78"/>
      <c r="BEU26" s="78"/>
      <c r="BEV26" s="78"/>
      <c r="BEW26" s="78"/>
      <c r="BEX26" s="78"/>
      <c r="BEY26" s="78"/>
      <c r="BEZ26" s="78"/>
      <c r="BFA26" s="78"/>
      <c r="BFB26" s="78"/>
      <c r="BFC26" s="78"/>
      <c r="BFD26" s="78"/>
      <c r="BFE26" s="78"/>
      <c r="BFF26" s="78"/>
      <c r="BFG26" s="78"/>
      <c r="BFH26" s="78"/>
      <c r="BFI26" s="78"/>
      <c r="BFJ26" s="78"/>
      <c r="BFK26" s="78"/>
      <c r="BFL26" s="78"/>
      <c r="BFM26" s="78"/>
      <c r="BFN26" s="78"/>
      <c r="BFO26" s="78"/>
      <c r="BFP26" s="78"/>
      <c r="BFQ26" s="78"/>
      <c r="BFR26" s="78"/>
      <c r="BFS26" s="78"/>
      <c r="BFT26" s="78"/>
      <c r="BFU26" s="78"/>
      <c r="BFV26" s="78"/>
      <c r="BFW26" s="78"/>
      <c r="BFX26" s="78"/>
      <c r="BFY26" s="78"/>
      <c r="BFZ26" s="78"/>
      <c r="BGA26" s="78"/>
      <c r="BGB26" s="78"/>
      <c r="BGC26" s="78"/>
      <c r="BGD26" s="78"/>
      <c r="BGE26" s="78"/>
      <c r="BGF26" s="78"/>
      <c r="BGG26" s="78"/>
      <c r="BGH26" s="78"/>
      <c r="BGI26" s="78"/>
      <c r="BGJ26" s="78"/>
      <c r="BGK26" s="78"/>
      <c r="BGL26" s="78"/>
      <c r="BGM26" s="78"/>
      <c r="BGN26" s="78"/>
      <c r="BGO26" s="78"/>
      <c r="BGP26" s="78"/>
      <c r="BGQ26" s="78"/>
      <c r="BGR26" s="78"/>
      <c r="BGS26" s="78"/>
      <c r="BGT26" s="78"/>
      <c r="BGU26" s="78"/>
      <c r="BGV26" s="78"/>
      <c r="BGW26" s="78"/>
      <c r="BGX26" s="78"/>
      <c r="BGY26" s="78"/>
      <c r="BGZ26" s="78"/>
      <c r="BHA26" s="78"/>
      <c r="BHB26" s="78"/>
      <c r="BHC26" s="78"/>
      <c r="BHD26" s="78"/>
      <c r="BHE26" s="78"/>
      <c r="BHF26" s="78"/>
      <c r="BHG26" s="78"/>
      <c r="BHH26" s="78"/>
      <c r="BHI26" s="78"/>
      <c r="BHJ26" s="78"/>
      <c r="BHK26" s="78"/>
      <c r="BHL26" s="78"/>
      <c r="BHM26" s="78"/>
      <c r="BHN26" s="78"/>
      <c r="BHO26" s="78"/>
      <c r="BHP26" s="78"/>
      <c r="BHQ26" s="78"/>
      <c r="BHR26" s="78"/>
      <c r="BHS26" s="78"/>
      <c r="BHT26" s="78"/>
      <c r="BHU26" s="78"/>
      <c r="BHV26" s="78"/>
      <c r="BHW26" s="78"/>
      <c r="BHX26" s="78"/>
      <c r="BHY26" s="78"/>
      <c r="BHZ26" s="78"/>
      <c r="BIA26" s="78"/>
      <c r="BIB26" s="78"/>
      <c r="BIC26" s="78"/>
      <c r="BID26" s="78"/>
      <c r="BIE26" s="78"/>
      <c r="BIF26" s="78"/>
      <c r="BIG26" s="78"/>
      <c r="BIH26" s="78"/>
      <c r="BII26" s="78"/>
      <c r="BIJ26" s="78"/>
      <c r="BIK26" s="78"/>
      <c r="BIL26" s="78"/>
      <c r="BIM26" s="78"/>
      <c r="BIN26" s="78"/>
      <c r="BIO26" s="78"/>
      <c r="BIP26" s="78"/>
      <c r="BIQ26" s="78"/>
      <c r="BIR26" s="78"/>
      <c r="BIS26" s="78"/>
      <c r="BIT26" s="78"/>
      <c r="BIU26" s="78"/>
      <c r="BIV26" s="78"/>
      <c r="BIW26" s="78"/>
      <c r="BIX26" s="78"/>
      <c r="BIY26" s="78"/>
      <c r="BIZ26" s="78"/>
      <c r="BJA26" s="78"/>
      <c r="BJB26" s="78"/>
      <c r="BJC26" s="78"/>
      <c r="BJD26" s="78"/>
      <c r="BJE26" s="78"/>
      <c r="BJF26" s="78"/>
      <c r="BJG26" s="78"/>
      <c r="BJH26" s="78"/>
      <c r="BJI26" s="78"/>
      <c r="BJJ26" s="78"/>
      <c r="BJK26" s="78"/>
      <c r="BJL26" s="78"/>
      <c r="BJM26" s="78"/>
      <c r="BJN26" s="78"/>
      <c r="BJO26" s="78"/>
      <c r="BJP26" s="78"/>
      <c r="BJQ26" s="78"/>
      <c r="BJR26" s="78"/>
      <c r="BJS26" s="78"/>
      <c r="BJT26" s="78"/>
      <c r="BJU26" s="78"/>
      <c r="BJV26" s="78"/>
      <c r="BJW26" s="78"/>
      <c r="BJX26" s="78"/>
      <c r="BJY26" s="78"/>
      <c r="BJZ26" s="78"/>
      <c r="BKA26" s="78"/>
      <c r="BKB26" s="78"/>
      <c r="BKC26" s="78"/>
      <c r="BKD26" s="78"/>
      <c r="BKE26" s="78"/>
      <c r="BKF26" s="78"/>
      <c r="BKG26" s="78"/>
      <c r="BKH26" s="78"/>
      <c r="BKI26" s="78"/>
      <c r="BKJ26" s="78"/>
      <c r="BKK26" s="78"/>
      <c r="BKL26" s="78"/>
      <c r="BKM26" s="78"/>
      <c r="BKN26" s="78"/>
      <c r="BKO26" s="78"/>
      <c r="BKP26" s="78"/>
      <c r="BKQ26" s="78"/>
      <c r="BKR26" s="78"/>
      <c r="BKS26" s="78"/>
      <c r="BKT26" s="78"/>
      <c r="BKU26" s="78"/>
      <c r="BKV26" s="78"/>
      <c r="BKW26" s="78"/>
      <c r="BKX26" s="78"/>
      <c r="BKY26" s="78"/>
      <c r="BKZ26" s="78"/>
      <c r="BLA26" s="78"/>
      <c r="BLB26" s="78"/>
      <c r="BLC26" s="78"/>
      <c r="BLD26" s="78"/>
      <c r="BLE26" s="78"/>
      <c r="BLF26" s="78"/>
      <c r="BLG26" s="78"/>
      <c r="BLH26" s="78"/>
      <c r="BLI26" s="78"/>
      <c r="BLJ26" s="78"/>
      <c r="BLK26" s="78"/>
      <c r="BLL26" s="78"/>
      <c r="BLM26" s="78"/>
      <c r="BLN26" s="78"/>
      <c r="BLO26" s="78"/>
      <c r="BLP26" s="78"/>
      <c r="BLQ26" s="78"/>
      <c r="BLR26" s="78"/>
      <c r="BLS26" s="78"/>
      <c r="BLT26" s="78"/>
      <c r="BLU26" s="78"/>
      <c r="BLV26" s="78"/>
      <c r="BLW26" s="78"/>
      <c r="BLX26" s="78"/>
      <c r="BLY26" s="78"/>
      <c r="BLZ26" s="78"/>
      <c r="BMA26" s="78"/>
      <c r="BMB26" s="78"/>
      <c r="BMC26" s="78"/>
      <c r="BMD26" s="78"/>
      <c r="BME26" s="78"/>
      <c r="BMF26" s="78"/>
      <c r="BMG26" s="78"/>
      <c r="BMH26" s="78"/>
      <c r="BMI26" s="78"/>
      <c r="BMJ26" s="78"/>
      <c r="BMK26" s="78"/>
      <c r="BML26" s="78"/>
      <c r="BMM26" s="78"/>
      <c r="BMN26" s="78"/>
      <c r="BMO26" s="78"/>
      <c r="BMP26" s="78"/>
      <c r="BMQ26" s="78"/>
      <c r="BMR26" s="78"/>
      <c r="BMS26" s="78"/>
      <c r="BMT26" s="78"/>
      <c r="BMU26" s="78"/>
      <c r="BMV26" s="78"/>
      <c r="BMW26" s="78"/>
      <c r="BMX26" s="78"/>
      <c r="BMY26" s="78"/>
      <c r="BMZ26" s="78"/>
      <c r="BNA26" s="78"/>
      <c r="BNB26" s="78"/>
      <c r="BNC26" s="78"/>
      <c r="BND26" s="78"/>
      <c r="BNE26" s="78"/>
      <c r="BNF26" s="78"/>
      <c r="BNG26" s="78"/>
      <c r="BNH26" s="78"/>
      <c r="BNI26" s="78"/>
      <c r="BNJ26" s="78"/>
      <c r="BNK26" s="78"/>
      <c r="BNL26" s="78"/>
      <c r="BNM26" s="78"/>
      <c r="BNN26" s="78"/>
      <c r="BNO26" s="78"/>
      <c r="BNP26" s="78"/>
      <c r="BNQ26" s="78"/>
      <c r="BNR26" s="78"/>
      <c r="BNS26" s="78"/>
      <c r="BNT26" s="78"/>
      <c r="BNU26" s="78"/>
      <c r="BNV26" s="78"/>
      <c r="BNW26" s="78"/>
      <c r="BNX26" s="78"/>
      <c r="BNY26" s="78"/>
      <c r="BNZ26" s="78"/>
      <c r="BOA26" s="78"/>
      <c r="BOB26" s="78"/>
      <c r="BOC26" s="78"/>
      <c r="BOD26" s="78"/>
      <c r="BOE26" s="78"/>
      <c r="BOF26" s="78"/>
      <c r="BOG26" s="78"/>
      <c r="BOH26" s="78"/>
      <c r="BOI26" s="78"/>
      <c r="BOJ26" s="78"/>
      <c r="BOK26" s="78"/>
      <c r="BOL26" s="78"/>
      <c r="BOM26" s="78"/>
      <c r="BON26" s="78"/>
      <c r="BOO26" s="78"/>
      <c r="BOP26" s="78"/>
      <c r="BOQ26" s="78"/>
      <c r="BOR26" s="78"/>
      <c r="BOS26" s="78"/>
      <c r="BOT26" s="78"/>
      <c r="BOU26" s="78"/>
      <c r="BOV26" s="78"/>
      <c r="BOW26" s="78"/>
      <c r="BOX26" s="78"/>
      <c r="BOY26" s="78"/>
      <c r="BOZ26" s="78"/>
      <c r="BPA26" s="78"/>
      <c r="BPB26" s="78"/>
      <c r="BPC26" s="78"/>
      <c r="BPD26" s="78"/>
      <c r="BPE26" s="78"/>
      <c r="BPF26" s="78"/>
      <c r="BPG26" s="78"/>
      <c r="BPH26" s="78"/>
      <c r="BPI26" s="78"/>
      <c r="BPJ26" s="78"/>
      <c r="BPK26" s="78"/>
      <c r="BPL26" s="78"/>
      <c r="BPM26" s="78"/>
      <c r="BPN26" s="78"/>
      <c r="BPO26" s="78"/>
      <c r="BPP26" s="78"/>
      <c r="BPQ26" s="78"/>
      <c r="BPR26" s="78"/>
      <c r="BPS26" s="78"/>
      <c r="BPT26" s="78"/>
      <c r="BPU26" s="78"/>
      <c r="BPV26" s="78"/>
      <c r="BPW26" s="78"/>
      <c r="BPX26" s="78"/>
      <c r="BPY26" s="78"/>
      <c r="BPZ26" s="78"/>
      <c r="BQA26" s="78"/>
      <c r="BQB26" s="78"/>
      <c r="BQC26" s="78"/>
      <c r="BQD26" s="78"/>
      <c r="BQE26" s="78"/>
      <c r="BQF26" s="78"/>
      <c r="BQG26" s="78"/>
      <c r="BQH26" s="78"/>
      <c r="BQI26" s="78"/>
      <c r="BQJ26" s="78"/>
      <c r="BQK26" s="78"/>
      <c r="BQL26" s="78"/>
      <c r="BQM26" s="78"/>
      <c r="BQN26" s="78"/>
      <c r="BQO26" s="78"/>
      <c r="BQP26" s="78"/>
      <c r="BQQ26" s="78"/>
      <c r="BQR26" s="78"/>
      <c r="BQS26" s="78"/>
      <c r="BQT26" s="78"/>
      <c r="BQU26" s="78"/>
      <c r="BQV26" s="78"/>
      <c r="BQW26" s="78"/>
      <c r="BQX26" s="78"/>
      <c r="BQY26" s="78"/>
      <c r="BQZ26" s="78"/>
      <c r="BRA26" s="78"/>
      <c r="BRB26" s="78"/>
      <c r="BRC26" s="78"/>
      <c r="BRD26" s="78"/>
      <c r="BRE26" s="78"/>
      <c r="BRF26" s="78"/>
      <c r="BRG26" s="78"/>
      <c r="BRH26" s="78"/>
      <c r="BRI26" s="78"/>
      <c r="BRJ26" s="78"/>
      <c r="BRK26" s="78"/>
      <c r="BRL26" s="78"/>
      <c r="BRM26" s="78"/>
      <c r="BRN26" s="78"/>
      <c r="BRO26" s="78"/>
      <c r="BRP26" s="78"/>
      <c r="BRQ26" s="78"/>
      <c r="BRR26" s="78"/>
      <c r="BRS26" s="78"/>
      <c r="BRT26" s="78"/>
      <c r="BRU26" s="78"/>
      <c r="BRV26" s="78"/>
      <c r="BRW26" s="78"/>
      <c r="BRX26" s="78"/>
      <c r="BRY26" s="78"/>
      <c r="BRZ26" s="78"/>
      <c r="BSA26" s="78"/>
      <c r="BSB26" s="78"/>
      <c r="BSC26" s="78"/>
      <c r="BSD26" s="78"/>
      <c r="BSE26" s="78"/>
      <c r="BSF26" s="78"/>
      <c r="BSG26" s="78"/>
      <c r="BSH26" s="78"/>
      <c r="BSI26" s="78"/>
      <c r="BSJ26" s="78"/>
      <c r="BSK26" s="78"/>
      <c r="BSL26" s="78"/>
      <c r="BSM26" s="78"/>
      <c r="BSN26" s="78"/>
      <c r="BSO26" s="78"/>
      <c r="BSP26" s="78"/>
      <c r="BSQ26" s="78"/>
      <c r="BSR26" s="78"/>
      <c r="BSS26" s="78"/>
      <c r="BST26" s="78"/>
      <c r="BSU26" s="78"/>
      <c r="BSV26" s="78"/>
      <c r="BSW26" s="78"/>
      <c r="BSX26" s="78"/>
      <c r="BSY26" s="78"/>
      <c r="BSZ26" s="78"/>
      <c r="BTA26" s="78"/>
      <c r="BTB26" s="78"/>
      <c r="BTC26" s="78"/>
      <c r="BTD26" s="78"/>
      <c r="BTE26" s="78"/>
      <c r="BTF26" s="78"/>
      <c r="BTG26" s="78"/>
      <c r="BTH26" s="78"/>
      <c r="BTI26" s="78"/>
      <c r="BTJ26" s="78"/>
      <c r="BTK26" s="78"/>
      <c r="BTL26" s="78"/>
      <c r="BTM26" s="78"/>
      <c r="BTN26" s="78"/>
      <c r="BTO26" s="78"/>
      <c r="BTP26" s="78"/>
      <c r="BTQ26" s="78"/>
      <c r="BTR26" s="78"/>
      <c r="BTS26" s="78"/>
      <c r="BTT26" s="78"/>
      <c r="BTU26" s="78"/>
      <c r="BTV26" s="78"/>
      <c r="BTW26" s="78"/>
      <c r="BTX26" s="78"/>
      <c r="BTY26" s="78"/>
      <c r="BTZ26" s="78"/>
      <c r="BUA26" s="78"/>
      <c r="BUB26" s="78"/>
      <c r="BUC26" s="78"/>
      <c r="BUD26" s="78"/>
      <c r="BUE26" s="78"/>
      <c r="BUF26" s="78"/>
      <c r="BUG26" s="78"/>
      <c r="BUH26" s="78"/>
      <c r="BUI26" s="78"/>
      <c r="BUJ26" s="78"/>
      <c r="BUK26" s="78"/>
      <c r="BUL26" s="78"/>
      <c r="BUM26" s="78"/>
      <c r="BUN26" s="78"/>
      <c r="BUO26" s="78"/>
      <c r="BUP26" s="78"/>
      <c r="BUQ26" s="78"/>
      <c r="BUR26" s="78"/>
      <c r="BUS26" s="78"/>
      <c r="BUT26" s="78"/>
      <c r="BUU26" s="78"/>
      <c r="BUV26" s="78"/>
      <c r="BUW26" s="78"/>
      <c r="BUX26" s="78"/>
      <c r="BUY26" s="78"/>
      <c r="BUZ26" s="78"/>
      <c r="BVA26" s="78"/>
      <c r="BVB26" s="78"/>
      <c r="BVC26" s="78"/>
      <c r="BVD26" s="78"/>
      <c r="BVE26" s="78"/>
      <c r="BVF26" s="78"/>
      <c r="BVG26" s="78"/>
      <c r="BVH26" s="78"/>
      <c r="BVI26" s="78"/>
      <c r="BVJ26" s="78"/>
      <c r="BVK26" s="78"/>
      <c r="BVL26" s="78"/>
      <c r="BVM26" s="78"/>
      <c r="BVN26" s="78"/>
      <c r="BVO26" s="78"/>
      <c r="BVP26" s="78"/>
      <c r="BVQ26" s="78"/>
      <c r="BVR26" s="78"/>
      <c r="BVS26" s="78"/>
      <c r="BVT26" s="78"/>
      <c r="BVU26" s="78"/>
      <c r="BVV26" s="78"/>
      <c r="BVW26" s="78"/>
      <c r="BVX26" s="78"/>
      <c r="BVY26" s="78"/>
      <c r="BVZ26" s="78"/>
      <c r="BWA26" s="78"/>
      <c r="BWB26" s="78"/>
      <c r="BWC26" s="78"/>
      <c r="BWD26" s="78"/>
      <c r="BWE26" s="78"/>
      <c r="BWF26" s="78"/>
      <c r="BWG26" s="78"/>
      <c r="BWH26" s="78"/>
      <c r="BWI26" s="78"/>
      <c r="BWJ26" s="78"/>
      <c r="BWK26" s="78"/>
      <c r="BWL26" s="78"/>
      <c r="BWM26" s="78"/>
      <c r="BWN26" s="78"/>
      <c r="BWO26" s="78"/>
      <c r="BWP26" s="78"/>
      <c r="BWQ26" s="78"/>
      <c r="BWR26" s="78"/>
      <c r="BWS26" s="78"/>
      <c r="BWT26" s="78"/>
      <c r="BWU26" s="78"/>
      <c r="BWV26" s="78"/>
      <c r="BWW26" s="78"/>
      <c r="BWX26" s="78"/>
      <c r="BWY26" s="78"/>
      <c r="BWZ26" s="78"/>
      <c r="BXA26" s="78"/>
      <c r="BXB26" s="78"/>
      <c r="BXC26" s="78"/>
      <c r="BXD26" s="78"/>
      <c r="BXE26" s="78"/>
      <c r="BXF26" s="78"/>
      <c r="BXG26" s="78"/>
      <c r="BXH26" s="78"/>
      <c r="BXI26" s="78"/>
      <c r="BXJ26" s="78"/>
      <c r="BXK26" s="78"/>
      <c r="BXL26" s="78"/>
      <c r="BXM26" s="78"/>
      <c r="BXN26" s="78"/>
      <c r="BXO26" s="78"/>
      <c r="BXP26" s="78"/>
      <c r="BXQ26" s="78"/>
      <c r="BXR26" s="78"/>
      <c r="BXS26" s="78"/>
      <c r="BXT26" s="78"/>
      <c r="BXU26" s="78"/>
      <c r="BXV26" s="78"/>
      <c r="BXW26" s="78"/>
      <c r="BXX26" s="78"/>
      <c r="BXY26" s="78"/>
      <c r="BXZ26" s="78"/>
      <c r="BYA26" s="78"/>
      <c r="BYB26" s="78"/>
      <c r="BYC26" s="78"/>
      <c r="BYD26" s="78"/>
      <c r="BYE26" s="78"/>
      <c r="BYF26" s="78"/>
      <c r="BYG26" s="78"/>
      <c r="BYH26" s="78"/>
      <c r="BYI26" s="78"/>
      <c r="BYJ26" s="78"/>
      <c r="BYK26" s="78"/>
      <c r="BYL26" s="78"/>
      <c r="BYM26" s="78"/>
      <c r="BYN26" s="78"/>
      <c r="BYO26" s="78"/>
      <c r="BYP26" s="78"/>
      <c r="BYQ26" s="78"/>
      <c r="BYR26" s="78"/>
      <c r="BYS26" s="78"/>
      <c r="BYT26" s="78"/>
      <c r="BYU26" s="78"/>
      <c r="BYV26" s="78"/>
      <c r="BYW26" s="78"/>
      <c r="BYX26" s="78"/>
      <c r="BYY26" s="78"/>
      <c r="BYZ26" s="78"/>
      <c r="BZA26" s="78"/>
      <c r="BZB26" s="78"/>
      <c r="BZC26" s="78"/>
      <c r="BZD26" s="78"/>
      <c r="BZE26" s="78"/>
      <c r="BZF26" s="78"/>
      <c r="BZG26" s="78"/>
      <c r="BZH26" s="78"/>
      <c r="BZI26" s="78"/>
      <c r="BZJ26" s="78"/>
      <c r="BZK26" s="78"/>
      <c r="BZL26" s="78"/>
      <c r="BZM26" s="78"/>
      <c r="BZN26" s="78"/>
      <c r="BZO26" s="78"/>
      <c r="BZP26" s="78"/>
      <c r="BZQ26" s="78"/>
      <c r="BZR26" s="78"/>
      <c r="BZS26" s="78"/>
      <c r="BZT26" s="78"/>
      <c r="BZU26" s="78"/>
      <c r="BZV26" s="78"/>
      <c r="BZW26" s="78"/>
      <c r="BZX26" s="78"/>
      <c r="BZY26" s="78"/>
      <c r="BZZ26" s="78"/>
      <c r="CAA26" s="78"/>
      <c r="CAB26" s="78"/>
      <c r="CAC26" s="78"/>
      <c r="CAD26" s="78"/>
      <c r="CAE26" s="78"/>
      <c r="CAF26" s="78"/>
      <c r="CAG26" s="78"/>
      <c r="CAH26" s="78"/>
      <c r="CAI26" s="78"/>
      <c r="CAJ26" s="78"/>
      <c r="CAK26" s="78"/>
      <c r="CAL26" s="78"/>
      <c r="CAM26" s="78"/>
      <c r="CAN26" s="78"/>
      <c r="CAO26" s="78"/>
      <c r="CAP26" s="78"/>
      <c r="CAQ26" s="78"/>
      <c r="CAR26" s="78"/>
      <c r="CAS26" s="78"/>
      <c r="CAT26" s="78"/>
      <c r="CAU26" s="78"/>
      <c r="CAV26" s="78"/>
      <c r="CAW26" s="78"/>
      <c r="CAX26" s="78"/>
      <c r="CAY26" s="78"/>
      <c r="CAZ26" s="78"/>
      <c r="CBA26" s="78"/>
      <c r="CBB26" s="78"/>
      <c r="CBC26" s="78"/>
      <c r="CBD26" s="78"/>
      <c r="CBE26" s="78"/>
      <c r="CBF26" s="78"/>
      <c r="CBG26" s="78"/>
      <c r="CBH26" s="78"/>
      <c r="CBI26" s="78"/>
      <c r="CBJ26" s="78"/>
      <c r="CBK26" s="78"/>
      <c r="CBL26" s="78"/>
      <c r="CBM26" s="78"/>
      <c r="CBN26" s="78"/>
      <c r="CBO26" s="78"/>
      <c r="CBP26" s="78"/>
      <c r="CBQ26" s="78"/>
      <c r="CBR26" s="78"/>
      <c r="CBS26" s="78"/>
      <c r="CBT26" s="78"/>
      <c r="CBU26" s="78"/>
      <c r="CBV26" s="78"/>
      <c r="CBW26" s="78"/>
      <c r="CBX26" s="78"/>
      <c r="CBY26" s="78"/>
      <c r="CBZ26" s="78"/>
      <c r="CCA26" s="78"/>
      <c r="CCB26" s="78"/>
      <c r="CCC26" s="78"/>
      <c r="CCD26" s="78"/>
      <c r="CCE26" s="78"/>
      <c r="CCF26" s="78"/>
      <c r="CCG26" s="78"/>
      <c r="CCH26" s="78"/>
      <c r="CCI26" s="78"/>
      <c r="CCJ26" s="78"/>
      <c r="CCK26" s="78"/>
      <c r="CCL26" s="78"/>
      <c r="CCM26" s="78"/>
      <c r="CCN26" s="78"/>
      <c r="CCO26" s="78"/>
      <c r="CCP26" s="78"/>
      <c r="CCQ26" s="78"/>
      <c r="CCR26" s="78"/>
      <c r="CCS26" s="78"/>
      <c r="CCT26" s="78"/>
      <c r="CCU26" s="78"/>
      <c r="CCV26" s="78"/>
      <c r="CCW26" s="78"/>
      <c r="CCX26" s="78"/>
      <c r="CCY26" s="78"/>
      <c r="CCZ26" s="78"/>
      <c r="CDA26" s="78"/>
      <c r="CDB26" s="78"/>
      <c r="CDC26" s="78"/>
      <c r="CDD26" s="78"/>
      <c r="CDE26" s="78"/>
      <c r="CDF26" s="78"/>
      <c r="CDG26" s="78"/>
      <c r="CDH26" s="78"/>
      <c r="CDI26" s="78"/>
      <c r="CDJ26" s="78"/>
      <c r="CDK26" s="78"/>
      <c r="CDL26" s="78"/>
      <c r="CDM26" s="78"/>
      <c r="CDN26" s="78"/>
      <c r="CDO26" s="78"/>
      <c r="CDP26" s="78"/>
      <c r="CDQ26" s="78"/>
      <c r="CDR26" s="78"/>
      <c r="CDS26" s="78"/>
      <c r="CDT26" s="78"/>
      <c r="CDU26" s="78"/>
      <c r="CDV26" s="78"/>
      <c r="CDW26" s="78"/>
      <c r="CDX26" s="78"/>
      <c r="CDY26" s="78"/>
      <c r="CDZ26" s="78"/>
      <c r="CEA26" s="78"/>
      <c r="CEB26" s="78"/>
      <c r="CEC26" s="78"/>
      <c r="CED26" s="78"/>
      <c r="CEE26" s="78"/>
      <c r="CEF26" s="78"/>
      <c r="CEG26" s="78"/>
      <c r="CEH26" s="78"/>
      <c r="CEI26" s="78"/>
      <c r="CEJ26" s="78"/>
      <c r="CEK26" s="78"/>
      <c r="CEL26" s="78"/>
      <c r="CEM26" s="78"/>
      <c r="CEN26" s="78"/>
      <c r="CEO26" s="78"/>
      <c r="CEP26" s="78"/>
      <c r="CEQ26" s="78"/>
      <c r="CER26" s="78"/>
      <c r="CES26" s="78"/>
      <c r="CET26" s="78"/>
      <c r="CEU26" s="78"/>
      <c r="CEV26" s="78"/>
      <c r="CEW26" s="78"/>
      <c r="CEX26" s="78"/>
      <c r="CEY26" s="78"/>
      <c r="CEZ26" s="78"/>
      <c r="CFA26" s="78"/>
      <c r="CFB26" s="78"/>
      <c r="CFC26" s="78"/>
      <c r="CFD26" s="78"/>
      <c r="CFE26" s="78"/>
      <c r="CFF26" s="78"/>
      <c r="CFG26" s="78"/>
      <c r="CFH26" s="78"/>
      <c r="CFI26" s="78"/>
      <c r="CFJ26" s="78"/>
      <c r="CFK26" s="78"/>
      <c r="CFL26" s="78"/>
      <c r="CFM26" s="78"/>
      <c r="CFN26" s="78"/>
      <c r="CFO26" s="78"/>
      <c r="CFP26" s="78"/>
      <c r="CFQ26" s="78"/>
      <c r="CFR26" s="78"/>
      <c r="CFS26" s="78"/>
      <c r="CFT26" s="78"/>
      <c r="CFU26" s="78"/>
      <c r="CFV26" s="78"/>
      <c r="CFW26" s="78"/>
      <c r="CFX26" s="78"/>
      <c r="CFY26" s="78"/>
      <c r="CFZ26" s="78"/>
      <c r="CGA26" s="78"/>
      <c r="CGB26" s="78"/>
      <c r="CGC26" s="78"/>
      <c r="CGD26" s="78"/>
      <c r="CGE26" s="78"/>
      <c r="CGF26" s="78"/>
      <c r="CGG26" s="78"/>
      <c r="CGH26" s="78"/>
      <c r="CGI26" s="78"/>
      <c r="CGJ26" s="78"/>
      <c r="CGK26" s="78"/>
      <c r="CGL26" s="78"/>
      <c r="CGM26" s="78"/>
      <c r="CGN26" s="78"/>
      <c r="CGO26" s="78"/>
      <c r="CGP26" s="78"/>
      <c r="CGQ26" s="78"/>
      <c r="CGR26" s="78"/>
      <c r="CGS26" s="78"/>
      <c r="CGT26" s="78"/>
      <c r="CGU26" s="78"/>
      <c r="CGV26" s="78"/>
      <c r="CGW26" s="78"/>
      <c r="CGX26" s="78"/>
      <c r="CGY26" s="78"/>
      <c r="CGZ26" s="78"/>
      <c r="CHA26" s="78"/>
      <c r="CHB26" s="78"/>
      <c r="CHC26" s="78"/>
      <c r="CHD26" s="78"/>
      <c r="CHE26" s="78"/>
      <c r="CHF26" s="78"/>
      <c r="CHG26" s="78"/>
      <c r="CHH26" s="78"/>
      <c r="CHI26" s="78"/>
      <c r="CHJ26" s="78"/>
      <c r="CHK26" s="78"/>
      <c r="CHL26" s="78"/>
      <c r="CHM26" s="78"/>
      <c r="CHN26" s="78"/>
      <c r="CHO26" s="78"/>
      <c r="CHP26" s="78"/>
      <c r="CHQ26" s="78"/>
      <c r="CHR26" s="78"/>
      <c r="CHS26" s="78"/>
      <c r="CHT26" s="78"/>
      <c r="CHU26" s="78"/>
      <c r="CHV26" s="78"/>
      <c r="CHW26" s="78"/>
      <c r="CHX26" s="78"/>
      <c r="CHY26" s="78"/>
      <c r="CHZ26" s="78"/>
      <c r="CIA26" s="78"/>
      <c r="CIB26" s="78"/>
      <c r="CIC26" s="78"/>
      <c r="CID26" s="78"/>
      <c r="CIE26" s="78"/>
      <c r="CIF26" s="78"/>
      <c r="CIG26" s="78"/>
      <c r="CIH26" s="78"/>
      <c r="CII26" s="78"/>
      <c r="CIJ26" s="78"/>
      <c r="CIK26" s="78"/>
      <c r="CIL26" s="78"/>
      <c r="CIM26" s="78"/>
      <c r="CIN26" s="78"/>
      <c r="CIO26" s="78"/>
      <c r="CIP26" s="78"/>
      <c r="CIQ26" s="78"/>
      <c r="CIR26" s="78"/>
      <c r="CIS26" s="78"/>
      <c r="CIT26" s="78"/>
      <c r="CIU26" s="78"/>
      <c r="CIV26" s="78"/>
      <c r="CIW26" s="78"/>
      <c r="CIX26" s="78"/>
      <c r="CIY26" s="78"/>
      <c r="CIZ26" s="78"/>
      <c r="CJA26" s="78"/>
      <c r="CJB26" s="78"/>
      <c r="CJC26" s="78"/>
      <c r="CJD26" s="78"/>
      <c r="CJE26" s="78"/>
      <c r="CJF26" s="78"/>
      <c r="CJG26" s="78"/>
      <c r="CJH26" s="78"/>
      <c r="CJI26" s="78"/>
      <c r="CJJ26" s="78"/>
      <c r="CJK26" s="78"/>
      <c r="CJL26" s="78"/>
      <c r="CJM26" s="78"/>
      <c r="CJN26" s="78"/>
      <c r="CJO26" s="78"/>
      <c r="CJP26" s="78"/>
      <c r="CJQ26" s="78"/>
      <c r="CJR26" s="78"/>
      <c r="CJS26" s="78"/>
      <c r="CJT26" s="78"/>
      <c r="CJU26" s="78"/>
      <c r="CJV26" s="78"/>
      <c r="CJW26" s="78"/>
      <c r="CJX26" s="78"/>
      <c r="CJY26" s="78"/>
      <c r="CJZ26" s="78"/>
      <c r="CKA26" s="78"/>
      <c r="CKB26" s="78"/>
      <c r="CKC26" s="78"/>
      <c r="CKD26" s="78"/>
      <c r="CKE26" s="78"/>
      <c r="CKF26" s="78"/>
      <c r="CKG26" s="78"/>
      <c r="CKH26" s="78"/>
      <c r="CKI26" s="78"/>
      <c r="CKJ26" s="78"/>
      <c r="CKK26" s="78"/>
      <c r="CKL26" s="78"/>
      <c r="CKM26" s="78"/>
      <c r="CKN26" s="78"/>
      <c r="CKO26" s="78"/>
      <c r="CKP26" s="78"/>
      <c r="CKQ26" s="78"/>
      <c r="CKR26" s="78"/>
      <c r="CKS26" s="78"/>
      <c r="CKT26" s="78"/>
      <c r="CKU26" s="78"/>
      <c r="CKV26" s="78"/>
      <c r="CKW26" s="78"/>
      <c r="CKX26" s="78"/>
      <c r="CKY26" s="78"/>
      <c r="CKZ26" s="78"/>
      <c r="CLA26" s="78"/>
      <c r="CLB26" s="78"/>
      <c r="CLC26" s="78"/>
      <c r="CLD26" s="78"/>
      <c r="CLE26" s="78"/>
      <c r="CLF26" s="78"/>
      <c r="CLG26" s="78"/>
      <c r="CLH26" s="78"/>
      <c r="CLI26" s="78"/>
      <c r="CLJ26" s="78"/>
      <c r="CLK26" s="78"/>
      <c r="CLL26" s="78"/>
      <c r="CLM26" s="78"/>
      <c r="CLN26" s="78"/>
      <c r="CLO26" s="78"/>
      <c r="CLP26" s="78"/>
      <c r="CLQ26" s="78"/>
      <c r="CLR26" s="78"/>
      <c r="CLS26" s="78"/>
      <c r="CLT26" s="78"/>
      <c r="CLU26" s="78"/>
      <c r="CLV26" s="78"/>
      <c r="CLW26" s="78"/>
      <c r="CLX26" s="78"/>
      <c r="CLY26" s="78"/>
      <c r="CLZ26" s="78"/>
      <c r="CMA26" s="78"/>
      <c r="CMB26" s="78"/>
      <c r="CMC26" s="78"/>
      <c r="CMD26" s="78"/>
      <c r="CME26" s="78"/>
      <c r="CMF26" s="78"/>
      <c r="CMG26" s="78"/>
      <c r="CMH26" s="78"/>
      <c r="CMI26" s="78"/>
      <c r="CMJ26" s="78"/>
      <c r="CMK26" s="78"/>
      <c r="CML26" s="78"/>
      <c r="CMM26" s="78"/>
      <c r="CMN26" s="78"/>
      <c r="CMO26" s="78"/>
      <c r="CMP26" s="78"/>
      <c r="CMQ26" s="78"/>
      <c r="CMR26" s="78"/>
      <c r="CMS26" s="78"/>
      <c r="CMT26" s="78"/>
      <c r="CMU26" s="78"/>
      <c r="CMV26" s="78"/>
      <c r="CMW26" s="78"/>
      <c r="CMX26" s="78"/>
      <c r="CMY26" s="78"/>
      <c r="CMZ26" s="78"/>
      <c r="CNA26" s="78"/>
      <c r="CNB26" s="78"/>
      <c r="CNC26" s="78"/>
      <c r="CND26" s="78"/>
      <c r="CNE26" s="78"/>
      <c r="CNF26" s="78"/>
      <c r="CNG26" s="78"/>
      <c r="CNH26" s="78"/>
      <c r="CNI26" s="78"/>
      <c r="CNJ26" s="78"/>
      <c r="CNK26" s="78"/>
      <c r="CNL26" s="78"/>
      <c r="CNM26" s="78"/>
      <c r="CNN26" s="78"/>
      <c r="CNO26" s="78"/>
      <c r="CNP26" s="78"/>
      <c r="CNQ26" s="78"/>
      <c r="CNR26" s="78"/>
      <c r="CNS26" s="78"/>
      <c r="CNT26" s="78"/>
      <c r="CNU26" s="78"/>
      <c r="CNV26" s="78"/>
      <c r="CNW26" s="78"/>
      <c r="CNX26" s="78"/>
      <c r="CNY26" s="78"/>
      <c r="CNZ26" s="78"/>
      <c r="COA26" s="78"/>
      <c r="COB26" s="78"/>
      <c r="COC26" s="78"/>
      <c r="COD26" s="78"/>
      <c r="COE26" s="78"/>
      <c r="COF26" s="78"/>
      <c r="COG26" s="78"/>
      <c r="COH26" s="78"/>
      <c r="COI26" s="78"/>
      <c r="COJ26" s="78"/>
      <c r="COK26" s="78"/>
      <c r="COL26" s="78"/>
      <c r="COM26" s="78"/>
      <c r="CON26" s="78"/>
      <c r="COO26" s="78"/>
      <c r="COP26" s="78"/>
      <c r="COQ26" s="78"/>
      <c r="COR26" s="78"/>
      <c r="COS26" s="78"/>
      <c r="COT26" s="78"/>
      <c r="COU26" s="78"/>
      <c r="COV26" s="78"/>
      <c r="COW26" s="78"/>
      <c r="COX26" s="78"/>
      <c r="COY26" s="78"/>
      <c r="COZ26" s="78"/>
      <c r="CPA26" s="78"/>
      <c r="CPB26" s="78"/>
      <c r="CPC26" s="78"/>
      <c r="CPD26" s="78"/>
      <c r="CPE26" s="78"/>
      <c r="CPF26" s="78"/>
      <c r="CPG26" s="78"/>
      <c r="CPH26" s="78"/>
      <c r="CPI26" s="78"/>
      <c r="CPJ26" s="78"/>
      <c r="CPK26" s="78"/>
      <c r="CPL26" s="78"/>
      <c r="CPM26" s="78"/>
      <c r="CPN26" s="78"/>
      <c r="CPO26" s="78"/>
      <c r="CPP26" s="78"/>
      <c r="CPQ26" s="78"/>
      <c r="CPR26" s="78"/>
      <c r="CPS26" s="78"/>
      <c r="CPT26" s="78"/>
      <c r="CPU26" s="78"/>
      <c r="CPV26" s="78"/>
      <c r="CPW26" s="78"/>
      <c r="CPX26" s="78"/>
      <c r="CPY26" s="78"/>
      <c r="CPZ26" s="78"/>
      <c r="CQA26" s="78"/>
      <c r="CQB26" s="78"/>
      <c r="CQC26" s="78"/>
      <c r="CQD26" s="78"/>
      <c r="CQE26" s="78"/>
      <c r="CQF26" s="78"/>
      <c r="CQG26" s="78"/>
      <c r="CQH26" s="78"/>
      <c r="CQI26" s="78"/>
      <c r="CQJ26" s="78"/>
      <c r="CQK26" s="78"/>
      <c r="CQL26" s="78"/>
      <c r="CQM26" s="78"/>
      <c r="CQN26" s="78"/>
      <c r="CQO26" s="78"/>
      <c r="CQP26" s="78"/>
      <c r="CQQ26" s="78"/>
      <c r="CQR26" s="78"/>
      <c r="CQS26" s="78"/>
      <c r="CQT26" s="78"/>
      <c r="CQU26" s="78"/>
      <c r="CQV26" s="78"/>
      <c r="CQW26" s="78"/>
      <c r="CQX26" s="78"/>
      <c r="CQY26" s="78"/>
      <c r="CQZ26" s="78"/>
      <c r="CRA26" s="78"/>
      <c r="CRB26" s="78"/>
      <c r="CRC26" s="78"/>
      <c r="CRD26" s="78"/>
      <c r="CRE26" s="78"/>
      <c r="CRF26" s="78"/>
      <c r="CRG26" s="78"/>
      <c r="CRH26" s="78"/>
      <c r="CRI26" s="78"/>
      <c r="CRJ26" s="78"/>
      <c r="CRK26" s="78"/>
      <c r="CRL26" s="78"/>
      <c r="CRM26" s="78"/>
      <c r="CRN26" s="78"/>
      <c r="CRO26" s="78"/>
      <c r="CRP26" s="78"/>
      <c r="CRQ26" s="78"/>
      <c r="CRR26" s="78"/>
      <c r="CRS26" s="78"/>
      <c r="CRT26" s="78"/>
      <c r="CRU26" s="78"/>
      <c r="CRV26" s="78"/>
      <c r="CRW26" s="78"/>
      <c r="CRX26" s="78"/>
      <c r="CRY26" s="78"/>
      <c r="CRZ26" s="78"/>
      <c r="CSA26" s="78"/>
      <c r="CSB26" s="78"/>
      <c r="CSC26" s="78"/>
      <c r="CSD26" s="78"/>
      <c r="CSE26" s="78"/>
      <c r="CSF26" s="78"/>
      <c r="CSG26" s="78"/>
      <c r="CSH26" s="78"/>
      <c r="CSI26" s="78"/>
      <c r="CSJ26" s="78"/>
      <c r="CSK26" s="78"/>
      <c r="CSL26" s="78"/>
      <c r="CSM26" s="78"/>
      <c r="CSN26" s="78"/>
      <c r="CSO26" s="78"/>
      <c r="CSP26" s="78"/>
      <c r="CSQ26" s="78"/>
      <c r="CSR26" s="78"/>
      <c r="CSS26" s="78"/>
      <c r="CST26" s="78"/>
      <c r="CSU26" s="78"/>
      <c r="CSV26" s="78"/>
      <c r="CSW26" s="78"/>
      <c r="CSX26" s="78"/>
      <c r="CSY26" s="78"/>
      <c r="CSZ26" s="78"/>
      <c r="CTA26" s="78"/>
      <c r="CTB26" s="78"/>
      <c r="CTC26" s="78"/>
      <c r="CTD26" s="78"/>
      <c r="CTE26" s="78"/>
      <c r="CTF26" s="78"/>
      <c r="CTG26" s="78"/>
      <c r="CTH26" s="78"/>
      <c r="CTI26" s="78"/>
      <c r="CTJ26" s="78"/>
      <c r="CTK26" s="78"/>
      <c r="CTL26" s="78"/>
      <c r="CTM26" s="78"/>
      <c r="CTN26" s="78"/>
      <c r="CTO26" s="78"/>
      <c r="CTP26" s="78"/>
      <c r="CTQ26" s="78"/>
      <c r="CTR26" s="78"/>
      <c r="CTS26" s="78"/>
      <c r="CTT26" s="78"/>
      <c r="CTU26" s="78"/>
      <c r="CTV26" s="78"/>
      <c r="CTW26" s="78"/>
      <c r="CTX26" s="78"/>
      <c r="CTY26" s="78"/>
      <c r="CTZ26" s="78"/>
      <c r="CUA26" s="78"/>
      <c r="CUB26" s="78"/>
      <c r="CUC26" s="78"/>
      <c r="CUD26" s="78"/>
      <c r="CUE26" s="78"/>
      <c r="CUF26" s="78"/>
      <c r="CUG26" s="78"/>
      <c r="CUH26" s="78"/>
      <c r="CUI26" s="78"/>
      <c r="CUJ26" s="78"/>
      <c r="CUK26" s="78"/>
      <c r="CUL26" s="78"/>
      <c r="CUM26" s="78"/>
      <c r="CUN26" s="78"/>
      <c r="CUO26" s="78"/>
      <c r="CUP26" s="78"/>
      <c r="CUQ26" s="78"/>
      <c r="CUR26" s="78"/>
      <c r="CUS26" s="78"/>
      <c r="CUT26" s="78"/>
      <c r="CUU26" s="78"/>
      <c r="CUV26" s="78"/>
      <c r="CUW26" s="78"/>
      <c r="CUX26" s="78"/>
      <c r="CUY26" s="78"/>
      <c r="CUZ26" s="78"/>
      <c r="CVA26" s="78"/>
      <c r="CVB26" s="78"/>
      <c r="CVC26" s="78"/>
      <c r="CVD26" s="78"/>
      <c r="CVE26" s="78"/>
      <c r="CVF26" s="78"/>
      <c r="CVG26" s="78"/>
      <c r="CVH26" s="78"/>
      <c r="CVI26" s="78"/>
      <c r="CVJ26" s="78"/>
      <c r="CVK26" s="78"/>
      <c r="CVL26" s="78"/>
      <c r="CVM26" s="78"/>
      <c r="CVN26" s="78"/>
      <c r="CVO26" s="78"/>
      <c r="CVP26" s="78"/>
      <c r="CVQ26" s="78"/>
      <c r="CVR26" s="78"/>
      <c r="CVS26" s="78"/>
      <c r="CVT26" s="78"/>
      <c r="CVU26" s="78"/>
      <c r="CVV26" s="78"/>
      <c r="CVW26" s="78"/>
      <c r="CVX26" s="78"/>
      <c r="CVY26" s="78"/>
      <c r="CVZ26" s="78"/>
      <c r="CWA26" s="78"/>
      <c r="CWB26" s="78"/>
      <c r="CWC26" s="78"/>
      <c r="CWD26" s="78"/>
      <c r="CWE26" s="78"/>
      <c r="CWF26" s="78"/>
      <c r="CWG26" s="78"/>
      <c r="CWH26" s="78"/>
      <c r="CWI26" s="78"/>
      <c r="CWJ26" s="78"/>
      <c r="CWK26" s="78"/>
      <c r="CWL26" s="78"/>
      <c r="CWM26" s="78"/>
      <c r="CWN26" s="78"/>
      <c r="CWO26" s="78"/>
      <c r="CWP26" s="78"/>
      <c r="CWQ26" s="78"/>
      <c r="CWR26" s="78"/>
      <c r="CWS26" s="78"/>
      <c r="CWT26" s="78"/>
      <c r="CWU26" s="78"/>
      <c r="CWV26" s="78"/>
      <c r="CWW26" s="78"/>
      <c r="CWX26" s="78"/>
      <c r="CWY26" s="78"/>
      <c r="CWZ26" s="78"/>
      <c r="CXA26" s="78"/>
      <c r="CXB26" s="78"/>
      <c r="CXC26" s="78"/>
      <c r="CXD26" s="78"/>
      <c r="CXE26" s="78"/>
      <c r="CXF26" s="78"/>
      <c r="CXG26" s="78"/>
      <c r="CXH26" s="78"/>
      <c r="CXI26" s="78"/>
      <c r="CXJ26" s="78"/>
      <c r="CXK26" s="78"/>
      <c r="CXL26" s="78"/>
      <c r="CXM26" s="78"/>
      <c r="CXN26" s="78"/>
      <c r="CXO26" s="78"/>
      <c r="CXP26" s="78"/>
      <c r="CXQ26" s="78"/>
      <c r="CXR26" s="78"/>
      <c r="CXS26" s="78"/>
      <c r="CXT26" s="78"/>
      <c r="CXU26" s="78"/>
      <c r="CXV26" s="78"/>
      <c r="CXW26" s="78"/>
      <c r="CXX26" s="78"/>
      <c r="CXY26" s="78"/>
      <c r="CXZ26" s="78"/>
      <c r="CYA26" s="78"/>
      <c r="CYB26" s="78"/>
      <c r="CYC26" s="78"/>
      <c r="CYD26" s="78"/>
      <c r="CYE26" s="78"/>
      <c r="CYF26" s="78"/>
      <c r="CYG26" s="78"/>
      <c r="CYH26" s="78"/>
      <c r="CYI26" s="78"/>
      <c r="CYJ26" s="78"/>
      <c r="CYK26" s="78"/>
      <c r="CYL26" s="78"/>
      <c r="CYM26" s="78"/>
      <c r="CYN26" s="78"/>
      <c r="CYO26" s="78"/>
      <c r="CYP26" s="78"/>
      <c r="CYQ26" s="78"/>
      <c r="CYR26" s="78"/>
      <c r="CYS26" s="78"/>
      <c r="CYT26" s="78"/>
      <c r="CYU26" s="78"/>
      <c r="CYV26" s="78"/>
      <c r="CYW26" s="78"/>
      <c r="CYX26" s="78"/>
      <c r="CYY26" s="78"/>
      <c r="CYZ26" s="78"/>
      <c r="CZA26" s="78"/>
      <c r="CZB26" s="78"/>
      <c r="CZC26" s="78"/>
      <c r="CZD26" s="78"/>
      <c r="CZE26" s="78"/>
      <c r="CZF26" s="78"/>
      <c r="CZG26" s="78"/>
      <c r="CZH26" s="78"/>
      <c r="CZI26" s="78"/>
      <c r="CZJ26" s="78"/>
      <c r="CZK26" s="78"/>
      <c r="CZL26" s="78"/>
      <c r="CZM26" s="78"/>
      <c r="CZN26" s="78"/>
      <c r="CZO26" s="78"/>
      <c r="CZP26" s="78"/>
      <c r="CZQ26" s="78"/>
      <c r="CZR26" s="78"/>
      <c r="CZS26" s="78"/>
      <c r="CZT26" s="78"/>
      <c r="CZU26" s="78"/>
      <c r="CZV26" s="78"/>
      <c r="CZW26" s="78"/>
      <c r="CZX26" s="78"/>
      <c r="CZY26" s="78"/>
      <c r="CZZ26" s="78"/>
      <c r="DAA26" s="78"/>
      <c r="DAB26" s="78"/>
      <c r="DAC26" s="78"/>
      <c r="DAD26" s="78"/>
      <c r="DAE26" s="78"/>
      <c r="DAF26" s="78"/>
      <c r="DAG26" s="78"/>
      <c r="DAH26" s="78"/>
      <c r="DAI26" s="78"/>
      <c r="DAJ26" s="78"/>
      <c r="DAK26" s="78"/>
      <c r="DAL26" s="78"/>
      <c r="DAM26" s="78"/>
      <c r="DAN26" s="78"/>
      <c r="DAO26" s="78"/>
      <c r="DAP26" s="78"/>
      <c r="DAQ26" s="78"/>
      <c r="DAR26" s="78"/>
      <c r="DAS26" s="78"/>
      <c r="DAT26" s="78"/>
      <c r="DAU26" s="78"/>
      <c r="DAV26" s="78"/>
      <c r="DAW26" s="78"/>
      <c r="DAX26" s="78"/>
      <c r="DAY26" s="78"/>
      <c r="DAZ26" s="78"/>
      <c r="DBA26" s="78"/>
      <c r="DBB26" s="78"/>
      <c r="DBC26" s="78"/>
      <c r="DBD26" s="78"/>
      <c r="DBE26" s="78"/>
      <c r="DBF26" s="78"/>
      <c r="DBG26" s="78"/>
      <c r="DBH26" s="78"/>
      <c r="DBI26" s="78"/>
      <c r="DBJ26" s="78"/>
      <c r="DBK26" s="78"/>
      <c r="DBL26" s="78"/>
      <c r="DBM26" s="78"/>
      <c r="DBN26" s="78"/>
      <c r="DBO26" s="78"/>
      <c r="DBP26" s="78"/>
      <c r="DBQ26" s="78"/>
      <c r="DBR26" s="78"/>
      <c r="DBS26" s="78"/>
      <c r="DBT26" s="78"/>
      <c r="DBU26" s="78"/>
      <c r="DBV26" s="78"/>
      <c r="DBW26" s="78"/>
      <c r="DBX26" s="78"/>
      <c r="DBY26" s="78"/>
      <c r="DBZ26" s="78"/>
      <c r="DCA26" s="78"/>
      <c r="DCB26" s="78"/>
      <c r="DCC26" s="78"/>
      <c r="DCD26" s="78"/>
      <c r="DCE26" s="78"/>
      <c r="DCF26" s="78"/>
      <c r="DCG26" s="78"/>
      <c r="DCH26" s="78"/>
      <c r="DCI26" s="78"/>
      <c r="DCJ26" s="78"/>
      <c r="DCK26" s="78"/>
      <c r="DCL26" s="78"/>
      <c r="DCM26" s="78"/>
      <c r="DCN26" s="78"/>
      <c r="DCO26" s="78"/>
      <c r="DCP26" s="78"/>
      <c r="DCQ26" s="78"/>
      <c r="DCR26" s="78"/>
      <c r="DCS26" s="78"/>
      <c r="DCT26" s="78"/>
      <c r="DCU26" s="78"/>
      <c r="DCV26" s="78"/>
      <c r="DCW26" s="78"/>
      <c r="DCX26" s="78"/>
      <c r="DCY26" s="78"/>
      <c r="DCZ26" s="78"/>
      <c r="DDA26" s="78"/>
      <c r="DDB26" s="78"/>
      <c r="DDC26" s="78"/>
      <c r="DDD26" s="78"/>
      <c r="DDE26" s="78"/>
      <c r="DDF26" s="78"/>
      <c r="DDG26" s="78"/>
      <c r="DDH26" s="78"/>
      <c r="DDI26" s="78"/>
      <c r="DDJ26" s="78"/>
      <c r="DDK26" s="78"/>
      <c r="DDL26" s="78"/>
      <c r="DDM26" s="78"/>
      <c r="DDN26" s="78"/>
      <c r="DDO26" s="78"/>
      <c r="DDP26" s="78"/>
      <c r="DDQ26" s="78"/>
      <c r="DDR26" s="78"/>
      <c r="DDS26" s="78"/>
      <c r="DDT26" s="78"/>
      <c r="DDU26" s="78"/>
      <c r="DDV26" s="78"/>
      <c r="DDW26" s="78"/>
      <c r="DDX26" s="78"/>
      <c r="DDY26" s="78"/>
      <c r="DDZ26" s="78"/>
      <c r="DEA26" s="78"/>
      <c r="DEB26" s="78"/>
      <c r="DEC26" s="78"/>
      <c r="DED26" s="78"/>
      <c r="DEE26" s="78"/>
      <c r="DEF26" s="78"/>
      <c r="DEG26" s="78"/>
      <c r="DEH26" s="78"/>
      <c r="DEI26" s="78"/>
      <c r="DEJ26" s="78"/>
      <c r="DEK26" s="78"/>
      <c r="DEL26" s="78"/>
      <c r="DEM26" s="78"/>
      <c r="DEN26" s="78"/>
      <c r="DEO26" s="78"/>
      <c r="DEP26" s="78"/>
      <c r="DEQ26" s="78"/>
      <c r="DER26" s="78"/>
      <c r="DES26" s="78"/>
      <c r="DET26" s="78"/>
      <c r="DEU26" s="78"/>
      <c r="DEV26" s="78"/>
      <c r="DEW26" s="78"/>
      <c r="DEX26" s="78"/>
      <c r="DEY26" s="78"/>
      <c r="DEZ26" s="78"/>
      <c r="DFA26" s="78"/>
      <c r="DFB26" s="78"/>
      <c r="DFC26" s="78"/>
      <c r="DFD26" s="78"/>
      <c r="DFE26" s="78"/>
      <c r="DFF26" s="78"/>
      <c r="DFG26" s="78"/>
      <c r="DFH26" s="78"/>
      <c r="DFI26" s="78"/>
      <c r="DFJ26" s="78"/>
      <c r="DFK26" s="78"/>
      <c r="DFL26" s="78"/>
      <c r="DFM26" s="78"/>
      <c r="DFN26" s="78"/>
      <c r="DFO26" s="78"/>
      <c r="DFP26" s="78"/>
      <c r="DFQ26" s="78"/>
      <c r="DFR26" s="78"/>
      <c r="DFS26" s="78"/>
      <c r="DFT26" s="78"/>
      <c r="DFU26" s="78"/>
      <c r="DFV26" s="78"/>
      <c r="DFW26" s="78"/>
      <c r="DFX26" s="78"/>
      <c r="DFY26" s="78"/>
      <c r="DFZ26" s="78"/>
      <c r="DGA26" s="78"/>
      <c r="DGB26" s="78"/>
      <c r="DGC26" s="78"/>
      <c r="DGD26" s="78"/>
      <c r="DGE26" s="78"/>
      <c r="DGF26" s="78"/>
      <c r="DGG26" s="78"/>
      <c r="DGH26" s="78"/>
      <c r="DGI26" s="78"/>
      <c r="DGJ26" s="78"/>
      <c r="DGK26" s="78"/>
      <c r="DGL26" s="78"/>
      <c r="DGM26" s="78"/>
      <c r="DGN26" s="78"/>
      <c r="DGO26" s="78"/>
      <c r="DGP26" s="78"/>
      <c r="DGQ26" s="78"/>
      <c r="DGR26" s="78"/>
      <c r="DGS26" s="78"/>
      <c r="DGT26" s="78"/>
      <c r="DGU26" s="78"/>
      <c r="DGV26" s="78"/>
      <c r="DGW26" s="78"/>
      <c r="DGX26" s="78"/>
      <c r="DGY26" s="78"/>
      <c r="DGZ26" s="78"/>
      <c r="DHA26" s="78"/>
      <c r="DHB26" s="78"/>
      <c r="DHC26" s="78"/>
      <c r="DHD26" s="78"/>
      <c r="DHE26" s="78"/>
      <c r="DHF26" s="78"/>
      <c r="DHG26" s="78"/>
      <c r="DHH26" s="78"/>
      <c r="DHI26" s="78"/>
      <c r="DHJ26" s="78"/>
      <c r="DHK26" s="78"/>
      <c r="DHL26" s="78"/>
      <c r="DHM26" s="78"/>
      <c r="DHN26" s="78"/>
      <c r="DHO26" s="78"/>
      <c r="DHP26" s="78"/>
      <c r="DHQ26" s="78"/>
      <c r="DHR26" s="78"/>
      <c r="DHS26" s="78"/>
      <c r="DHT26" s="78"/>
      <c r="DHU26" s="78"/>
      <c r="DHV26" s="78"/>
      <c r="DHW26" s="78"/>
      <c r="DHX26" s="78"/>
      <c r="DHY26" s="78"/>
      <c r="DHZ26" s="78"/>
      <c r="DIA26" s="78"/>
      <c r="DIB26" s="78"/>
      <c r="DIC26" s="78"/>
      <c r="DID26" s="78"/>
      <c r="DIE26" s="78"/>
      <c r="DIF26" s="78"/>
      <c r="DIG26" s="78"/>
      <c r="DIH26" s="78"/>
      <c r="DII26" s="78"/>
      <c r="DIJ26" s="78"/>
      <c r="DIK26" s="78"/>
      <c r="DIL26" s="78"/>
      <c r="DIM26" s="78"/>
      <c r="DIN26" s="78"/>
      <c r="DIO26" s="78"/>
      <c r="DIP26" s="78"/>
      <c r="DIQ26" s="78"/>
      <c r="DIR26" s="78"/>
      <c r="DIS26" s="78"/>
      <c r="DIT26" s="78"/>
      <c r="DIU26" s="78"/>
      <c r="DIV26" s="78"/>
      <c r="DIW26" s="78"/>
      <c r="DIX26" s="78"/>
      <c r="DIY26" s="78"/>
      <c r="DIZ26" s="78"/>
      <c r="DJA26" s="78"/>
      <c r="DJB26" s="78"/>
      <c r="DJC26" s="78"/>
      <c r="DJD26" s="78"/>
      <c r="DJE26" s="78"/>
      <c r="DJF26" s="78"/>
      <c r="DJG26" s="78"/>
      <c r="DJH26" s="78"/>
      <c r="DJI26" s="78"/>
      <c r="DJJ26" s="78"/>
      <c r="DJK26" s="78"/>
      <c r="DJL26" s="78"/>
      <c r="DJM26" s="78"/>
      <c r="DJN26" s="78"/>
      <c r="DJO26" s="78"/>
      <c r="DJP26" s="78"/>
      <c r="DJQ26" s="78"/>
      <c r="DJR26" s="78"/>
      <c r="DJS26" s="78"/>
      <c r="DJT26" s="78"/>
      <c r="DJU26" s="78"/>
      <c r="DJV26" s="78"/>
      <c r="DJW26" s="78"/>
      <c r="DJX26" s="78"/>
      <c r="DJY26" s="78"/>
      <c r="DJZ26" s="78"/>
      <c r="DKA26" s="78"/>
      <c r="DKB26" s="78"/>
      <c r="DKC26" s="78"/>
      <c r="DKD26" s="78"/>
      <c r="DKE26" s="78"/>
      <c r="DKF26" s="78"/>
      <c r="DKG26" s="78"/>
      <c r="DKH26" s="78"/>
      <c r="DKI26" s="78"/>
      <c r="DKJ26" s="78"/>
      <c r="DKK26" s="78"/>
      <c r="DKL26" s="78"/>
      <c r="DKM26" s="78"/>
      <c r="DKN26" s="78"/>
      <c r="DKO26" s="78"/>
      <c r="DKP26" s="78"/>
      <c r="DKQ26" s="78"/>
      <c r="DKR26" s="78"/>
      <c r="DKS26" s="78"/>
      <c r="DKT26" s="78"/>
      <c r="DKU26" s="78"/>
      <c r="DKV26" s="78"/>
      <c r="DKW26" s="78"/>
      <c r="DKX26" s="78"/>
      <c r="DKY26" s="78"/>
      <c r="DKZ26" s="78"/>
      <c r="DLA26" s="78"/>
      <c r="DLB26" s="78"/>
      <c r="DLC26" s="78"/>
      <c r="DLD26" s="78"/>
      <c r="DLE26" s="78"/>
      <c r="DLF26" s="78"/>
      <c r="DLG26" s="78"/>
      <c r="DLH26" s="78"/>
      <c r="DLI26" s="78"/>
      <c r="DLJ26" s="78"/>
      <c r="DLK26" s="78"/>
      <c r="DLL26" s="78"/>
      <c r="DLM26" s="78"/>
      <c r="DLN26" s="78"/>
      <c r="DLO26" s="78"/>
      <c r="DLP26" s="78"/>
      <c r="DLQ26" s="78"/>
      <c r="DLR26" s="78"/>
      <c r="DLS26" s="78"/>
      <c r="DLT26" s="78"/>
      <c r="DLU26" s="78"/>
      <c r="DLV26" s="78"/>
      <c r="DLW26" s="78"/>
      <c r="DLX26" s="78"/>
      <c r="DLY26" s="78"/>
      <c r="DLZ26" s="78"/>
      <c r="DMA26" s="78"/>
      <c r="DMB26" s="78"/>
      <c r="DMC26" s="78"/>
      <c r="DMD26" s="78"/>
      <c r="DME26" s="78"/>
      <c r="DMF26" s="78"/>
      <c r="DMG26" s="78"/>
      <c r="DMH26" s="78"/>
      <c r="DMI26" s="78"/>
      <c r="DMJ26" s="78"/>
      <c r="DMK26" s="78"/>
      <c r="DML26" s="78"/>
      <c r="DMM26" s="78"/>
      <c r="DMN26" s="78"/>
      <c r="DMO26" s="78"/>
      <c r="DMP26" s="78"/>
      <c r="DMQ26" s="78"/>
      <c r="DMR26" s="78"/>
      <c r="DMS26" s="78"/>
      <c r="DMT26" s="78"/>
      <c r="DMU26" s="78"/>
      <c r="DMV26" s="78"/>
      <c r="DMW26" s="78"/>
      <c r="DMX26" s="78"/>
      <c r="DMY26" s="78"/>
      <c r="DMZ26" s="78"/>
      <c r="DNA26" s="78"/>
      <c r="DNB26" s="78"/>
      <c r="DNC26" s="78"/>
      <c r="DND26" s="78"/>
      <c r="DNE26" s="78"/>
      <c r="DNF26" s="78"/>
      <c r="DNG26" s="78"/>
      <c r="DNH26" s="78"/>
      <c r="DNI26" s="78"/>
      <c r="DNJ26" s="78"/>
      <c r="DNK26" s="78"/>
      <c r="DNL26" s="78"/>
      <c r="DNM26" s="78"/>
      <c r="DNN26" s="78"/>
      <c r="DNO26" s="78"/>
      <c r="DNP26" s="78"/>
      <c r="DNQ26" s="78"/>
      <c r="DNR26" s="78"/>
      <c r="DNS26" s="78"/>
      <c r="DNT26" s="78"/>
      <c r="DNU26" s="78"/>
      <c r="DNV26" s="78"/>
      <c r="DNW26" s="78"/>
      <c r="DNX26" s="78"/>
      <c r="DNY26" s="78"/>
      <c r="DNZ26" s="78"/>
      <c r="DOA26" s="78"/>
      <c r="DOB26" s="78"/>
      <c r="DOC26" s="78"/>
      <c r="DOD26" s="78"/>
      <c r="DOE26" s="78"/>
      <c r="DOF26" s="78"/>
      <c r="DOG26" s="78"/>
      <c r="DOH26" s="78"/>
      <c r="DOI26" s="78"/>
      <c r="DOJ26" s="78"/>
      <c r="DOK26" s="78"/>
      <c r="DOL26" s="78"/>
      <c r="DOM26" s="78"/>
      <c r="DON26" s="78"/>
      <c r="DOO26" s="78"/>
      <c r="DOP26" s="78"/>
      <c r="DOQ26" s="78"/>
      <c r="DOR26" s="78"/>
      <c r="DOS26" s="78"/>
      <c r="DOT26" s="78"/>
      <c r="DOU26" s="78"/>
      <c r="DOV26" s="78"/>
      <c r="DOW26" s="78"/>
      <c r="DOX26" s="78"/>
      <c r="DOY26" s="78"/>
      <c r="DOZ26" s="78"/>
      <c r="DPA26" s="78"/>
      <c r="DPB26" s="78"/>
      <c r="DPC26" s="78"/>
      <c r="DPD26" s="78"/>
      <c r="DPE26" s="78"/>
      <c r="DPF26" s="78"/>
      <c r="DPG26" s="78"/>
      <c r="DPH26" s="78"/>
      <c r="DPI26" s="78"/>
      <c r="DPJ26" s="78"/>
      <c r="DPK26" s="78"/>
      <c r="DPL26" s="78"/>
      <c r="DPM26" s="78"/>
      <c r="DPN26" s="78"/>
      <c r="DPO26" s="78"/>
      <c r="DPP26" s="78"/>
      <c r="DPQ26" s="78"/>
      <c r="DPR26" s="78"/>
      <c r="DPS26" s="78"/>
      <c r="DPT26" s="78"/>
      <c r="DPU26" s="78"/>
      <c r="DPV26" s="78"/>
      <c r="DPW26" s="78"/>
      <c r="DPX26" s="78"/>
      <c r="DPY26" s="78"/>
      <c r="DPZ26" s="78"/>
      <c r="DQA26" s="78"/>
      <c r="DQB26" s="78"/>
      <c r="DQC26" s="78"/>
      <c r="DQD26" s="78"/>
      <c r="DQE26" s="78"/>
      <c r="DQF26" s="78"/>
      <c r="DQG26" s="78"/>
      <c r="DQH26" s="78"/>
      <c r="DQI26" s="78"/>
      <c r="DQJ26" s="78"/>
      <c r="DQK26" s="78"/>
      <c r="DQL26" s="78"/>
      <c r="DQM26" s="78"/>
      <c r="DQN26" s="78"/>
      <c r="DQO26" s="78"/>
      <c r="DQP26" s="78"/>
      <c r="DQQ26" s="78"/>
      <c r="DQR26" s="78"/>
      <c r="DQS26" s="78"/>
      <c r="DQT26" s="78"/>
      <c r="DQU26" s="78"/>
      <c r="DQV26" s="78"/>
      <c r="DQW26" s="78"/>
      <c r="DQX26" s="78"/>
      <c r="DQY26" s="78"/>
      <c r="DQZ26" s="78"/>
      <c r="DRA26" s="78"/>
      <c r="DRB26" s="78"/>
      <c r="DRC26" s="78"/>
      <c r="DRD26" s="78"/>
      <c r="DRE26" s="78"/>
      <c r="DRF26" s="78"/>
      <c r="DRG26" s="78"/>
      <c r="DRH26" s="78"/>
      <c r="DRI26" s="78"/>
      <c r="DRJ26" s="78"/>
      <c r="DRK26" s="78"/>
      <c r="DRL26" s="78"/>
      <c r="DRM26" s="78"/>
      <c r="DRN26" s="78"/>
      <c r="DRO26" s="78"/>
      <c r="DRP26" s="78"/>
      <c r="DRQ26" s="78"/>
      <c r="DRR26" s="78"/>
      <c r="DRS26" s="78"/>
      <c r="DRT26" s="78"/>
      <c r="DRU26" s="78"/>
      <c r="DRV26" s="78"/>
      <c r="DRW26" s="78"/>
      <c r="DRX26" s="78"/>
      <c r="DRY26" s="78"/>
      <c r="DRZ26" s="78"/>
      <c r="DSA26" s="78"/>
      <c r="DSB26" s="78"/>
      <c r="DSC26" s="78"/>
      <c r="DSD26" s="78"/>
      <c r="DSE26" s="78"/>
      <c r="DSF26" s="78"/>
      <c r="DSG26" s="78"/>
      <c r="DSH26" s="78"/>
      <c r="DSI26" s="78"/>
      <c r="DSJ26" s="78"/>
      <c r="DSK26" s="78"/>
      <c r="DSL26" s="78"/>
      <c r="DSM26" s="78"/>
      <c r="DSN26" s="78"/>
      <c r="DSO26" s="78"/>
      <c r="DSP26" s="78"/>
      <c r="DSQ26" s="78"/>
      <c r="DSR26" s="78"/>
      <c r="DSS26" s="78"/>
      <c r="DST26" s="78"/>
      <c r="DSU26" s="78"/>
      <c r="DSV26" s="78"/>
      <c r="DSW26" s="78"/>
      <c r="DSX26" s="78"/>
      <c r="DSY26" s="78"/>
      <c r="DSZ26" s="78"/>
      <c r="DTA26" s="78"/>
      <c r="DTB26" s="78"/>
      <c r="DTC26" s="78"/>
      <c r="DTD26" s="78"/>
      <c r="DTE26" s="78"/>
      <c r="DTF26" s="78"/>
      <c r="DTG26" s="78"/>
      <c r="DTH26" s="78"/>
      <c r="DTI26" s="78"/>
      <c r="DTJ26" s="78"/>
      <c r="DTK26" s="78"/>
      <c r="DTL26" s="78"/>
      <c r="DTM26" s="78"/>
      <c r="DTN26" s="78"/>
      <c r="DTO26" s="78"/>
      <c r="DTP26" s="78"/>
      <c r="DTQ26" s="78"/>
      <c r="DTR26" s="78"/>
      <c r="DTS26" s="78"/>
      <c r="DTT26" s="78"/>
      <c r="DTU26" s="78"/>
      <c r="DTV26" s="78"/>
      <c r="DTW26" s="78"/>
      <c r="DTX26" s="78"/>
      <c r="DTY26" s="78"/>
      <c r="DTZ26" s="78"/>
      <c r="DUA26" s="78"/>
      <c r="DUB26" s="78"/>
      <c r="DUC26" s="78"/>
      <c r="DUD26" s="78"/>
      <c r="DUE26" s="78"/>
      <c r="DUF26" s="78"/>
      <c r="DUG26" s="78"/>
      <c r="DUH26" s="78"/>
      <c r="DUI26" s="78"/>
      <c r="DUJ26" s="78"/>
      <c r="DUK26" s="78"/>
      <c r="DUL26" s="78"/>
      <c r="DUM26" s="78"/>
      <c r="DUN26" s="78"/>
      <c r="DUO26" s="78"/>
      <c r="DUP26" s="78"/>
      <c r="DUQ26" s="78"/>
      <c r="DUR26" s="78"/>
      <c r="DUS26" s="78"/>
      <c r="DUT26" s="78"/>
      <c r="DUU26" s="78"/>
      <c r="DUV26" s="78"/>
      <c r="DUW26" s="78"/>
      <c r="DUX26" s="78"/>
      <c r="DUY26" s="78"/>
      <c r="DUZ26" s="78"/>
      <c r="DVA26" s="78"/>
      <c r="DVB26" s="78"/>
      <c r="DVC26" s="78"/>
      <c r="DVD26" s="78"/>
      <c r="DVE26" s="78"/>
      <c r="DVF26" s="78"/>
      <c r="DVG26" s="78"/>
      <c r="DVH26" s="78"/>
      <c r="DVI26" s="78"/>
      <c r="DVJ26" s="78"/>
      <c r="DVK26" s="78"/>
      <c r="DVL26" s="78"/>
      <c r="DVM26" s="78"/>
      <c r="DVN26" s="78"/>
      <c r="DVO26" s="78"/>
      <c r="DVP26" s="78"/>
      <c r="DVQ26" s="78"/>
      <c r="DVR26" s="78"/>
      <c r="DVS26" s="78"/>
      <c r="DVT26" s="78"/>
      <c r="DVU26" s="78"/>
      <c r="DVV26" s="78"/>
      <c r="DVW26" s="78"/>
      <c r="DVX26" s="78"/>
      <c r="DVY26" s="78"/>
      <c r="DVZ26" s="78"/>
      <c r="DWA26" s="78"/>
      <c r="DWB26" s="78"/>
      <c r="DWC26" s="78"/>
      <c r="DWD26" s="78"/>
      <c r="DWE26" s="78"/>
      <c r="DWF26" s="78"/>
      <c r="DWG26" s="78"/>
      <c r="DWH26" s="78"/>
      <c r="DWI26" s="78"/>
      <c r="DWJ26" s="78"/>
      <c r="DWK26" s="78"/>
      <c r="DWL26" s="78"/>
      <c r="DWM26" s="78"/>
      <c r="DWN26" s="78"/>
      <c r="DWO26" s="78"/>
      <c r="DWP26" s="78"/>
      <c r="DWQ26" s="78"/>
      <c r="DWR26" s="78"/>
      <c r="DWS26" s="78"/>
      <c r="DWT26" s="78"/>
      <c r="DWU26" s="78"/>
      <c r="DWV26" s="78"/>
      <c r="DWW26" s="78"/>
      <c r="DWX26" s="78"/>
      <c r="DWY26" s="78"/>
      <c r="DWZ26" s="78"/>
      <c r="DXA26" s="78"/>
      <c r="DXB26" s="78"/>
      <c r="DXC26" s="78"/>
      <c r="DXD26" s="78"/>
      <c r="DXE26" s="78"/>
      <c r="DXF26" s="78"/>
      <c r="DXG26" s="78"/>
      <c r="DXH26" s="78"/>
      <c r="DXI26" s="78"/>
      <c r="DXJ26" s="78"/>
      <c r="DXK26" s="78"/>
      <c r="DXL26" s="78"/>
      <c r="DXM26" s="78"/>
      <c r="DXN26" s="78"/>
      <c r="DXO26" s="78"/>
      <c r="DXP26" s="78"/>
      <c r="DXQ26" s="78"/>
      <c r="DXR26" s="78"/>
      <c r="DXS26" s="78"/>
      <c r="DXT26" s="78"/>
      <c r="DXU26" s="78"/>
      <c r="DXV26" s="78"/>
      <c r="DXW26" s="78"/>
      <c r="DXX26" s="78"/>
      <c r="DXY26" s="78"/>
      <c r="DXZ26" s="78"/>
      <c r="DYA26" s="78"/>
      <c r="DYB26" s="78"/>
      <c r="DYC26" s="78"/>
      <c r="DYD26" s="78"/>
      <c r="DYE26" s="78"/>
      <c r="DYF26" s="78"/>
      <c r="DYG26" s="78"/>
      <c r="DYH26" s="78"/>
      <c r="DYI26" s="78"/>
      <c r="DYJ26" s="78"/>
      <c r="DYK26" s="78"/>
      <c r="DYL26" s="78"/>
      <c r="DYM26" s="78"/>
      <c r="DYN26" s="78"/>
      <c r="DYO26" s="78"/>
      <c r="DYP26" s="78"/>
      <c r="DYQ26" s="78"/>
      <c r="DYR26" s="78"/>
      <c r="DYS26" s="78"/>
      <c r="DYT26" s="78"/>
      <c r="DYU26" s="78"/>
      <c r="DYV26" s="78"/>
      <c r="DYW26" s="78"/>
      <c r="DYX26" s="78"/>
      <c r="DYY26" s="78"/>
      <c r="DYZ26" s="78"/>
      <c r="DZA26" s="78"/>
      <c r="DZB26" s="78"/>
      <c r="DZC26" s="78"/>
      <c r="DZD26" s="78"/>
      <c r="DZE26" s="78"/>
      <c r="DZF26" s="78"/>
      <c r="DZG26" s="78"/>
      <c r="DZH26" s="78"/>
      <c r="DZI26" s="78"/>
      <c r="DZJ26" s="78"/>
      <c r="DZK26" s="78"/>
      <c r="DZL26" s="78"/>
      <c r="DZM26" s="78"/>
      <c r="DZN26" s="78"/>
      <c r="DZO26" s="78"/>
      <c r="DZP26" s="78"/>
      <c r="DZQ26" s="78"/>
      <c r="DZR26" s="78"/>
      <c r="DZS26" s="78"/>
      <c r="DZT26" s="78"/>
      <c r="DZU26" s="78"/>
      <c r="DZV26" s="78"/>
      <c r="DZW26" s="78"/>
      <c r="DZX26" s="78"/>
      <c r="DZY26" s="78"/>
      <c r="DZZ26" s="78"/>
      <c r="EAA26" s="78"/>
      <c r="EAB26" s="78"/>
      <c r="EAC26" s="78"/>
      <c r="EAD26" s="78"/>
      <c r="EAE26" s="78"/>
      <c r="EAF26" s="78"/>
      <c r="EAG26" s="78"/>
      <c r="EAH26" s="78"/>
      <c r="EAI26" s="78"/>
      <c r="EAJ26" s="78"/>
      <c r="EAK26" s="78"/>
      <c r="EAL26" s="78"/>
      <c r="EAM26" s="78"/>
      <c r="EAN26" s="78"/>
      <c r="EAO26" s="78"/>
      <c r="EAP26" s="78"/>
      <c r="EAQ26" s="78"/>
      <c r="EAR26" s="78"/>
      <c r="EAS26" s="78"/>
      <c r="EAT26" s="78"/>
      <c r="EAU26" s="78"/>
      <c r="EAV26" s="78"/>
      <c r="EAW26" s="78"/>
      <c r="EAX26" s="78"/>
      <c r="EAY26" s="78"/>
      <c r="EAZ26" s="78"/>
      <c r="EBA26" s="78"/>
      <c r="EBB26" s="78"/>
      <c r="EBC26" s="78"/>
      <c r="EBD26" s="78"/>
      <c r="EBE26" s="78"/>
      <c r="EBF26" s="78"/>
      <c r="EBG26" s="78"/>
      <c r="EBH26" s="78"/>
      <c r="EBI26" s="78"/>
      <c r="EBJ26" s="78"/>
      <c r="EBK26" s="78"/>
      <c r="EBL26" s="78"/>
      <c r="EBM26" s="78"/>
      <c r="EBN26" s="78"/>
      <c r="EBO26" s="78"/>
      <c r="EBP26" s="78"/>
      <c r="EBQ26" s="78"/>
      <c r="EBR26" s="78"/>
      <c r="EBS26" s="78"/>
      <c r="EBT26" s="78"/>
      <c r="EBU26" s="78"/>
      <c r="EBV26" s="78"/>
      <c r="EBW26" s="78"/>
      <c r="EBX26" s="78"/>
      <c r="EBY26" s="78"/>
      <c r="EBZ26" s="78"/>
      <c r="ECA26" s="78"/>
      <c r="ECB26" s="78"/>
      <c r="ECC26" s="78"/>
      <c r="ECD26" s="78"/>
      <c r="ECE26" s="78"/>
      <c r="ECF26" s="78"/>
      <c r="ECG26" s="78"/>
      <c r="ECH26" s="78"/>
      <c r="ECI26" s="78"/>
      <c r="ECJ26" s="78"/>
      <c r="ECK26" s="78"/>
      <c r="ECL26" s="78"/>
      <c r="ECM26" s="78"/>
      <c r="ECN26" s="78"/>
      <c r="ECO26" s="78"/>
      <c r="ECP26" s="78"/>
      <c r="ECQ26" s="78"/>
      <c r="ECR26" s="78"/>
      <c r="ECS26" s="78"/>
      <c r="ECT26" s="78"/>
      <c r="ECU26" s="78"/>
      <c r="ECV26" s="78"/>
      <c r="ECW26" s="78"/>
      <c r="ECX26" s="78"/>
      <c r="ECY26" s="78"/>
      <c r="ECZ26" s="78"/>
      <c r="EDA26" s="78"/>
      <c r="EDB26" s="78"/>
      <c r="EDC26" s="78"/>
      <c r="EDD26" s="78"/>
      <c r="EDE26" s="78"/>
      <c r="EDF26" s="78"/>
      <c r="EDG26" s="78"/>
      <c r="EDH26" s="78"/>
      <c r="EDI26" s="78"/>
      <c r="EDJ26" s="78"/>
      <c r="EDK26" s="78"/>
      <c r="EDL26" s="78"/>
      <c r="EDM26" s="78"/>
      <c r="EDN26" s="78"/>
      <c r="EDO26" s="78"/>
      <c r="EDP26" s="78"/>
      <c r="EDQ26" s="78"/>
      <c r="EDR26" s="78"/>
      <c r="EDS26" s="78"/>
      <c r="EDT26" s="78"/>
      <c r="EDU26" s="78"/>
      <c r="EDV26" s="78"/>
      <c r="EDW26" s="78"/>
      <c r="EDX26" s="78"/>
      <c r="EDY26" s="78"/>
      <c r="EDZ26" s="78"/>
      <c r="EEA26" s="78"/>
      <c r="EEB26" s="78"/>
      <c r="EEC26" s="78"/>
      <c r="EED26" s="78"/>
      <c r="EEE26" s="78"/>
      <c r="EEF26" s="78"/>
      <c r="EEG26" s="78"/>
      <c r="EEH26" s="78"/>
      <c r="EEI26" s="78"/>
      <c r="EEJ26" s="78"/>
      <c r="EEK26" s="78"/>
      <c r="EEL26" s="78"/>
      <c r="EEM26" s="78"/>
      <c r="EEN26" s="78"/>
      <c r="EEO26" s="78"/>
      <c r="EEP26" s="78"/>
      <c r="EEQ26" s="78"/>
      <c r="EER26" s="78"/>
      <c r="EES26" s="78"/>
      <c r="EET26" s="78"/>
      <c r="EEU26" s="78"/>
      <c r="EEV26" s="78"/>
      <c r="EEW26" s="78"/>
      <c r="EEX26" s="78"/>
      <c r="EEY26" s="78"/>
      <c r="EEZ26" s="78"/>
      <c r="EFA26" s="78"/>
      <c r="EFB26" s="78"/>
      <c r="EFC26" s="78"/>
      <c r="EFD26" s="78"/>
      <c r="EFE26" s="78"/>
      <c r="EFF26" s="78"/>
      <c r="EFG26" s="78"/>
      <c r="EFH26" s="78"/>
      <c r="EFI26" s="78"/>
      <c r="EFJ26" s="78"/>
      <c r="EFK26" s="78"/>
      <c r="EFL26" s="78"/>
      <c r="EFM26" s="78"/>
      <c r="EFN26" s="78"/>
      <c r="EFO26" s="78"/>
      <c r="EFP26" s="78"/>
      <c r="EFQ26" s="78"/>
      <c r="EFR26" s="78"/>
      <c r="EFS26" s="78"/>
      <c r="EFT26" s="78"/>
      <c r="EFU26" s="78"/>
      <c r="EFV26" s="78"/>
      <c r="EFW26" s="78"/>
      <c r="EFX26" s="78"/>
      <c r="EFY26" s="78"/>
      <c r="EFZ26" s="78"/>
      <c r="EGA26" s="78"/>
      <c r="EGB26" s="78"/>
      <c r="EGC26" s="78"/>
      <c r="EGD26" s="78"/>
      <c r="EGE26" s="78"/>
      <c r="EGF26" s="78"/>
      <c r="EGG26" s="78"/>
      <c r="EGH26" s="78"/>
      <c r="EGI26" s="78"/>
      <c r="EGJ26" s="78"/>
      <c r="EGK26" s="78"/>
      <c r="EGL26" s="78"/>
      <c r="EGM26" s="78"/>
      <c r="EGN26" s="78"/>
      <c r="EGO26" s="78"/>
      <c r="EGP26" s="78"/>
      <c r="EGQ26" s="78"/>
      <c r="EGR26" s="78"/>
      <c r="EGS26" s="78"/>
      <c r="EGT26" s="78"/>
      <c r="EGU26" s="78"/>
      <c r="EGV26" s="78"/>
      <c r="EGW26" s="78"/>
      <c r="EGX26" s="78"/>
      <c r="EGY26" s="78"/>
      <c r="EGZ26" s="78"/>
      <c r="EHA26" s="78"/>
      <c r="EHB26" s="78"/>
      <c r="EHC26" s="78"/>
      <c r="EHD26" s="78"/>
      <c r="EHE26" s="78"/>
      <c r="EHF26" s="78"/>
      <c r="EHG26" s="78"/>
      <c r="EHH26" s="78"/>
      <c r="EHI26" s="78"/>
      <c r="EHJ26" s="78"/>
      <c r="EHK26" s="78"/>
      <c r="EHL26" s="78"/>
      <c r="EHM26" s="78"/>
      <c r="EHN26" s="78"/>
      <c r="EHO26" s="78"/>
      <c r="EHP26" s="78"/>
      <c r="EHQ26" s="78"/>
      <c r="EHR26" s="78"/>
      <c r="EHS26" s="78"/>
      <c r="EHT26" s="78"/>
      <c r="EHU26" s="78"/>
      <c r="EHV26" s="78"/>
      <c r="EHW26" s="78"/>
      <c r="EHX26" s="78"/>
      <c r="EHY26" s="78"/>
      <c r="EHZ26" s="78"/>
      <c r="EIA26" s="78"/>
      <c r="EIB26" s="78"/>
      <c r="EIC26" s="78"/>
      <c r="EID26" s="78"/>
      <c r="EIE26" s="78"/>
      <c r="EIF26" s="78"/>
      <c r="EIG26" s="78"/>
      <c r="EIH26" s="78"/>
      <c r="EII26" s="78"/>
      <c r="EIJ26" s="78"/>
      <c r="EIK26" s="78"/>
      <c r="EIL26" s="78"/>
      <c r="EIM26" s="78"/>
      <c r="EIN26" s="78"/>
      <c r="EIO26" s="78"/>
      <c r="EIP26" s="78"/>
      <c r="EIQ26" s="78"/>
      <c r="EIR26" s="78"/>
      <c r="EIS26" s="78"/>
      <c r="EIT26" s="78"/>
      <c r="EIU26" s="78"/>
      <c r="EIV26" s="78"/>
      <c r="EIW26" s="78"/>
      <c r="EIX26" s="78"/>
      <c r="EIY26" s="78"/>
      <c r="EIZ26" s="78"/>
      <c r="EJA26" s="78"/>
      <c r="EJB26" s="78"/>
      <c r="EJC26" s="78"/>
      <c r="EJD26" s="78"/>
      <c r="EJE26" s="78"/>
      <c r="EJF26" s="78"/>
      <c r="EJG26" s="78"/>
      <c r="EJH26" s="78"/>
      <c r="EJI26" s="78"/>
      <c r="EJJ26" s="78"/>
      <c r="EJK26" s="78"/>
      <c r="EJL26" s="78"/>
      <c r="EJM26" s="78"/>
      <c r="EJN26" s="78"/>
      <c r="EJO26" s="78"/>
      <c r="EJP26" s="78"/>
      <c r="EJQ26" s="78"/>
      <c r="EJR26" s="78"/>
      <c r="EJS26" s="78"/>
      <c r="EJT26" s="78"/>
      <c r="EJU26" s="78"/>
      <c r="EJV26" s="78"/>
      <c r="EJW26" s="78"/>
      <c r="EJX26" s="78"/>
      <c r="EJY26" s="78"/>
      <c r="EJZ26" s="78"/>
      <c r="EKA26" s="78"/>
      <c r="EKB26" s="78"/>
      <c r="EKC26" s="78"/>
      <c r="EKD26" s="78"/>
      <c r="EKE26" s="78"/>
      <c r="EKF26" s="78"/>
      <c r="EKG26" s="78"/>
      <c r="EKH26" s="78"/>
      <c r="EKI26" s="78"/>
      <c r="EKJ26" s="78"/>
      <c r="EKK26" s="78"/>
      <c r="EKL26" s="78"/>
      <c r="EKM26" s="78"/>
      <c r="EKN26" s="78"/>
      <c r="EKO26" s="78"/>
      <c r="EKP26" s="78"/>
      <c r="EKQ26" s="78"/>
      <c r="EKR26" s="78"/>
      <c r="EKS26" s="78"/>
      <c r="EKT26" s="78"/>
      <c r="EKU26" s="78"/>
      <c r="EKV26" s="78"/>
      <c r="EKW26" s="78"/>
      <c r="EKX26" s="78"/>
      <c r="EKY26" s="78"/>
      <c r="EKZ26" s="78"/>
      <c r="ELA26" s="78"/>
      <c r="ELB26" s="78"/>
      <c r="ELC26" s="78"/>
      <c r="ELD26" s="78"/>
      <c r="ELE26" s="78"/>
      <c r="ELF26" s="78"/>
      <c r="ELG26" s="78"/>
      <c r="ELH26" s="78"/>
      <c r="ELI26" s="78"/>
      <c r="ELJ26" s="78"/>
      <c r="ELK26" s="78"/>
      <c r="ELL26" s="78"/>
      <c r="ELM26" s="78"/>
      <c r="ELN26" s="78"/>
      <c r="ELO26" s="78"/>
      <c r="ELP26" s="78"/>
      <c r="ELQ26" s="78"/>
      <c r="ELR26" s="78"/>
      <c r="ELS26" s="78"/>
      <c r="ELT26" s="78"/>
      <c r="ELU26" s="78"/>
      <c r="ELV26" s="78"/>
      <c r="ELW26" s="78"/>
      <c r="ELX26" s="78"/>
      <c r="ELY26" s="78"/>
      <c r="ELZ26" s="78"/>
      <c r="EMA26" s="78"/>
      <c r="EMB26" s="78"/>
      <c r="EMC26" s="78"/>
      <c r="EMD26" s="78"/>
      <c r="EME26" s="78"/>
      <c r="EMF26" s="78"/>
      <c r="EMG26" s="78"/>
      <c r="EMH26" s="78"/>
      <c r="EMI26" s="78"/>
      <c r="EMJ26" s="78"/>
      <c r="EMK26" s="78"/>
      <c r="EML26" s="78"/>
      <c r="EMM26" s="78"/>
      <c r="EMN26" s="78"/>
      <c r="EMO26" s="78"/>
      <c r="EMP26" s="78"/>
      <c r="EMQ26" s="78"/>
      <c r="EMR26" s="78"/>
      <c r="EMS26" s="78"/>
      <c r="EMT26" s="78"/>
      <c r="EMU26" s="78"/>
      <c r="EMV26" s="78"/>
      <c r="EMW26" s="78"/>
      <c r="EMX26" s="78"/>
      <c r="EMY26" s="78"/>
      <c r="EMZ26" s="78"/>
      <c r="ENA26" s="78"/>
      <c r="ENB26" s="78"/>
      <c r="ENC26" s="78"/>
      <c r="END26" s="78"/>
      <c r="ENE26" s="78"/>
      <c r="ENF26" s="78"/>
      <c r="ENG26" s="78"/>
      <c r="ENH26" s="78"/>
      <c r="ENI26" s="78"/>
      <c r="ENJ26" s="78"/>
      <c r="ENK26" s="78"/>
      <c r="ENL26" s="78"/>
      <c r="ENM26" s="78"/>
      <c r="ENN26" s="78"/>
      <c r="ENO26" s="78"/>
      <c r="ENP26" s="78"/>
      <c r="ENQ26" s="78"/>
      <c r="ENR26" s="78"/>
      <c r="ENS26" s="78"/>
      <c r="ENT26" s="78"/>
      <c r="ENU26" s="78"/>
      <c r="ENV26" s="78"/>
      <c r="ENW26" s="78"/>
      <c r="ENX26" s="78"/>
      <c r="ENY26" s="78"/>
      <c r="ENZ26" s="78"/>
      <c r="EOA26" s="78"/>
      <c r="EOB26" s="78"/>
      <c r="EOC26" s="78"/>
      <c r="EOD26" s="78"/>
      <c r="EOE26" s="78"/>
      <c r="EOF26" s="78"/>
      <c r="EOG26" s="78"/>
      <c r="EOH26" s="78"/>
      <c r="EOI26" s="78"/>
      <c r="EOJ26" s="78"/>
      <c r="EOK26" s="78"/>
      <c r="EOL26" s="78"/>
      <c r="EOM26" s="78"/>
      <c r="EON26" s="78"/>
      <c r="EOO26" s="78"/>
      <c r="EOP26" s="78"/>
      <c r="EOQ26" s="78"/>
      <c r="EOR26" s="78"/>
      <c r="EOS26" s="78"/>
      <c r="EOT26" s="78"/>
      <c r="EOU26" s="78"/>
      <c r="EOV26" s="78"/>
      <c r="EOW26" s="78"/>
      <c r="EOX26" s="78"/>
      <c r="EOY26" s="78"/>
      <c r="EOZ26" s="78"/>
      <c r="EPA26" s="78"/>
      <c r="EPB26" s="78"/>
      <c r="EPC26" s="78"/>
      <c r="EPD26" s="78"/>
      <c r="EPE26" s="78"/>
      <c r="EPF26" s="78"/>
      <c r="EPG26" s="78"/>
      <c r="EPH26" s="78"/>
      <c r="EPI26" s="78"/>
      <c r="EPJ26" s="78"/>
      <c r="EPK26" s="78"/>
      <c r="EPL26" s="78"/>
      <c r="EPM26" s="78"/>
      <c r="EPN26" s="78"/>
      <c r="EPO26" s="78"/>
      <c r="EPP26" s="78"/>
      <c r="EPQ26" s="78"/>
      <c r="EPR26" s="78"/>
      <c r="EPS26" s="78"/>
      <c r="EPT26" s="78"/>
      <c r="EPU26" s="78"/>
      <c r="EPV26" s="78"/>
      <c r="EPW26" s="78"/>
      <c r="EPX26" s="78"/>
      <c r="EPY26" s="78"/>
      <c r="EPZ26" s="78"/>
      <c r="EQA26" s="78"/>
      <c r="EQB26" s="78"/>
      <c r="EQC26" s="78"/>
      <c r="EQD26" s="78"/>
      <c r="EQE26" s="78"/>
      <c r="EQF26" s="78"/>
      <c r="EQG26" s="78"/>
      <c r="EQH26" s="78"/>
      <c r="EQI26" s="78"/>
      <c r="EQJ26" s="78"/>
      <c r="EQK26" s="78"/>
      <c r="EQL26" s="78"/>
      <c r="EQM26" s="78"/>
      <c r="EQN26" s="78"/>
      <c r="EQO26" s="78"/>
      <c r="EQP26" s="78"/>
      <c r="EQQ26" s="78"/>
      <c r="EQR26" s="78"/>
      <c r="EQS26" s="78"/>
      <c r="EQT26" s="78"/>
      <c r="EQU26" s="78"/>
      <c r="EQV26" s="78"/>
      <c r="EQW26" s="78"/>
      <c r="EQX26" s="78"/>
      <c r="EQY26" s="78"/>
      <c r="EQZ26" s="78"/>
      <c r="ERA26" s="78"/>
      <c r="ERB26" s="78"/>
      <c r="ERC26" s="78"/>
      <c r="ERD26" s="78"/>
      <c r="ERE26" s="78"/>
      <c r="ERF26" s="78"/>
      <c r="ERG26" s="78"/>
      <c r="ERH26" s="78"/>
      <c r="ERI26" s="78"/>
      <c r="ERJ26" s="78"/>
      <c r="ERK26" s="78"/>
      <c r="ERL26" s="78"/>
      <c r="ERM26" s="78"/>
      <c r="ERN26" s="78"/>
      <c r="ERO26" s="78"/>
      <c r="ERP26" s="78"/>
      <c r="ERQ26" s="78"/>
      <c r="ERR26" s="78"/>
      <c r="ERS26" s="78"/>
      <c r="ERT26" s="78"/>
      <c r="ERU26" s="78"/>
      <c r="ERV26" s="78"/>
      <c r="ERW26" s="78"/>
      <c r="ERX26" s="78"/>
      <c r="ERY26" s="78"/>
      <c r="ERZ26" s="78"/>
      <c r="ESA26" s="78"/>
      <c r="ESB26" s="78"/>
      <c r="ESC26" s="78"/>
      <c r="ESD26" s="78"/>
      <c r="ESE26" s="78"/>
      <c r="ESF26" s="78"/>
      <c r="ESG26" s="78"/>
      <c r="ESH26" s="78"/>
      <c r="ESI26" s="78"/>
      <c r="ESJ26" s="78"/>
      <c r="ESK26" s="78"/>
      <c r="ESL26" s="78"/>
      <c r="ESM26" s="78"/>
      <c r="ESN26" s="78"/>
      <c r="ESO26" s="78"/>
      <c r="ESP26" s="78"/>
      <c r="ESQ26" s="78"/>
      <c r="ESR26" s="78"/>
      <c r="ESS26" s="78"/>
      <c r="EST26" s="78"/>
      <c r="ESU26" s="78"/>
      <c r="ESV26" s="78"/>
      <c r="ESW26" s="78"/>
      <c r="ESX26" s="78"/>
      <c r="ESY26" s="78"/>
      <c r="ESZ26" s="78"/>
      <c r="ETA26" s="78"/>
      <c r="ETB26" s="78"/>
      <c r="ETC26" s="78"/>
      <c r="ETD26" s="78"/>
      <c r="ETE26" s="78"/>
      <c r="ETF26" s="78"/>
      <c r="ETG26" s="78"/>
      <c r="ETH26" s="78"/>
      <c r="ETI26" s="78"/>
      <c r="ETJ26" s="78"/>
      <c r="ETK26" s="78"/>
      <c r="ETL26" s="78"/>
      <c r="ETM26" s="78"/>
      <c r="ETN26" s="78"/>
      <c r="ETO26" s="78"/>
      <c r="ETP26" s="78"/>
      <c r="ETQ26" s="78"/>
      <c r="ETR26" s="78"/>
      <c r="ETS26" s="78"/>
      <c r="ETT26" s="78"/>
      <c r="ETU26" s="78"/>
      <c r="ETV26" s="78"/>
      <c r="ETW26" s="78"/>
      <c r="ETX26" s="78"/>
      <c r="ETY26" s="78"/>
      <c r="ETZ26" s="78"/>
      <c r="EUA26" s="78"/>
      <c r="EUB26" s="78"/>
      <c r="EUC26" s="78"/>
      <c r="EUD26" s="78"/>
      <c r="EUE26" s="78"/>
      <c r="EUF26" s="78"/>
      <c r="EUG26" s="78"/>
      <c r="EUH26" s="78"/>
      <c r="EUI26" s="78"/>
      <c r="EUJ26" s="78"/>
      <c r="EUK26" s="78"/>
      <c r="EUL26" s="78"/>
      <c r="EUM26" s="78"/>
      <c r="EUN26" s="78"/>
      <c r="EUO26" s="78"/>
      <c r="EUP26" s="78"/>
      <c r="EUQ26" s="78"/>
      <c r="EUR26" s="78"/>
      <c r="EUS26" s="78"/>
      <c r="EUT26" s="78"/>
      <c r="EUU26" s="78"/>
      <c r="EUV26" s="78"/>
      <c r="EUW26" s="78"/>
      <c r="EUX26" s="78"/>
      <c r="EUY26" s="78"/>
      <c r="EUZ26" s="78"/>
      <c r="EVA26" s="78"/>
      <c r="EVB26" s="78"/>
      <c r="EVC26" s="78"/>
      <c r="EVD26" s="78"/>
      <c r="EVE26" s="78"/>
      <c r="EVF26" s="78"/>
      <c r="EVG26" s="78"/>
      <c r="EVH26" s="78"/>
      <c r="EVI26" s="78"/>
      <c r="EVJ26" s="78"/>
      <c r="EVK26" s="78"/>
      <c r="EVL26" s="78"/>
      <c r="EVM26" s="78"/>
      <c r="EVN26" s="78"/>
      <c r="EVO26" s="78"/>
      <c r="EVP26" s="78"/>
      <c r="EVQ26" s="78"/>
      <c r="EVR26" s="78"/>
      <c r="EVS26" s="78"/>
      <c r="EVT26" s="78"/>
      <c r="EVU26" s="78"/>
      <c r="EVV26" s="78"/>
      <c r="EVW26" s="78"/>
      <c r="EVX26" s="78"/>
      <c r="EVY26" s="78"/>
      <c r="EVZ26" s="78"/>
      <c r="EWA26" s="78"/>
      <c r="EWB26" s="78"/>
      <c r="EWC26" s="78"/>
      <c r="EWD26" s="78"/>
      <c r="EWE26" s="78"/>
      <c r="EWF26" s="78"/>
      <c r="EWG26" s="78"/>
      <c r="EWH26" s="78"/>
      <c r="EWI26" s="78"/>
      <c r="EWJ26" s="78"/>
      <c r="EWK26" s="78"/>
      <c r="EWL26" s="78"/>
      <c r="EWM26" s="78"/>
      <c r="EWN26" s="78"/>
      <c r="EWO26" s="78"/>
      <c r="EWP26" s="78"/>
      <c r="EWQ26" s="78"/>
      <c r="EWR26" s="78"/>
      <c r="EWS26" s="78"/>
      <c r="EWT26" s="78"/>
      <c r="EWU26" s="78"/>
      <c r="EWV26" s="78"/>
      <c r="EWW26" s="78"/>
      <c r="EWX26" s="78"/>
      <c r="EWY26" s="78"/>
      <c r="EWZ26" s="78"/>
      <c r="EXA26" s="78"/>
      <c r="EXB26" s="78"/>
      <c r="EXC26" s="78"/>
      <c r="EXD26" s="78"/>
      <c r="EXE26" s="78"/>
      <c r="EXF26" s="78"/>
      <c r="EXG26" s="78"/>
      <c r="EXH26" s="78"/>
      <c r="EXI26" s="78"/>
      <c r="EXJ26" s="78"/>
      <c r="EXK26" s="78"/>
      <c r="EXL26" s="78"/>
      <c r="EXM26" s="78"/>
      <c r="EXN26" s="78"/>
      <c r="EXO26" s="78"/>
      <c r="EXP26" s="78"/>
      <c r="EXQ26" s="78"/>
      <c r="EXR26" s="78"/>
      <c r="EXS26" s="78"/>
      <c r="EXT26" s="78"/>
      <c r="EXU26" s="78"/>
      <c r="EXV26" s="78"/>
      <c r="EXW26" s="78"/>
      <c r="EXX26" s="78"/>
      <c r="EXY26" s="78"/>
      <c r="EXZ26" s="78"/>
      <c r="EYA26" s="78"/>
      <c r="EYB26" s="78"/>
      <c r="EYC26" s="78"/>
      <c r="EYD26" s="78"/>
      <c r="EYE26" s="78"/>
      <c r="EYF26" s="78"/>
      <c r="EYG26" s="78"/>
      <c r="EYH26" s="78"/>
      <c r="EYI26" s="78"/>
      <c r="EYJ26" s="78"/>
      <c r="EYK26" s="78"/>
      <c r="EYL26" s="78"/>
      <c r="EYM26" s="78"/>
      <c r="EYN26" s="78"/>
      <c r="EYO26" s="78"/>
      <c r="EYP26" s="78"/>
      <c r="EYQ26" s="78"/>
      <c r="EYR26" s="78"/>
      <c r="EYS26" s="78"/>
      <c r="EYT26" s="78"/>
      <c r="EYU26" s="78"/>
      <c r="EYV26" s="78"/>
      <c r="EYW26" s="78"/>
      <c r="EYX26" s="78"/>
      <c r="EYY26" s="78"/>
      <c r="EYZ26" s="78"/>
      <c r="EZA26" s="78"/>
      <c r="EZB26" s="78"/>
      <c r="EZC26" s="78"/>
      <c r="EZD26" s="78"/>
      <c r="EZE26" s="78"/>
      <c r="EZF26" s="78"/>
      <c r="EZG26" s="78"/>
      <c r="EZH26" s="78"/>
      <c r="EZI26" s="78"/>
      <c r="EZJ26" s="78"/>
      <c r="EZK26" s="78"/>
      <c r="EZL26" s="78"/>
      <c r="EZM26" s="78"/>
      <c r="EZN26" s="78"/>
      <c r="EZO26" s="78"/>
      <c r="EZP26" s="78"/>
      <c r="EZQ26" s="78"/>
      <c r="EZR26" s="78"/>
      <c r="EZS26" s="78"/>
      <c r="EZT26" s="78"/>
      <c r="EZU26" s="78"/>
      <c r="EZV26" s="78"/>
      <c r="EZW26" s="78"/>
      <c r="EZX26" s="78"/>
      <c r="EZY26" s="78"/>
      <c r="EZZ26" s="78"/>
      <c r="FAA26" s="78"/>
      <c r="FAB26" s="78"/>
      <c r="FAC26" s="78"/>
      <c r="FAD26" s="78"/>
      <c r="FAE26" s="78"/>
      <c r="FAF26" s="78"/>
      <c r="FAG26" s="78"/>
      <c r="FAH26" s="78"/>
      <c r="FAI26" s="78"/>
      <c r="FAJ26" s="78"/>
      <c r="FAK26" s="78"/>
      <c r="FAL26" s="78"/>
      <c r="FAM26" s="78"/>
      <c r="FAN26" s="78"/>
      <c r="FAO26" s="78"/>
      <c r="FAP26" s="78"/>
      <c r="FAQ26" s="78"/>
      <c r="FAR26" s="78"/>
      <c r="FAS26" s="78"/>
      <c r="FAT26" s="78"/>
      <c r="FAU26" s="78"/>
      <c r="FAV26" s="78"/>
      <c r="FAW26" s="78"/>
      <c r="FAX26" s="78"/>
      <c r="FAY26" s="78"/>
      <c r="FAZ26" s="78"/>
      <c r="FBA26" s="78"/>
      <c r="FBB26" s="78"/>
      <c r="FBC26" s="78"/>
      <c r="FBD26" s="78"/>
      <c r="FBE26" s="78"/>
      <c r="FBF26" s="78"/>
      <c r="FBG26" s="78"/>
      <c r="FBH26" s="78"/>
      <c r="FBI26" s="78"/>
      <c r="FBJ26" s="78"/>
      <c r="FBK26" s="78"/>
      <c r="FBL26" s="78"/>
      <c r="FBM26" s="78"/>
      <c r="FBN26" s="78"/>
      <c r="FBO26" s="78"/>
      <c r="FBP26" s="78"/>
      <c r="FBQ26" s="78"/>
      <c r="FBR26" s="78"/>
      <c r="FBS26" s="78"/>
      <c r="FBT26" s="78"/>
      <c r="FBU26" s="78"/>
      <c r="FBV26" s="78"/>
      <c r="FBW26" s="78"/>
      <c r="FBX26" s="78"/>
      <c r="FBY26" s="78"/>
      <c r="FBZ26" s="78"/>
      <c r="FCA26" s="78"/>
      <c r="FCB26" s="78"/>
      <c r="FCC26" s="78"/>
      <c r="FCD26" s="78"/>
      <c r="FCE26" s="78"/>
      <c r="FCF26" s="78"/>
      <c r="FCG26" s="78"/>
      <c r="FCH26" s="78"/>
      <c r="FCI26" s="78"/>
      <c r="FCJ26" s="78"/>
      <c r="FCK26" s="78"/>
      <c r="FCL26" s="78"/>
      <c r="FCM26" s="78"/>
      <c r="FCN26" s="78"/>
      <c r="FCO26" s="78"/>
      <c r="FCP26" s="78"/>
      <c r="FCQ26" s="78"/>
      <c r="FCR26" s="78"/>
      <c r="FCS26" s="78"/>
      <c r="FCT26" s="78"/>
      <c r="FCU26" s="78"/>
      <c r="FCV26" s="78"/>
      <c r="FCW26" s="78"/>
      <c r="FCX26" s="78"/>
      <c r="FCY26" s="78"/>
      <c r="FCZ26" s="78"/>
      <c r="FDA26" s="78"/>
      <c r="FDB26" s="78"/>
      <c r="FDC26" s="78"/>
      <c r="FDD26" s="78"/>
      <c r="FDE26" s="78"/>
      <c r="FDF26" s="78"/>
      <c r="FDG26" s="78"/>
      <c r="FDH26" s="78"/>
      <c r="FDI26" s="78"/>
      <c r="FDJ26" s="78"/>
      <c r="FDK26" s="78"/>
      <c r="FDL26" s="78"/>
      <c r="FDM26" s="78"/>
      <c r="FDN26" s="78"/>
      <c r="FDO26" s="78"/>
      <c r="FDP26" s="78"/>
      <c r="FDQ26" s="78"/>
      <c r="FDR26" s="78"/>
      <c r="FDS26" s="78"/>
      <c r="FDT26" s="78"/>
      <c r="FDU26" s="78"/>
      <c r="FDV26" s="78"/>
      <c r="FDW26" s="78"/>
      <c r="FDX26" s="78"/>
      <c r="FDY26" s="78"/>
      <c r="FDZ26" s="78"/>
      <c r="FEA26" s="78"/>
      <c r="FEB26" s="78"/>
      <c r="FEC26" s="78"/>
      <c r="FED26" s="78"/>
      <c r="FEE26" s="78"/>
      <c r="FEF26" s="78"/>
      <c r="FEG26" s="78"/>
      <c r="FEH26" s="78"/>
      <c r="FEI26" s="78"/>
      <c r="FEJ26" s="78"/>
      <c r="FEK26" s="78"/>
      <c r="FEL26" s="78"/>
      <c r="FEM26" s="78"/>
      <c r="FEN26" s="78"/>
      <c r="FEO26" s="78"/>
      <c r="FEP26" s="78"/>
      <c r="FEQ26" s="78"/>
      <c r="FER26" s="78"/>
      <c r="FES26" s="78"/>
      <c r="FET26" s="78"/>
      <c r="FEU26" s="78"/>
      <c r="FEV26" s="78"/>
      <c r="FEW26" s="78"/>
      <c r="FEX26" s="78"/>
      <c r="FEY26" s="78"/>
      <c r="FEZ26" s="78"/>
      <c r="FFA26" s="78"/>
      <c r="FFB26" s="78"/>
      <c r="FFC26" s="78"/>
      <c r="FFD26" s="78"/>
      <c r="FFE26" s="78"/>
      <c r="FFF26" s="78"/>
      <c r="FFG26" s="78"/>
      <c r="FFH26" s="78"/>
      <c r="FFI26" s="78"/>
      <c r="FFJ26" s="78"/>
      <c r="FFK26" s="78"/>
      <c r="FFL26" s="78"/>
      <c r="FFM26" s="78"/>
      <c r="FFN26" s="78"/>
      <c r="FFO26" s="78"/>
      <c r="FFP26" s="78"/>
      <c r="FFQ26" s="78"/>
      <c r="FFR26" s="78"/>
      <c r="FFS26" s="78"/>
      <c r="FFT26" s="78"/>
      <c r="FFU26" s="78"/>
      <c r="FFV26" s="78"/>
      <c r="FFW26" s="78"/>
      <c r="FFX26" s="78"/>
      <c r="FFY26" s="78"/>
      <c r="FFZ26" s="78"/>
      <c r="FGA26" s="78"/>
      <c r="FGB26" s="78"/>
      <c r="FGC26" s="78"/>
      <c r="FGD26" s="78"/>
      <c r="FGE26" s="78"/>
      <c r="FGF26" s="78"/>
      <c r="FGG26" s="78"/>
      <c r="FGH26" s="78"/>
      <c r="FGI26" s="78"/>
      <c r="FGJ26" s="78"/>
      <c r="FGK26" s="78"/>
      <c r="FGL26" s="78"/>
      <c r="FGM26" s="78"/>
      <c r="FGN26" s="78"/>
      <c r="FGO26" s="78"/>
      <c r="FGP26" s="78"/>
      <c r="FGQ26" s="78"/>
      <c r="FGR26" s="78"/>
      <c r="FGS26" s="78"/>
      <c r="FGT26" s="78"/>
      <c r="FGU26" s="78"/>
      <c r="FGV26" s="78"/>
      <c r="FGW26" s="78"/>
      <c r="FGX26" s="78"/>
      <c r="FGY26" s="78"/>
      <c r="FGZ26" s="78"/>
      <c r="FHA26" s="78"/>
      <c r="FHB26" s="78"/>
      <c r="FHC26" s="78"/>
      <c r="FHD26" s="78"/>
      <c r="FHE26" s="78"/>
      <c r="FHF26" s="78"/>
      <c r="FHG26" s="78"/>
      <c r="FHH26" s="78"/>
      <c r="FHI26" s="78"/>
      <c r="FHJ26" s="78"/>
      <c r="FHK26" s="78"/>
      <c r="FHL26" s="78"/>
      <c r="FHM26" s="78"/>
      <c r="FHN26" s="78"/>
      <c r="FHO26" s="78"/>
      <c r="FHP26" s="78"/>
      <c r="FHQ26" s="78"/>
      <c r="FHR26" s="78"/>
      <c r="FHS26" s="78"/>
      <c r="FHT26" s="78"/>
      <c r="FHU26" s="78"/>
      <c r="FHV26" s="78"/>
      <c r="FHW26" s="78"/>
      <c r="FHX26" s="78"/>
      <c r="FHY26" s="78"/>
      <c r="FHZ26" s="78"/>
      <c r="FIA26" s="78"/>
      <c r="FIB26" s="78"/>
      <c r="FIC26" s="78"/>
      <c r="FID26" s="78"/>
      <c r="FIE26" s="78"/>
      <c r="FIF26" s="78"/>
      <c r="FIG26" s="78"/>
      <c r="FIH26" s="78"/>
      <c r="FII26" s="78"/>
      <c r="FIJ26" s="78"/>
      <c r="FIK26" s="78"/>
      <c r="FIL26" s="78"/>
      <c r="FIM26" s="78"/>
      <c r="FIN26" s="78"/>
      <c r="FIO26" s="78"/>
      <c r="FIP26" s="78"/>
      <c r="FIQ26" s="78"/>
      <c r="FIR26" s="78"/>
      <c r="FIS26" s="78"/>
      <c r="FIT26" s="78"/>
      <c r="FIU26" s="78"/>
      <c r="FIV26" s="78"/>
      <c r="FIW26" s="78"/>
      <c r="FIX26" s="78"/>
      <c r="FIY26" s="78"/>
      <c r="FIZ26" s="78"/>
      <c r="FJA26" s="78"/>
      <c r="FJB26" s="78"/>
      <c r="FJC26" s="78"/>
      <c r="FJD26" s="78"/>
      <c r="FJE26" s="78"/>
      <c r="FJF26" s="78"/>
      <c r="FJG26" s="78"/>
      <c r="FJH26" s="78"/>
      <c r="FJI26" s="78"/>
      <c r="FJJ26" s="78"/>
      <c r="FJK26" s="78"/>
      <c r="FJL26" s="78"/>
      <c r="FJM26" s="78"/>
      <c r="FJN26" s="78"/>
      <c r="FJO26" s="78"/>
      <c r="FJP26" s="78"/>
      <c r="FJQ26" s="78"/>
      <c r="FJR26" s="78"/>
      <c r="FJS26" s="78"/>
      <c r="FJT26" s="78"/>
      <c r="FJU26" s="78"/>
      <c r="FJV26" s="78"/>
      <c r="FJW26" s="78"/>
      <c r="FJX26" s="78"/>
      <c r="FJY26" s="78"/>
      <c r="FJZ26" s="78"/>
      <c r="FKA26" s="78"/>
      <c r="FKB26" s="78"/>
      <c r="FKC26" s="78"/>
      <c r="FKD26" s="78"/>
      <c r="FKE26" s="78"/>
      <c r="FKF26" s="78"/>
      <c r="FKG26" s="78"/>
      <c r="FKH26" s="78"/>
      <c r="FKI26" s="78"/>
      <c r="FKJ26" s="78"/>
      <c r="FKK26" s="78"/>
      <c r="FKL26" s="78"/>
      <c r="FKM26" s="78"/>
      <c r="FKN26" s="78"/>
      <c r="FKO26" s="78"/>
      <c r="FKP26" s="78"/>
      <c r="FKQ26" s="78"/>
      <c r="FKR26" s="78"/>
      <c r="FKS26" s="78"/>
      <c r="FKT26" s="78"/>
      <c r="FKU26" s="78"/>
      <c r="FKV26" s="78"/>
      <c r="FKW26" s="78"/>
      <c r="FKX26" s="78"/>
      <c r="FKY26" s="78"/>
      <c r="FKZ26" s="78"/>
      <c r="FLA26" s="78"/>
      <c r="FLB26" s="78"/>
      <c r="FLC26" s="78"/>
      <c r="FLD26" s="78"/>
      <c r="FLE26" s="78"/>
      <c r="FLF26" s="78"/>
      <c r="FLG26" s="78"/>
      <c r="FLH26" s="78"/>
      <c r="FLI26" s="78"/>
      <c r="FLJ26" s="78"/>
      <c r="FLK26" s="78"/>
      <c r="FLL26" s="78"/>
      <c r="FLM26" s="78"/>
      <c r="FLN26" s="78"/>
      <c r="FLO26" s="78"/>
      <c r="FLP26" s="78"/>
      <c r="FLQ26" s="78"/>
      <c r="FLR26" s="78"/>
      <c r="FLS26" s="78"/>
      <c r="FLT26" s="78"/>
      <c r="FLU26" s="78"/>
      <c r="FLV26" s="78"/>
      <c r="FLW26" s="78"/>
      <c r="FLX26" s="78"/>
      <c r="FLY26" s="78"/>
      <c r="FLZ26" s="78"/>
      <c r="FMA26" s="78"/>
      <c r="FMB26" s="78"/>
      <c r="FMC26" s="78"/>
      <c r="FMD26" s="78"/>
      <c r="FME26" s="78"/>
      <c r="FMF26" s="78"/>
      <c r="FMG26" s="78"/>
      <c r="FMH26" s="78"/>
      <c r="FMI26" s="78"/>
      <c r="FMJ26" s="78"/>
      <c r="FMK26" s="78"/>
      <c r="FML26" s="78"/>
      <c r="FMM26" s="78"/>
      <c r="FMN26" s="78"/>
      <c r="FMO26" s="78"/>
      <c r="FMP26" s="78"/>
      <c r="FMQ26" s="78"/>
      <c r="FMR26" s="78"/>
      <c r="FMS26" s="78"/>
      <c r="FMT26" s="78"/>
      <c r="FMU26" s="78"/>
      <c r="FMV26" s="78"/>
      <c r="FMW26" s="78"/>
      <c r="FMX26" s="78"/>
      <c r="FMY26" s="78"/>
      <c r="FMZ26" s="78"/>
      <c r="FNA26" s="78"/>
      <c r="FNB26" s="78"/>
      <c r="FNC26" s="78"/>
      <c r="FND26" s="78"/>
      <c r="FNE26" s="78"/>
      <c r="FNF26" s="78"/>
      <c r="FNG26" s="78"/>
      <c r="FNH26" s="78"/>
      <c r="FNI26" s="78"/>
      <c r="FNJ26" s="78"/>
      <c r="FNK26" s="78"/>
      <c r="FNL26" s="78"/>
      <c r="FNM26" s="78"/>
      <c r="FNN26" s="78"/>
      <c r="FNO26" s="78"/>
      <c r="FNP26" s="78"/>
      <c r="FNQ26" s="78"/>
      <c r="FNR26" s="78"/>
      <c r="FNS26" s="78"/>
      <c r="FNT26" s="78"/>
      <c r="FNU26" s="78"/>
      <c r="FNV26" s="78"/>
      <c r="FNW26" s="78"/>
      <c r="FNX26" s="78"/>
      <c r="FNY26" s="78"/>
      <c r="FNZ26" s="78"/>
      <c r="FOA26" s="78"/>
      <c r="FOB26" s="78"/>
      <c r="FOC26" s="78"/>
      <c r="FOD26" s="78"/>
      <c r="FOE26" s="78"/>
      <c r="FOF26" s="78"/>
      <c r="FOG26" s="78"/>
      <c r="FOH26" s="78"/>
      <c r="FOI26" s="78"/>
      <c r="FOJ26" s="78"/>
      <c r="FOK26" s="78"/>
      <c r="FOL26" s="78"/>
      <c r="FOM26" s="78"/>
      <c r="FON26" s="78"/>
      <c r="FOO26" s="78"/>
      <c r="FOP26" s="78"/>
      <c r="FOQ26" s="78"/>
      <c r="FOR26" s="78"/>
      <c r="FOS26" s="78"/>
      <c r="FOT26" s="78"/>
      <c r="FOU26" s="78"/>
      <c r="FOV26" s="78"/>
      <c r="FOW26" s="78"/>
      <c r="FOX26" s="78"/>
      <c r="FOY26" s="78"/>
      <c r="FOZ26" s="78"/>
      <c r="FPA26" s="78"/>
      <c r="FPB26" s="78"/>
      <c r="FPC26" s="78"/>
      <c r="FPD26" s="78"/>
      <c r="FPE26" s="78"/>
      <c r="FPF26" s="78"/>
      <c r="FPG26" s="78"/>
      <c r="FPH26" s="78"/>
      <c r="FPI26" s="78"/>
      <c r="FPJ26" s="78"/>
      <c r="FPK26" s="78"/>
      <c r="FPL26" s="78"/>
      <c r="FPM26" s="78"/>
      <c r="FPN26" s="78"/>
      <c r="FPO26" s="78"/>
      <c r="FPP26" s="78"/>
      <c r="FPQ26" s="78"/>
      <c r="FPR26" s="78"/>
      <c r="FPS26" s="78"/>
      <c r="FPT26" s="78"/>
      <c r="FPU26" s="78"/>
      <c r="FPV26" s="78"/>
      <c r="FPW26" s="78"/>
      <c r="FPX26" s="78"/>
      <c r="FPY26" s="78"/>
      <c r="FPZ26" s="78"/>
      <c r="FQA26" s="78"/>
      <c r="FQB26" s="78"/>
      <c r="FQC26" s="78"/>
      <c r="FQD26" s="78"/>
      <c r="FQE26" s="78"/>
      <c r="FQF26" s="78"/>
      <c r="FQG26" s="78"/>
      <c r="FQH26" s="78"/>
      <c r="FQI26" s="78"/>
      <c r="FQJ26" s="78"/>
      <c r="FQK26" s="78"/>
      <c r="FQL26" s="78"/>
      <c r="FQM26" s="78"/>
      <c r="FQN26" s="78"/>
      <c r="FQO26" s="78"/>
      <c r="FQP26" s="78"/>
      <c r="FQQ26" s="78"/>
      <c r="FQR26" s="78"/>
      <c r="FQS26" s="78"/>
      <c r="FQT26" s="78"/>
      <c r="FQU26" s="78"/>
      <c r="FQV26" s="78"/>
      <c r="FQW26" s="78"/>
      <c r="FQX26" s="78"/>
      <c r="FQY26" s="78"/>
      <c r="FQZ26" s="78"/>
      <c r="FRA26" s="78"/>
      <c r="FRB26" s="78"/>
      <c r="FRC26" s="78"/>
      <c r="FRD26" s="78"/>
      <c r="FRE26" s="78"/>
      <c r="FRF26" s="78"/>
      <c r="FRG26" s="78"/>
      <c r="FRH26" s="78"/>
      <c r="FRI26" s="78"/>
      <c r="FRJ26" s="78"/>
      <c r="FRK26" s="78"/>
      <c r="FRL26" s="78"/>
      <c r="FRM26" s="78"/>
      <c r="FRN26" s="78"/>
      <c r="FRO26" s="78"/>
      <c r="FRP26" s="78"/>
      <c r="FRQ26" s="78"/>
      <c r="FRR26" s="78"/>
      <c r="FRS26" s="78"/>
      <c r="FRT26" s="78"/>
      <c r="FRU26" s="78"/>
      <c r="FRV26" s="78"/>
      <c r="FRW26" s="78"/>
      <c r="FRX26" s="78"/>
      <c r="FRY26" s="78"/>
      <c r="FRZ26" s="78"/>
      <c r="FSA26" s="78"/>
      <c r="FSB26" s="78"/>
      <c r="FSC26" s="78"/>
      <c r="FSD26" s="78"/>
      <c r="FSE26" s="78"/>
      <c r="FSF26" s="78"/>
      <c r="FSG26" s="78"/>
      <c r="FSH26" s="78"/>
      <c r="FSI26" s="78"/>
      <c r="FSJ26" s="78"/>
      <c r="FSK26" s="78"/>
      <c r="FSL26" s="78"/>
      <c r="FSM26" s="78"/>
      <c r="FSN26" s="78"/>
      <c r="FSO26" s="78"/>
      <c r="FSP26" s="78"/>
      <c r="FSQ26" s="78"/>
      <c r="FSR26" s="78"/>
      <c r="FSS26" s="78"/>
      <c r="FST26" s="78"/>
      <c r="FSU26" s="78"/>
      <c r="FSV26" s="78"/>
      <c r="FSW26" s="78"/>
      <c r="FSX26" s="78"/>
      <c r="FSY26" s="78"/>
      <c r="FSZ26" s="78"/>
      <c r="FTA26" s="78"/>
      <c r="FTB26" s="78"/>
      <c r="FTC26" s="78"/>
      <c r="FTD26" s="78"/>
      <c r="FTE26" s="78"/>
      <c r="FTF26" s="78"/>
      <c r="FTG26" s="78"/>
      <c r="FTH26" s="78"/>
      <c r="FTI26" s="78"/>
      <c r="FTJ26" s="78"/>
      <c r="FTK26" s="78"/>
      <c r="FTL26" s="78"/>
      <c r="FTM26" s="78"/>
      <c r="FTN26" s="78"/>
      <c r="FTO26" s="78"/>
      <c r="FTP26" s="78"/>
      <c r="FTQ26" s="78"/>
      <c r="FTR26" s="78"/>
      <c r="FTS26" s="78"/>
      <c r="FTT26" s="78"/>
      <c r="FTU26" s="78"/>
      <c r="FTV26" s="78"/>
      <c r="FTW26" s="78"/>
      <c r="FTX26" s="78"/>
      <c r="FTY26" s="78"/>
      <c r="FTZ26" s="78"/>
      <c r="FUA26" s="78"/>
      <c r="FUB26" s="78"/>
      <c r="FUC26" s="78"/>
      <c r="FUD26" s="78"/>
      <c r="FUE26" s="78"/>
      <c r="FUF26" s="78"/>
      <c r="FUG26" s="78"/>
      <c r="FUH26" s="78"/>
      <c r="FUI26" s="78"/>
      <c r="FUJ26" s="78"/>
      <c r="FUK26" s="78"/>
      <c r="FUL26" s="78"/>
      <c r="FUM26" s="78"/>
      <c r="FUN26" s="78"/>
      <c r="FUO26" s="78"/>
      <c r="FUP26" s="78"/>
      <c r="FUQ26" s="78"/>
      <c r="FUR26" s="78"/>
      <c r="FUS26" s="78"/>
      <c r="FUT26" s="78"/>
      <c r="FUU26" s="78"/>
      <c r="FUV26" s="78"/>
      <c r="FUW26" s="78"/>
      <c r="FUX26" s="78"/>
      <c r="FUY26" s="78"/>
      <c r="FUZ26" s="78"/>
      <c r="FVA26" s="78"/>
      <c r="FVB26" s="78"/>
      <c r="FVC26" s="78"/>
      <c r="FVD26" s="78"/>
      <c r="FVE26" s="78"/>
      <c r="FVF26" s="78"/>
      <c r="FVG26" s="78"/>
      <c r="FVH26" s="78"/>
      <c r="FVI26" s="78"/>
      <c r="FVJ26" s="78"/>
      <c r="FVK26" s="78"/>
      <c r="FVL26" s="78"/>
      <c r="FVM26" s="78"/>
      <c r="FVN26" s="78"/>
      <c r="FVO26" s="78"/>
      <c r="FVP26" s="78"/>
      <c r="FVQ26" s="78"/>
      <c r="FVR26" s="78"/>
      <c r="FVS26" s="78"/>
      <c r="FVT26" s="78"/>
      <c r="FVU26" s="78"/>
      <c r="FVV26" s="78"/>
      <c r="FVW26" s="78"/>
      <c r="FVX26" s="78"/>
      <c r="FVY26" s="78"/>
      <c r="FVZ26" s="78"/>
      <c r="FWA26" s="78"/>
      <c r="FWB26" s="78"/>
      <c r="FWC26" s="78"/>
      <c r="FWD26" s="78"/>
      <c r="FWE26" s="78"/>
      <c r="FWF26" s="78"/>
      <c r="FWG26" s="78"/>
      <c r="FWH26" s="78"/>
      <c r="FWI26" s="78"/>
      <c r="FWJ26" s="78"/>
      <c r="FWK26" s="78"/>
      <c r="FWL26" s="78"/>
      <c r="FWM26" s="78"/>
      <c r="FWN26" s="78"/>
      <c r="FWO26" s="78"/>
      <c r="FWP26" s="78"/>
      <c r="FWQ26" s="78"/>
      <c r="FWR26" s="78"/>
      <c r="FWS26" s="78"/>
      <c r="FWT26" s="78"/>
      <c r="FWU26" s="78"/>
      <c r="FWV26" s="78"/>
      <c r="FWW26" s="78"/>
      <c r="FWX26" s="78"/>
      <c r="FWY26" s="78"/>
      <c r="FWZ26" s="78"/>
      <c r="FXA26" s="78"/>
      <c r="FXB26" s="78"/>
      <c r="FXC26" s="78"/>
      <c r="FXD26" s="78"/>
      <c r="FXE26" s="78"/>
      <c r="FXF26" s="78"/>
      <c r="FXG26" s="78"/>
      <c r="FXH26" s="78"/>
      <c r="FXI26" s="78"/>
      <c r="FXJ26" s="78"/>
      <c r="FXK26" s="78"/>
      <c r="FXL26" s="78"/>
      <c r="FXM26" s="78"/>
      <c r="FXN26" s="78"/>
      <c r="FXO26" s="78"/>
      <c r="FXP26" s="78"/>
      <c r="FXQ26" s="78"/>
      <c r="FXR26" s="78"/>
      <c r="FXS26" s="78"/>
      <c r="FXT26" s="78"/>
      <c r="FXU26" s="78"/>
      <c r="FXV26" s="78"/>
      <c r="FXW26" s="78"/>
      <c r="FXX26" s="78"/>
      <c r="FXY26" s="78"/>
      <c r="FXZ26" s="78"/>
      <c r="FYA26" s="78"/>
      <c r="FYB26" s="78"/>
      <c r="FYC26" s="78"/>
      <c r="FYD26" s="78"/>
      <c r="FYE26" s="78"/>
      <c r="FYF26" s="78"/>
      <c r="FYG26" s="78"/>
      <c r="FYH26" s="78"/>
      <c r="FYI26" s="78"/>
      <c r="FYJ26" s="78"/>
      <c r="FYK26" s="78"/>
      <c r="FYL26" s="78"/>
      <c r="FYM26" s="78"/>
      <c r="FYN26" s="78"/>
      <c r="FYO26" s="78"/>
      <c r="FYP26" s="78"/>
      <c r="FYQ26" s="78"/>
      <c r="FYR26" s="78"/>
      <c r="FYS26" s="78"/>
      <c r="FYT26" s="78"/>
      <c r="FYU26" s="78"/>
      <c r="FYV26" s="78"/>
      <c r="FYW26" s="78"/>
      <c r="FYX26" s="78"/>
      <c r="FYY26" s="78"/>
      <c r="FYZ26" s="78"/>
      <c r="FZA26" s="78"/>
      <c r="FZB26" s="78"/>
      <c r="FZC26" s="78"/>
      <c r="FZD26" s="78"/>
      <c r="FZE26" s="78"/>
      <c r="FZF26" s="78"/>
      <c r="FZG26" s="78"/>
      <c r="FZH26" s="78"/>
      <c r="FZI26" s="78"/>
      <c r="FZJ26" s="78"/>
      <c r="FZK26" s="78"/>
      <c r="FZL26" s="78"/>
      <c r="FZM26" s="78"/>
      <c r="FZN26" s="78"/>
      <c r="FZO26" s="78"/>
      <c r="FZP26" s="78"/>
      <c r="FZQ26" s="78"/>
      <c r="FZR26" s="78"/>
      <c r="FZS26" s="78"/>
      <c r="FZT26" s="78"/>
      <c r="FZU26" s="78"/>
      <c r="FZV26" s="78"/>
      <c r="FZW26" s="78"/>
      <c r="FZX26" s="78"/>
      <c r="FZY26" s="78"/>
      <c r="FZZ26" s="78"/>
      <c r="GAA26" s="78"/>
      <c r="GAB26" s="78"/>
      <c r="GAC26" s="78"/>
      <c r="GAD26" s="78"/>
      <c r="GAE26" s="78"/>
      <c r="GAF26" s="78"/>
      <c r="GAG26" s="78"/>
      <c r="GAH26" s="78"/>
      <c r="GAI26" s="78"/>
      <c r="GAJ26" s="78"/>
      <c r="GAK26" s="78"/>
      <c r="GAL26" s="78"/>
      <c r="GAM26" s="78"/>
      <c r="GAN26" s="78"/>
      <c r="GAO26" s="78"/>
      <c r="GAP26" s="78"/>
      <c r="GAQ26" s="78"/>
      <c r="GAR26" s="78"/>
      <c r="GAS26" s="78"/>
      <c r="GAT26" s="78"/>
      <c r="GAU26" s="78"/>
      <c r="GAV26" s="78"/>
      <c r="GAW26" s="78"/>
      <c r="GAX26" s="78"/>
      <c r="GAY26" s="78"/>
      <c r="GAZ26" s="78"/>
      <c r="GBA26" s="78"/>
      <c r="GBB26" s="78"/>
      <c r="GBC26" s="78"/>
      <c r="GBD26" s="78"/>
      <c r="GBE26" s="78"/>
      <c r="GBF26" s="78"/>
      <c r="GBG26" s="78"/>
      <c r="GBH26" s="78"/>
      <c r="GBI26" s="78"/>
      <c r="GBJ26" s="78"/>
      <c r="GBK26" s="78"/>
      <c r="GBL26" s="78"/>
      <c r="GBM26" s="78"/>
      <c r="GBN26" s="78"/>
      <c r="GBO26" s="78"/>
      <c r="GBP26" s="78"/>
      <c r="GBQ26" s="78"/>
      <c r="GBR26" s="78"/>
      <c r="GBS26" s="78"/>
      <c r="GBT26" s="78"/>
      <c r="GBU26" s="78"/>
      <c r="GBV26" s="78"/>
      <c r="GBW26" s="78"/>
      <c r="GBX26" s="78"/>
      <c r="GBY26" s="78"/>
      <c r="GBZ26" s="78"/>
      <c r="GCA26" s="78"/>
      <c r="GCB26" s="78"/>
      <c r="GCC26" s="78"/>
      <c r="GCD26" s="78"/>
      <c r="GCE26" s="78"/>
      <c r="GCF26" s="78"/>
      <c r="GCG26" s="78"/>
      <c r="GCH26" s="78"/>
      <c r="GCI26" s="78"/>
      <c r="GCJ26" s="78"/>
      <c r="GCK26" s="78"/>
      <c r="GCL26" s="78"/>
      <c r="GCM26" s="78"/>
      <c r="GCN26" s="78"/>
      <c r="GCO26" s="78"/>
      <c r="GCP26" s="78"/>
      <c r="GCQ26" s="78"/>
      <c r="GCR26" s="78"/>
      <c r="GCS26" s="78"/>
      <c r="GCT26" s="78"/>
      <c r="GCU26" s="78"/>
      <c r="GCV26" s="78"/>
      <c r="GCW26" s="78"/>
      <c r="GCX26" s="78"/>
      <c r="GCY26" s="78"/>
      <c r="GCZ26" s="78"/>
      <c r="GDA26" s="78"/>
      <c r="GDB26" s="78"/>
      <c r="GDC26" s="78"/>
      <c r="GDD26" s="78"/>
      <c r="GDE26" s="78"/>
      <c r="GDF26" s="78"/>
      <c r="GDG26" s="78"/>
      <c r="GDH26" s="78"/>
      <c r="GDI26" s="78"/>
      <c r="GDJ26" s="78"/>
      <c r="GDK26" s="78"/>
      <c r="GDL26" s="78"/>
      <c r="GDM26" s="78"/>
      <c r="GDN26" s="78"/>
      <c r="GDO26" s="78"/>
      <c r="GDP26" s="78"/>
      <c r="GDQ26" s="78"/>
      <c r="GDR26" s="78"/>
      <c r="GDS26" s="78"/>
      <c r="GDT26" s="78"/>
      <c r="GDU26" s="78"/>
      <c r="GDV26" s="78"/>
      <c r="GDW26" s="78"/>
      <c r="GDX26" s="78"/>
      <c r="GDY26" s="78"/>
      <c r="GDZ26" s="78"/>
      <c r="GEA26" s="78"/>
      <c r="GEB26" s="78"/>
      <c r="GEC26" s="78"/>
      <c r="GED26" s="78"/>
      <c r="GEE26" s="78"/>
      <c r="GEF26" s="78"/>
      <c r="GEG26" s="78"/>
      <c r="GEH26" s="78"/>
      <c r="GEI26" s="78"/>
      <c r="GEJ26" s="78"/>
      <c r="GEK26" s="78"/>
      <c r="GEL26" s="78"/>
      <c r="GEM26" s="78"/>
      <c r="GEN26" s="78"/>
      <c r="GEO26" s="78"/>
      <c r="GEP26" s="78"/>
      <c r="GEQ26" s="78"/>
      <c r="GER26" s="78"/>
      <c r="GES26" s="78"/>
      <c r="GET26" s="78"/>
      <c r="GEU26" s="78"/>
      <c r="GEV26" s="78"/>
      <c r="GEW26" s="78"/>
      <c r="GEX26" s="78"/>
      <c r="GEY26" s="78"/>
      <c r="GEZ26" s="78"/>
      <c r="GFA26" s="78"/>
      <c r="GFB26" s="78"/>
      <c r="GFC26" s="78"/>
      <c r="GFD26" s="78"/>
      <c r="GFE26" s="78"/>
      <c r="GFF26" s="78"/>
      <c r="GFG26" s="78"/>
      <c r="GFH26" s="78"/>
      <c r="GFI26" s="78"/>
      <c r="GFJ26" s="78"/>
      <c r="GFK26" s="78"/>
      <c r="GFL26" s="78"/>
      <c r="GFM26" s="78"/>
      <c r="GFN26" s="78"/>
      <c r="GFO26" s="78"/>
      <c r="GFP26" s="78"/>
      <c r="GFQ26" s="78"/>
      <c r="GFR26" s="78"/>
      <c r="GFS26" s="78"/>
      <c r="GFT26" s="78"/>
      <c r="GFU26" s="78"/>
      <c r="GFV26" s="78"/>
      <c r="GFW26" s="78"/>
      <c r="GFX26" s="78"/>
      <c r="GFY26" s="78"/>
      <c r="GFZ26" s="78"/>
      <c r="GGA26" s="78"/>
      <c r="GGB26" s="78"/>
      <c r="GGC26" s="78"/>
      <c r="GGD26" s="78"/>
      <c r="GGE26" s="78"/>
      <c r="GGF26" s="78"/>
      <c r="GGG26" s="78"/>
      <c r="GGH26" s="78"/>
      <c r="GGI26" s="78"/>
      <c r="GGJ26" s="78"/>
      <c r="GGK26" s="78"/>
      <c r="GGL26" s="78"/>
      <c r="GGM26" s="78"/>
      <c r="GGN26" s="78"/>
      <c r="GGO26" s="78"/>
      <c r="GGP26" s="78"/>
      <c r="GGQ26" s="78"/>
      <c r="GGR26" s="78"/>
      <c r="GGS26" s="78"/>
      <c r="GGT26" s="78"/>
      <c r="GGU26" s="78"/>
      <c r="GGV26" s="78"/>
      <c r="GGW26" s="78"/>
      <c r="GGX26" s="78"/>
      <c r="GGY26" s="78"/>
      <c r="GGZ26" s="78"/>
      <c r="GHA26" s="78"/>
      <c r="GHB26" s="78"/>
      <c r="GHC26" s="78"/>
      <c r="GHD26" s="78"/>
      <c r="GHE26" s="78"/>
      <c r="GHF26" s="78"/>
      <c r="GHG26" s="78"/>
      <c r="GHH26" s="78"/>
      <c r="GHI26" s="78"/>
      <c r="GHJ26" s="78"/>
      <c r="GHK26" s="78"/>
      <c r="GHL26" s="78"/>
      <c r="GHM26" s="78"/>
      <c r="GHN26" s="78"/>
      <c r="GHO26" s="78"/>
      <c r="GHP26" s="78"/>
      <c r="GHQ26" s="78"/>
      <c r="GHR26" s="78"/>
      <c r="GHS26" s="78"/>
      <c r="GHT26" s="78"/>
      <c r="GHU26" s="78"/>
      <c r="GHV26" s="78"/>
      <c r="GHW26" s="78"/>
      <c r="GHX26" s="78"/>
      <c r="GHY26" s="78"/>
      <c r="GHZ26" s="78"/>
      <c r="GIA26" s="78"/>
      <c r="GIB26" s="78"/>
      <c r="GIC26" s="78"/>
      <c r="GID26" s="78"/>
      <c r="GIE26" s="78"/>
      <c r="GIF26" s="78"/>
      <c r="GIG26" s="78"/>
      <c r="GIH26" s="78"/>
      <c r="GII26" s="78"/>
      <c r="GIJ26" s="78"/>
      <c r="GIK26" s="78"/>
      <c r="GIL26" s="78"/>
      <c r="GIM26" s="78"/>
      <c r="GIN26" s="78"/>
      <c r="GIO26" s="78"/>
      <c r="GIP26" s="78"/>
      <c r="GIQ26" s="78"/>
      <c r="GIR26" s="78"/>
      <c r="GIS26" s="78"/>
      <c r="GIT26" s="78"/>
      <c r="GIU26" s="78"/>
      <c r="GIV26" s="78"/>
      <c r="GIW26" s="78"/>
      <c r="GIX26" s="78"/>
      <c r="GIY26" s="78"/>
      <c r="GIZ26" s="78"/>
      <c r="GJA26" s="78"/>
      <c r="GJB26" s="78"/>
      <c r="GJC26" s="78"/>
      <c r="GJD26" s="78"/>
      <c r="GJE26" s="78"/>
      <c r="GJF26" s="78"/>
      <c r="GJG26" s="78"/>
      <c r="GJH26" s="78"/>
      <c r="GJI26" s="78"/>
      <c r="GJJ26" s="78"/>
      <c r="GJK26" s="78"/>
      <c r="GJL26" s="78"/>
      <c r="GJM26" s="78"/>
      <c r="GJN26" s="78"/>
      <c r="GJO26" s="78"/>
      <c r="GJP26" s="78"/>
      <c r="GJQ26" s="78"/>
      <c r="GJR26" s="78"/>
      <c r="GJS26" s="78"/>
      <c r="GJT26" s="78"/>
      <c r="GJU26" s="78"/>
      <c r="GJV26" s="78"/>
      <c r="GJW26" s="78"/>
      <c r="GJX26" s="78"/>
      <c r="GJY26" s="78"/>
      <c r="GJZ26" s="78"/>
      <c r="GKA26" s="78"/>
      <c r="GKB26" s="78"/>
      <c r="GKC26" s="78"/>
      <c r="GKD26" s="78"/>
      <c r="GKE26" s="78"/>
      <c r="GKF26" s="78"/>
      <c r="GKG26" s="78"/>
      <c r="GKH26" s="78"/>
      <c r="GKI26" s="78"/>
      <c r="GKJ26" s="78"/>
      <c r="GKK26" s="78"/>
      <c r="GKL26" s="78"/>
      <c r="GKM26" s="78"/>
      <c r="GKN26" s="78"/>
      <c r="GKO26" s="78"/>
      <c r="GKP26" s="78"/>
      <c r="GKQ26" s="78"/>
      <c r="GKR26" s="78"/>
      <c r="GKS26" s="78"/>
      <c r="GKT26" s="78"/>
      <c r="GKU26" s="78"/>
      <c r="GKV26" s="78"/>
      <c r="GKW26" s="78"/>
      <c r="GKX26" s="78"/>
      <c r="GKY26" s="78"/>
      <c r="GKZ26" s="78"/>
      <c r="GLA26" s="78"/>
      <c r="GLB26" s="78"/>
      <c r="GLC26" s="78"/>
      <c r="GLD26" s="78"/>
      <c r="GLE26" s="78"/>
      <c r="GLF26" s="78"/>
      <c r="GLG26" s="78"/>
      <c r="GLH26" s="78"/>
      <c r="GLI26" s="78"/>
      <c r="GLJ26" s="78"/>
      <c r="GLK26" s="78"/>
      <c r="GLL26" s="78"/>
      <c r="GLM26" s="78"/>
      <c r="GLN26" s="78"/>
      <c r="GLO26" s="78"/>
      <c r="GLP26" s="78"/>
      <c r="GLQ26" s="78"/>
      <c r="GLR26" s="78"/>
      <c r="GLS26" s="78"/>
      <c r="GLT26" s="78"/>
      <c r="GLU26" s="78"/>
      <c r="GLV26" s="78"/>
      <c r="GLW26" s="78"/>
      <c r="GLX26" s="78"/>
      <c r="GLY26" s="78"/>
      <c r="GLZ26" s="78"/>
      <c r="GMA26" s="78"/>
      <c r="GMB26" s="78"/>
      <c r="GMC26" s="78"/>
      <c r="GMD26" s="78"/>
      <c r="GME26" s="78"/>
      <c r="GMF26" s="78"/>
      <c r="GMG26" s="78"/>
      <c r="GMH26" s="78"/>
      <c r="GMI26" s="78"/>
      <c r="GMJ26" s="78"/>
      <c r="GMK26" s="78"/>
      <c r="GML26" s="78"/>
      <c r="GMM26" s="78"/>
      <c r="GMN26" s="78"/>
      <c r="GMO26" s="78"/>
      <c r="GMP26" s="78"/>
      <c r="GMQ26" s="78"/>
      <c r="GMR26" s="78"/>
      <c r="GMS26" s="78"/>
      <c r="GMT26" s="78"/>
      <c r="GMU26" s="78"/>
      <c r="GMV26" s="78"/>
      <c r="GMW26" s="78"/>
      <c r="GMX26" s="78"/>
      <c r="GMY26" s="78"/>
      <c r="GMZ26" s="78"/>
      <c r="GNA26" s="78"/>
      <c r="GNB26" s="78"/>
      <c r="GNC26" s="78"/>
      <c r="GND26" s="78"/>
      <c r="GNE26" s="78"/>
      <c r="GNF26" s="78"/>
      <c r="GNG26" s="78"/>
      <c r="GNH26" s="78"/>
      <c r="GNI26" s="78"/>
      <c r="GNJ26" s="78"/>
      <c r="GNK26" s="78"/>
      <c r="GNL26" s="78"/>
      <c r="GNM26" s="78"/>
      <c r="GNN26" s="78"/>
      <c r="GNO26" s="78"/>
      <c r="GNP26" s="78"/>
      <c r="GNQ26" s="78"/>
      <c r="GNR26" s="78"/>
      <c r="GNS26" s="78"/>
      <c r="GNT26" s="78"/>
      <c r="GNU26" s="78"/>
      <c r="GNV26" s="78"/>
      <c r="GNW26" s="78"/>
      <c r="GNX26" s="78"/>
      <c r="GNY26" s="78"/>
      <c r="GNZ26" s="78"/>
      <c r="GOA26" s="78"/>
      <c r="GOB26" s="78"/>
      <c r="GOC26" s="78"/>
      <c r="GOD26" s="78"/>
      <c r="GOE26" s="78"/>
      <c r="GOF26" s="78"/>
      <c r="GOG26" s="78"/>
      <c r="GOH26" s="78"/>
      <c r="GOI26" s="78"/>
      <c r="GOJ26" s="78"/>
      <c r="GOK26" s="78"/>
      <c r="GOL26" s="78"/>
      <c r="GOM26" s="78"/>
      <c r="GON26" s="78"/>
      <c r="GOO26" s="78"/>
      <c r="GOP26" s="78"/>
      <c r="GOQ26" s="78"/>
      <c r="GOR26" s="78"/>
      <c r="GOS26" s="78"/>
      <c r="GOT26" s="78"/>
      <c r="GOU26" s="78"/>
      <c r="GOV26" s="78"/>
      <c r="GOW26" s="78"/>
      <c r="GOX26" s="78"/>
      <c r="GOY26" s="78"/>
      <c r="GOZ26" s="78"/>
      <c r="GPA26" s="78"/>
      <c r="GPB26" s="78"/>
      <c r="GPC26" s="78"/>
      <c r="GPD26" s="78"/>
      <c r="GPE26" s="78"/>
      <c r="GPF26" s="78"/>
      <c r="GPG26" s="78"/>
      <c r="GPH26" s="78"/>
      <c r="GPI26" s="78"/>
      <c r="GPJ26" s="78"/>
      <c r="GPK26" s="78"/>
      <c r="GPL26" s="78"/>
      <c r="GPM26" s="78"/>
      <c r="GPN26" s="78"/>
      <c r="GPO26" s="78"/>
      <c r="GPP26" s="78"/>
      <c r="GPQ26" s="78"/>
      <c r="GPR26" s="78"/>
      <c r="GPS26" s="78"/>
      <c r="GPT26" s="78"/>
      <c r="GPU26" s="78"/>
      <c r="GPV26" s="78"/>
      <c r="GPW26" s="78"/>
      <c r="GPX26" s="78"/>
      <c r="GPY26" s="78"/>
      <c r="GPZ26" s="78"/>
      <c r="GQA26" s="78"/>
      <c r="GQB26" s="78"/>
      <c r="GQC26" s="78"/>
      <c r="GQD26" s="78"/>
      <c r="GQE26" s="78"/>
      <c r="GQF26" s="78"/>
      <c r="GQG26" s="78"/>
      <c r="GQH26" s="78"/>
      <c r="GQI26" s="78"/>
      <c r="GQJ26" s="78"/>
      <c r="GQK26" s="78"/>
      <c r="GQL26" s="78"/>
      <c r="GQM26" s="78"/>
      <c r="GQN26" s="78"/>
      <c r="GQO26" s="78"/>
      <c r="GQP26" s="78"/>
      <c r="GQQ26" s="78"/>
      <c r="GQR26" s="78"/>
      <c r="GQS26" s="78"/>
      <c r="GQT26" s="78"/>
      <c r="GQU26" s="78"/>
      <c r="GQV26" s="78"/>
      <c r="GQW26" s="78"/>
      <c r="GQX26" s="78"/>
      <c r="GQY26" s="78"/>
      <c r="GQZ26" s="78"/>
      <c r="GRA26" s="78"/>
      <c r="GRB26" s="78"/>
      <c r="GRC26" s="78"/>
      <c r="GRD26" s="78"/>
      <c r="GRE26" s="78"/>
      <c r="GRF26" s="78"/>
      <c r="GRG26" s="78"/>
      <c r="GRH26" s="78"/>
      <c r="GRI26" s="78"/>
      <c r="GRJ26" s="78"/>
      <c r="GRK26" s="78"/>
      <c r="GRL26" s="78"/>
      <c r="GRM26" s="78"/>
      <c r="GRN26" s="78"/>
      <c r="GRO26" s="78"/>
      <c r="GRP26" s="78"/>
      <c r="GRQ26" s="78"/>
      <c r="GRR26" s="78"/>
      <c r="GRS26" s="78"/>
      <c r="GRT26" s="78"/>
      <c r="GRU26" s="78"/>
      <c r="GRV26" s="78"/>
      <c r="GRW26" s="78"/>
      <c r="GRX26" s="78"/>
      <c r="GRY26" s="78"/>
      <c r="GRZ26" s="78"/>
      <c r="GSA26" s="78"/>
      <c r="GSB26" s="78"/>
      <c r="GSC26" s="78"/>
      <c r="GSD26" s="78"/>
      <c r="GSE26" s="78"/>
      <c r="GSF26" s="78"/>
      <c r="GSG26" s="78"/>
      <c r="GSH26" s="78"/>
      <c r="GSI26" s="78"/>
      <c r="GSJ26" s="78"/>
      <c r="GSK26" s="78"/>
      <c r="GSL26" s="78"/>
      <c r="GSM26" s="78"/>
      <c r="GSN26" s="78"/>
      <c r="GSO26" s="78"/>
      <c r="GSP26" s="78"/>
      <c r="GSQ26" s="78"/>
      <c r="GSR26" s="78"/>
      <c r="GSS26" s="78"/>
      <c r="GST26" s="78"/>
      <c r="GSU26" s="78"/>
      <c r="GSV26" s="78"/>
      <c r="GSW26" s="78"/>
      <c r="GSX26" s="78"/>
      <c r="GSY26" s="78"/>
      <c r="GSZ26" s="78"/>
      <c r="GTA26" s="78"/>
      <c r="GTB26" s="78"/>
      <c r="GTC26" s="78"/>
      <c r="GTD26" s="78"/>
      <c r="GTE26" s="78"/>
      <c r="GTF26" s="78"/>
      <c r="GTG26" s="78"/>
      <c r="GTH26" s="78"/>
      <c r="GTI26" s="78"/>
      <c r="GTJ26" s="78"/>
      <c r="GTK26" s="78"/>
      <c r="GTL26" s="78"/>
      <c r="GTM26" s="78"/>
      <c r="GTN26" s="78"/>
      <c r="GTO26" s="78"/>
      <c r="GTP26" s="78"/>
      <c r="GTQ26" s="78"/>
      <c r="GTR26" s="78"/>
      <c r="GTS26" s="78"/>
      <c r="GTT26" s="78"/>
      <c r="GTU26" s="78"/>
      <c r="GTV26" s="78"/>
      <c r="GTW26" s="78"/>
      <c r="GTX26" s="78"/>
      <c r="GTY26" s="78"/>
      <c r="GTZ26" s="78"/>
      <c r="GUA26" s="78"/>
      <c r="GUB26" s="78"/>
      <c r="GUC26" s="78"/>
      <c r="GUD26" s="78"/>
      <c r="GUE26" s="78"/>
      <c r="GUF26" s="78"/>
      <c r="GUG26" s="78"/>
      <c r="GUH26" s="78"/>
      <c r="GUI26" s="78"/>
      <c r="GUJ26" s="78"/>
      <c r="GUK26" s="78"/>
      <c r="GUL26" s="78"/>
      <c r="GUM26" s="78"/>
      <c r="GUN26" s="78"/>
      <c r="GUO26" s="78"/>
      <c r="GUP26" s="78"/>
      <c r="GUQ26" s="78"/>
      <c r="GUR26" s="78"/>
      <c r="GUS26" s="78"/>
      <c r="GUT26" s="78"/>
      <c r="GUU26" s="78"/>
      <c r="GUV26" s="78"/>
      <c r="GUW26" s="78"/>
      <c r="GUX26" s="78"/>
      <c r="GUY26" s="78"/>
      <c r="GUZ26" s="78"/>
      <c r="GVA26" s="78"/>
      <c r="GVB26" s="78"/>
      <c r="GVC26" s="78"/>
      <c r="GVD26" s="78"/>
      <c r="GVE26" s="78"/>
      <c r="GVF26" s="78"/>
      <c r="GVG26" s="78"/>
      <c r="GVH26" s="78"/>
      <c r="GVI26" s="78"/>
      <c r="GVJ26" s="78"/>
      <c r="GVK26" s="78"/>
      <c r="GVL26" s="78"/>
      <c r="GVM26" s="78"/>
      <c r="GVN26" s="78"/>
      <c r="GVO26" s="78"/>
      <c r="GVP26" s="78"/>
      <c r="GVQ26" s="78"/>
      <c r="GVR26" s="78"/>
      <c r="GVS26" s="78"/>
      <c r="GVT26" s="78"/>
      <c r="GVU26" s="78"/>
      <c r="GVV26" s="78"/>
      <c r="GVW26" s="78"/>
      <c r="GVX26" s="78"/>
      <c r="GVY26" s="78"/>
      <c r="GVZ26" s="78"/>
      <c r="GWA26" s="78"/>
      <c r="GWB26" s="78"/>
      <c r="GWC26" s="78"/>
      <c r="GWD26" s="78"/>
      <c r="GWE26" s="78"/>
      <c r="GWF26" s="78"/>
      <c r="GWG26" s="78"/>
      <c r="GWH26" s="78"/>
      <c r="GWI26" s="78"/>
      <c r="GWJ26" s="78"/>
      <c r="GWK26" s="78"/>
      <c r="GWL26" s="78"/>
      <c r="GWM26" s="78"/>
      <c r="GWN26" s="78"/>
      <c r="GWO26" s="78"/>
      <c r="GWP26" s="78"/>
      <c r="GWQ26" s="78"/>
      <c r="GWR26" s="78"/>
      <c r="GWS26" s="78"/>
      <c r="GWT26" s="78"/>
      <c r="GWU26" s="78"/>
      <c r="GWV26" s="78"/>
      <c r="GWW26" s="78"/>
      <c r="GWX26" s="78"/>
      <c r="GWY26" s="78"/>
      <c r="GWZ26" s="78"/>
      <c r="GXA26" s="78"/>
      <c r="GXB26" s="78"/>
      <c r="GXC26" s="78"/>
      <c r="GXD26" s="78"/>
      <c r="GXE26" s="78"/>
      <c r="GXF26" s="78"/>
      <c r="GXG26" s="78"/>
      <c r="GXH26" s="78"/>
      <c r="GXI26" s="78"/>
      <c r="GXJ26" s="78"/>
      <c r="GXK26" s="78"/>
      <c r="GXL26" s="78"/>
      <c r="GXM26" s="78"/>
      <c r="GXN26" s="78"/>
      <c r="GXO26" s="78"/>
      <c r="GXP26" s="78"/>
      <c r="GXQ26" s="78"/>
      <c r="GXR26" s="78"/>
      <c r="GXS26" s="78"/>
      <c r="GXT26" s="78"/>
      <c r="GXU26" s="78"/>
      <c r="GXV26" s="78"/>
      <c r="GXW26" s="78"/>
      <c r="GXX26" s="78"/>
      <c r="GXY26" s="78"/>
      <c r="GXZ26" s="78"/>
      <c r="GYA26" s="78"/>
      <c r="GYB26" s="78"/>
      <c r="GYC26" s="78"/>
      <c r="GYD26" s="78"/>
      <c r="GYE26" s="78"/>
      <c r="GYF26" s="78"/>
      <c r="GYG26" s="78"/>
      <c r="GYH26" s="78"/>
      <c r="GYI26" s="78"/>
      <c r="GYJ26" s="78"/>
      <c r="GYK26" s="78"/>
      <c r="GYL26" s="78"/>
      <c r="GYM26" s="78"/>
      <c r="GYN26" s="78"/>
      <c r="GYO26" s="78"/>
      <c r="GYP26" s="78"/>
      <c r="GYQ26" s="78"/>
      <c r="GYR26" s="78"/>
      <c r="GYS26" s="78"/>
      <c r="GYT26" s="78"/>
      <c r="GYU26" s="78"/>
      <c r="GYV26" s="78"/>
      <c r="GYW26" s="78"/>
      <c r="GYX26" s="78"/>
      <c r="GYY26" s="78"/>
      <c r="GYZ26" s="78"/>
      <c r="GZA26" s="78"/>
      <c r="GZB26" s="78"/>
      <c r="GZC26" s="78"/>
      <c r="GZD26" s="78"/>
      <c r="GZE26" s="78"/>
      <c r="GZF26" s="78"/>
      <c r="GZG26" s="78"/>
      <c r="GZH26" s="78"/>
      <c r="GZI26" s="78"/>
      <c r="GZJ26" s="78"/>
      <c r="GZK26" s="78"/>
      <c r="GZL26" s="78"/>
      <c r="GZM26" s="78"/>
      <c r="GZN26" s="78"/>
      <c r="GZO26" s="78"/>
      <c r="GZP26" s="78"/>
      <c r="GZQ26" s="78"/>
      <c r="GZR26" s="78"/>
      <c r="GZS26" s="78"/>
      <c r="GZT26" s="78"/>
      <c r="GZU26" s="78"/>
      <c r="GZV26" s="78"/>
      <c r="GZW26" s="78"/>
      <c r="GZX26" s="78"/>
      <c r="GZY26" s="78"/>
      <c r="GZZ26" s="78"/>
      <c r="HAA26" s="78"/>
      <c r="HAB26" s="78"/>
      <c r="HAC26" s="78"/>
      <c r="HAD26" s="78"/>
      <c r="HAE26" s="78"/>
      <c r="HAF26" s="78"/>
      <c r="HAG26" s="78"/>
      <c r="HAH26" s="78"/>
      <c r="HAI26" s="78"/>
      <c r="HAJ26" s="78"/>
      <c r="HAK26" s="78"/>
      <c r="HAL26" s="78"/>
      <c r="HAM26" s="78"/>
      <c r="HAN26" s="78"/>
      <c r="HAO26" s="78"/>
      <c r="HAP26" s="78"/>
      <c r="HAQ26" s="78"/>
      <c r="HAR26" s="78"/>
      <c r="HAS26" s="78"/>
      <c r="HAT26" s="78"/>
      <c r="HAU26" s="78"/>
      <c r="HAV26" s="78"/>
      <c r="HAW26" s="78"/>
      <c r="HAX26" s="78"/>
      <c r="HAY26" s="78"/>
      <c r="HAZ26" s="78"/>
      <c r="HBA26" s="78"/>
      <c r="HBB26" s="78"/>
      <c r="HBC26" s="78"/>
      <c r="HBD26" s="78"/>
      <c r="HBE26" s="78"/>
      <c r="HBF26" s="78"/>
      <c r="HBG26" s="78"/>
      <c r="HBH26" s="78"/>
      <c r="HBI26" s="78"/>
      <c r="HBJ26" s="78"/>
      <c r="HBK26" s="78"/>
      <c r="HBL26" s="78"/>
      <c r="HBM26" s="78"/>
      <c r="HBN26" s="78"/>
      <c r="HBO26" s="78"/>
      <c r="HBP26" s="78"/>
      <c r="HBQ26" s="78"/>
      <c r="HBR26" s="78"/>
      <c r="HBS26" s="78"/>
      <c r="HBT26" s="78"/>
      <c r="HBU26" s="78"/>
      <c r="HBV26" s="78"/>
      <c r="HBW26" s="78"/>
      <c r="HBX26" s="78"/>
      <c r="HBY26" s="78"/>
      <c r="HBZ26" s="78"/>
      <c r="HCA26" s="78"/>
      <c r="HCB26" s="78"/>
      <c r="HCC26" s="78"/>
      <c r="HCD26" s="78"/>
      <c r="HCE26" s="78"/>
      <c r="HCF26" s="78"/>
      <c r="HCG26" s="78"/>
      <c r="HCH26" s="78"/>
      <c r="HCI26" s="78"/>
      <c r="HCJ26" s="78"/>
      <c r="HCK26" s="78"/>
      <c r="HCL26" s="78"/>
      <c r="HCM26" s="78"/>
      <c r="HCN26" s="78"/>
      <c r="HCO26" s="78"/>
      <c r="HCP26" s="78"/>
      <c r="HCQ26" s="78"/>
      <c r="HCR26" s="78"/>
      <c r="HCS26" s="78"/>
      <c r="HCT26" s="78"/>
      <c r="HCU26" s="78"/>
      <c r="HCV26" s="78"/>
      <c r="HCW26" s="78"/>
      <c r="HCX26" s="78"/>
      <c r="HCY26" s="78"/>
      <c r="HCZ26" s="78"/>
      <c r="HDA26" s="78"/>
      <c r="HDB26" s="78"/>
      <c r="HDC26" s="78"/>
      <c r="HDD26" s="78"/>
      <c r="HDE26" s="78"/>
      <c r="HDF26" s="78"/>
      <c r="HDG26" s="78"/>
      <c r="HDH26" s="78"/>
      <c r="HDI26" s="78"/>
      <c r="HDJ26" s="78"/>
      <c r="HDK26" s="78"/>
      <c r="HDL26" s="78"/>
      <c r="HDM26" s="78"/>
      <c r="HDN26" s="78"/>
      <c r="HDO26" s="78"/>
      <c r="HDP26" s="78"/>
      <c r="HDQ26" s="78"/>
      <c r="HDR26" s="78"/>
      <c r="HDS26" s="78"/>
      <c r="HDT26" s="78"/>
      <c r="HDU26" s="78"/>
      <c r="HDV26" s="78"/>
      <c r="HDW26" s="78"/>
      <c r="HDX26" s="78"/>
      <c r="HDY26" s="78"/>
      <c r="HDZ26" s="78"/>
      <c r="HEA26" s="78"/>
      <c r="HEB26" s="78"/>
      <c r="HEC26" s="78"/>
      <c r="HED26" s="78"/>
      <c r="HEE26" s="78"/>
      <c r="HEF26" s="78"/>
      <c r="HEG26" s="78"/>
      <c r="HEH26" s="78"/>
      <c r="HEI26" s="78"/>
      <c r="HEJ26" s="78"/>
      <c r="HEK26" s="78"/>
      <c r="HEL26" s="78"/>
      <c r="HEM26" s="78"/>
      <c r="HEN26" s="78"/>
      <c r="HEO26" s="78"/>
      <c r="HEP26" s="78"/>
      <c r="HEQ26" s="78"/>
      <c r="HER26" s="78"/>
      <c r="HES26" s="78"/>
      <c r="HET26" s="78"/>
      <c r="HEU26" s="78"/>
      <c r="HEV26" s="78"/>
      <c r="HEW26" s="78"/>
      <c r="HEX26" s="78"/>
      <c r="HEY26" s="78"/>
      <c r="HEZ26" s="78"/>
      <c r="HFA26" s="78"/>
      <c r="HFB26" s="78"/>
      <c r="HFC26" s="78"/>
      <c r="HFD26" s="78"/>
      <c r="HFE26" s="78"/>
      <c r="HFF26" s="78"/>
      <c r="HFG26" s="78"/>
      <c r="HFH26" s="78"/>
      <c r="HFI26" s="78"/>
      <c r="HFJ26" s="78"/>
      <c r="HFK26" s="78"/>
      <c r="HFL26" s="78"/>
      <c r="HFM26" s="78"/>
      <c r="HFN26" s="78"/>
      <c r="HFO26" s="78"/>
      <c r="HFP26" s="78"/>
      <c r="HFQ26" s="78"/>
      <c r="HFR26" s="78"/>
      <c r="HFS26" s="78"/>
      <c r="HFT26" s="78"/>
      <c r="HFU26" s="78"/>
      <c r="HFV26" s="78"/>
      <c r="HFW26" s="78"/>
      <c r="HFX26" s="78"/>
      <c r="HFY26" s="78"/>
      <c r="HFZ26" s="78"/>
      <c r="HGA26" s="78"/>
      <c r="HGB26" s="78"/>
      <c r="HGC26" s="78"/>
      <c r="HGD26" s="78"/>
      <c r="HGE26" s="78"/>
      <c r="HGF26" s="78"/>
      <c r="HGG26" s="78"/>
      <c r="HGH26" s="78"/>
      <c r="HGI26" s="78"/>
      <c r="HGJ26" s="78"/>
      <c r="HGK26" s="78"/>
      <c r="HGL26" s="78"/>
      <c r="HGM26" s="78"/>
      <c r="HGN26" s="78"/>
      <c r="HGO26" s="78"/>
      <c r="HGP26" s="78"/>
      <c r="HGQ26" s="78"/>
      <c r="HGR26" s="78"/>
      <c r="HGS26" s="78"/>
      <c r="HGT26" s="78"/>
      <c r="HGU26" s="78"/>
      <c r="HGV26" s="78"/>
      <c r="HGW26" s="78"/>
      <c r="HGX26" s="78"/>
      <c r="HGY26" s="78"/>
      <c r="HGZ26" s="78"/>
      <c r="HHA26" s="78"/>
      <c r="HHB26" s="78"/>
      <c r="HHC26" s="78"/>
      <c r="HHD26" s="78"/>
      <c r="HHE26" s="78"/>
      <c r="HHF26" s="78"/>
      <c r="HHG26" s="78"/>
      <c r="HHH26" s="78"/>
      <c r="HHI26" s="78"/>
      <c r="HHJ26" s="78"/>
      <c r="HHK26" s="78"/>
      <c r="HHL26" s="78"/>
      <c r="HHM26" s="78"/>
      <c r="HHN26" s="78"/>
      <c r="HHO26" s="78"/>
      <c r="HHP26" s="78"/>
      <c r="HHQ26" s="78"/>
      <c r="HHR26" s="78"/>
      <c r="HHS26" s="78"/>
      <c r="HHT26" s="78"/>
      <c r="HHU26" s="78"/>
      <c r="HHV26" s="78"/>
      <c r="HHW26" s="78"/>
      <c r="HHX26" s="78"/>
      <c r="HHY26" s="78"/>
      <c r="HHZ26" s="78"/>
      <c r="HIA26" s="78"/>
      <c r="HIB26" s="78"/>
      <c r="HIC26" s="78"/>
      <c r="HID26" s="78"/>
      <c r="HIE26" s="78"/>
      <c r="HIF26" s="78"/>
      <c r="HIG26" s="78"/>
      <c r="HIH26" s="78"/>
      <c r="HII26" s="78"/>
      <c r="HIJ26" s="78"/>
      <c r="HIK26" s="78"/>
      <c r="HIL26" s="78"/>
      <c r="HIM26" s="78"/>
      <c r="HIN26" s="78"/>
      <c r="HIO26" s="78"/>
      <c r="HIP26" s="78"/>
      <c r="HIQ26" s="78"/>
      <c r="HIR26" s="78"/>
      <c r="HIS26" s="78"/>
      <c r="HIT26" s="78"/>
      <c r="HIU26" s="78"/>
      <c r="HIV26" s="78"/>
      <c r="HIW26" s="78"/>
      <c r="HIX26" s="78"/>
      <c r="HIY26" s="78"/>
      <c r="HIZ26" s="78"/>
      <c r="HJA26" s="78"/>
      <c r="HJB26" s="78"/>
      <c r="HJC26" s="78"/>
      <c r="HJD26" s="78"/>
      <c r="HJE26" s="78"/>
      <c r="HJF26" s="78"/>
      <c r="HJG26" s="78"/>
      <c r="HJH26" s="78"/>
      <c r="HJI26" s="78"/>
      <c r="HJJ26" s="78"/>
      <c r="HJK26" s="78"/>
      <c r="HJL26" s="78"/>
      <c r="HJM26" s="78"/>
      <c r="HJN26" s="78"/>
      <c r="HJO26" s="78"/>
      <c r="HJP26" s="78"/>
      <c r="HJQ26" s="78"/>
      <c r="HJR26" s="78"/>
      <c r="HJS26" s="78"/>
      <c r="HJT26" s="78"/>
      <c r="HJU26" s="78"/>
      <c r="HJV26" s="78"/>
      <c r="HJW26" s="78"/>
      <c r="HJX26" s="78"/>
      <c r="HJY26" s="78"/>
      <c r="HJZ26" s="78"/>
      <c r="HKA26" s="78"/>
      <c r="HKB26" s="78"/>
      <c r="HKC26" s="78"/>
      <c r="HKD26" s="78"/>
      <c r="HKE26" s="78"/>
      <c r="HKF26" s="78"/>
      <c r="HKG26" s="78"/>
      <c r="HKH26" s="78"/>
      <c r="HKI26" s="78"/>
      <c r="HKJ26" s="78"/>
      <c r="HKK26" s="78"/>
      <c r="HKL26" s="78"/>
      <c r="HKM26" s="78"/>
      <c r="HKN26" s="78"/>
      <c r="HKO26" s="78"/>
      <c r="HKP26" s="78"/>
      <c r="HKQ26" s="78"/>
      <c r="HKR26" s="78"/>
      <c r="HKS26" s="78"/>
      <c r="HKT26" s="78"/>
      <c r="HKU26" s="78"/>
      <c r="HKV26" s="78"/>
      <c r="HKW26" s="78"/>
      <c r="HKX26" s="78"/>
      <c r="HKY26" s="78"/>
      <c r="HKZ26" s="78"/>
      <c r="HLA26" s="78"/>
      <c r="HLB26" s="78"/>
      <c r="HLC26" s="78"/>
      <c r="HLD26" s="78"/>
      <c r="HLE26" s="78"/>
      <c r="HLF26" s="78"/>
      <c r="HLG26" s="78"/>
      <c r="HLH26" s="78"/>
      <c r="HLI26" s="78"/>
      <c r="HLJ26" s="78"/>
      <c r="HLK26" s="78"/>
      <c r="HLL26" s="78"/>
      <c r="HLM26" s="78"/>
      <c r="HLN26" s="78"/>
      <c r="HLO26" s="78"/>
      <c r="HLP26" s="78"/>
      <c r="HLQ26" s="78"/>
      <c r="HLR26" s="78"/>
      <c r="HLS26" s="78"/>
      <c r="HLT26" s="78"/>
      <c r="HLU26" s="78"/>
      <c r="HLV26" s="78"/>
      <c r="HLW26" s="78"/>
      <c r="HLX26" s="78"/>
      <c r="HLY26" s="78"/>
      <c r="HLZ26" s="78"/>
      <c r="HMA26" s="78"/>
      <c r="HMB26" s="78"/>
      <c r="HMC26" s="78"/>
      <c r="HMD26" s="78"/>
      <c r="HME26" s="78"/>
      <c r="HMF26" s="78"/>
      <c r="HMG26" s="78"/>
      <c r="HMH26" s="78"/>
      <c r="HMI26" s="78"/>
      <c r="HMJ26" s="78"/>
      <c r="HMK26" s="78"/>
      <c r="HML26" s="78"/>
      <c r="HMM26" s="78"/>
      <c r="HMN26" s="78"/>
      <c r="HMO26" s="78"/>
      <c r="HMP26" s="78"/>
      <c r="HMQ26" s="78"/>
      <c r="HMR26" s="78"/>
      <c r="HMS26" s="78"/>
      <c r="HMT26" s="78"/>
      <c r="HMU26" s="78"/>
      <c r="HMV26" s="78"/>
      <c r="HMW26" s="78"/>
      <c r="HMX26" s="78"/>
      <c r="HMY26" s="78"/>
      <c r="HMZ26" s="78"/>
      <c r="HNA26" s="78"/>
      <c r="HNB26" s="78"/>
      <c r="HNC26" s="78"/>
      <c r="HND26" s="78"/>
      <c r="HNE26" s="78"/>
      <c r="HNF26" s="78"/>
      <c r="HNG26" s="78"/>
      <c r="HNH26" s="78"/>
      <c r="HNI26" s="78"/>
      <c r="HNJ26" s="78"/>
      <c r="HNK26" s="78"/>
      <c r="HNL26" s="78"/>
      <c r="HNM26" s="78"/>
      <c r="HNN26" s="78"/>
      <c r="HNO26" s="78"/>
      <c r="HNP26" s="78"/>
      <c r="HNQ26" s="78"/>
      <c r="HNR26" s="78"/>
      <c r="HNS26" s="78"/>
      <c r="HNT26" s="78"/>
      <c r="HNU26" s="78"/>
      <c r="HNV26" s="78"/>
      <c r="HNW26" s="78"/>
      <c r="HNX26" s="78"/>
      <c r="HNY26" s="78"/>
      <c r="HNZ26" s="78"/>
      <c r="HOA26" s="78"/>
      <c r="HOB26" s="78"/>
      <c r="HOC26" s="78"/>
      <c r="HOD26" s="78"/>
      <c r="HOE26" s="78"/>
      <c r="HOF26" s="78"/>
      <c r="HOG26" s="78"/>
      <c r="HOH26" s="78"/>
      <c r="HOI26" s="78"/>
      <c r="HOJ26" s="78"/>
      <c r="HOK26" s="78"/>
      <c r="HOL26" s="78"/>
      <c r="HOM26" s="78"/>
      <c r="HON26" s="78"/>
      <c r="HOO26" s="78"/>
      <c r="HOP26" s="78"/>
      <c r="HOQ26" s="78"/>
      <c r="HOR26" s="78"/>
      <c r="HOS26" s="78"/>
      <c r="HOT26" s="78"/>
      <c r="HOU26" s="78"/>
      <c r="HOV26" s="78"/>
      <c r="HOW26" s="78"/>
      <c r="HOX26" s="78"/>
      <c r="HOY26" s="78"/>
      <c r="HOZ26" s="78"/>
      <c r="HPA26" s="78"/>
      <c r="HPB26" s="78"/>
      <c r="HPC26" s="78"/>
      <c r="HPD26" s="78"/>
      <c r="HPE26" s="78"/>
      <c r="HPF26" s="78"/>
      <c r="HPG26" s="78"/>
      <c r="HPH26" s="78"/>
      <c r="HPI26" s="78"/>
      <c r="HPJ26" s="78"/>
      <c r="HPK26" s="78"/>
      <c r="HPL26" s="78"/>
      <c r="HPM26" s="78"/>
      <c r="HPN26" s="78"/>
      <c r="HPO26" s="78"/>
      <c r="HPP26" s="78"/>
      <c r="HPQ26" s="78"/>
      <c r="HPR26" s="78"/>
      <c r="HPS26" s="78"/>
      <c r="HPT26" s="78"/>
      <c r="HPU26" s="78"/>
      <c r="HPV26" s="78"/>
      <c r="HPW26" s="78"/>
      <c r="HPX26" s="78"/>
      <c r="HPY26" s="78"/>
      <c r="HPZ26" s="78"/>
      <c r="HQA26" s="78"/>
      <c r="HQB26" s="78"/>
      <c r="HQC26" s="78"/>
      <c r="HQD26" s="78"/>
      <c r="HQE26" s="78"/>
      <c r="HQF26" s="78"/>
      <c r="HQG26" s="78"/>
      <c r="HQH26" s="78"/>
      <c r="HQI26" s="78"/>
      <c r="HQJ26" s="78"/>
      <c r="HQK26" s="78"/>
      <c r="HQL26" s="78"/>
      <c r="HQM26" s="78"/>
      <c r="HQN26" s="78"/>
      <c r="HQO26" s="78"/>
      <c r="HQP26" s="78"/>
      <c r="HQQ26" s="78"/>
      <c r="HQR26" s="78"/>
      <c r="HQS26" s="78"/>
      <c r="HQT26" s="78"/>
      <c r="HQU26" s="78"/>
      <c r="HQV26" s="78"/>
      <c r="HQW26" s="78"/>
      <c r="HQX26" s="78"/>
      <c r="HQY26" s="78"/>
      <c r="HQZ26" s="78"/>
      <c r="HRA26" s="78"/>
      <c r="HRB26" s="78"/>
      <c r="HRC26" s="78"/>
      <c r="HRD26" s="78"/>
      <c r="HRE26" s="78"/>
      <c r="HRF26" s="78"/>
      <c r="HRG26" s="78"/>
      <c r="HRH26" s="78"/>
      <c r="HRI26" s="78"/>
      <c r="HRJ26" s="78"/>
      <c r="HRK26" s="78"/>
      <c r="HRL26" s="78"/>
      <c r="HRM26" s="78"/>
      <c r="HRN26" s="78"/>
      <c r="HRO26" s="78"/>
      <c r="HRP26" s="78"/>
      <c r="HRQ26" s="78"/>
      <c r="HRR26" s="78"/>
      <c r="HRS26" s="78"/>
      <c r="HRT26" s="78"/>
      <c r="HRU26" s="78"/>
      <c r="HRV26" s="78"/>
      <c r="HRW26" s="78"/>
      <c r="HRX26" s="78"/>
      <c r="HRY26" s="78"/>
      <c r="HRZ26" s="78"/>
      <c r="HSA26" s="78"/>
      <c r="HSB26" s="78"/>
      <c r="HSC26" s="78"/>
      <c r="HSD26" s="78"/>
      <c r="HSE26" s="78"/>
      <c r="HSF26" s="78"/>
      <c r="HSG26" s="78"/>
      <c r="HSH26" s="78"/>
      <c r="HSI26" s="78"/>
      <c r="HSJ26" s="78"/>
      <c r="HSK26" s="78"/>
      <c r="HSL26" s="78"/>
      <c r="HSM26" s="78"/>
      <c r="HSN26" s="78"/>
      <c r="HSO26" s="78"/>
      <c r="HSP26" s="78"/>
      <c r="HSQ26" s="78"/>
      <c r="HSR26" s="78"/>
      <c r="HSS26" s="78"/>
      <c r="HST26" s="78"/>
      <c r="HSU26" s="78"/>
      <c r="HSV26" s="78"/>
      <c r="HSW26" s="78"/>
      <c r="HSX26" s="78"/>
      <c r="HSY26" s="78"/>
      <c r="HSZ26" s="78"/>
      <c r="HTA26" s="78"/>
      <c r="HTB26" s="78"/>
      <c r="HTC26" s="78"/>
      <c r="HTD26" s="78"/>
      <c r="HTE26" s="78"/>
      <c r="HTF26" s="78"/>
      <c r="HTG26" s="78"/>
      <c r="HTH26" s="78"/>
      <c r="HTI26" s="78"/>
      <c r="HTJ26" s="78"/>
      <c r="HTK26" s="78"/>
      <c r="HTL26" s="78"/>
      <c r="HTM26" s="78"/>
      <c r="HTN26" s="78"/>
      <c r="HTO26" s="78"/>
      <c r="HTP26" s="78"/>
      <c r="HTQ26" s="78"/>
      <c r="HTR26" s="78"/>
      <c r="HTS26" s="78"/>
      <c r="HTT26" s="78"/>
      <c r="HTU26" s="78"/>
      <c r="HTV26" s="78"/>
      <c r="HTW26" s="78"/>
      <c r="HTX26" s="78"/>
      <c r="HTY26" s="78"/>
      <c r="HTZ26" s="78"/>
      <c r="HUA26" s="78"/>
      <c r="HUB26" s="78"/>
      <c r="HUC26" s="78"/>
      <c r="HUD26" s="78"/>
      <c r="HUE26" s="78"/>
      <c r="HUF26" s="78"/>
      <c r="HUG26" s="78"/>
      <c r="HUH26" s="78"/>
      <c r="HUI26" s="78"/>
      <c r="HUJ26" s="78"/>
      <c r="HUK26" s="78"/>
      <c r="HUL26" s="78"/>
      <c r="HUM26" s="78"/>
      <c r="HUN26" s="78"/>
      <c r="HUO26" s="78"/>
      <c r="HUP26" s="78"/>
      <c r="HUQ26" s="78"/>
      <c r="HUR26" s="78"/>
      <c r="HUS26" s="78"/>
      <c r="HUT26" s="78"/>
      <c r="HUU26" s="78"/>
      <c r="HUV26" s="78"/>
      <c r="HUW26" s="78"/>
      <c r="HUX26" s="78"/>
      <c r="HUY26" s="78"/>
      <c r="HUZ26" s="78"/>
      <c r="HVA26" s="78"/>
      <c r="HVB26" s="78"/>
      <c r="HVC26" s="78"/>
      <c r="HVD26" s="78"/>
      <c r="HVE26" s="78"/>
      <c r="HVF26" s="78"/>
      <c r="HVG26" s="78"/>
      <c r="HVH26" s="78"/>
      <c r="HVI26" s="78"/>
      <c r="HVJ26" s="78"/>
      <c r="HVK26" s="78"/>
      <c r="HVL26" s="78"/>
      <c r="HVM26" s="78"/>
      <c r="HVN26" s="78"/>
      <c r="HVO26" s="78"/>
      <c r="HVP26" s="78"/>
      <c r="HVQ26" s="78"/>
      <c r="HVR26" s="78"/>
      <c r="HVS26" s="78"/>
      <c r="HVT26" s="78"/>
      <c r="HVU26" s="78"/>
      <c r="HVV26" s="78"/>
      <c r="HVW26" s="78"/>
      <c r="HVX26" s="78"/>
      <c r="HVY26" s="78"/>
      <c r="HVZ26" s="78"/>
      <c r="HWA26" s="78"/>
      <c r="HWB26" s="78"/>
      <c r="HWC26" s="78"/>
      <c r="HWD26" s="78"/>
      <c r="HWE26" s="78"/>
      <c r="HWF26" s="78"/>
      <c r="HWG26" s="78"/>
      <c r="HWH26" s="78"/>
      <c r="HWI26" s="78"/>
      <c r="HWJ26" s="78"/>
      <c r="HWK26" s="78"/>
      <c r="HWL26" s="78"/>
      <c r="HWM26" s="78"/>
      <c r="HWN26" s="78"/>
      <c r="HWO26" s="78"/>
      <c r="HWP26" s="78"/>
      <c r="HWQ26" s="78"/>
      <c r="HWR26" s="78"/>
      <c r="HWS26" s="78"/>
      <c r="HWT26" s="78"/>
      <c r="HWU26" s="78"/>
      <c r="HWV26" s="78"/>
      <c r="HWW26" s="78"/>
      <c r="HWX26" s="78"/>
      <c r="HWY26" s="78"/>
      <c r="HWZ26" s="78"/>
      <c r="HXA26" s="78"/>
      <c r="HXB26" s="78"/>
      <c r="HXC26" s="78"/>
      <c r="HXD26" s="78"/>
      <c r="HXE26" s="78"/>
      <c r="HXF26" s="78"/>
      <c r="HXG26" s="78"/>
      <c r="HXH26" s="78"/>
      <c r="HXI26" s="78"/>
      <c r="HXJ26" s="78"/>
      <c r="HXK26" s="78"/>
      <c r="HXL26" s="78"/>
      <c r="HXM26" s="78"/>
      <c r="HXN26" s="78"/>
      <c r="HXO26" s="78"/>
      <c r="HXP26" s="78"/>
      <c r="HXQ26" s="78"/>
      <c r="HXR26" s="78"/>
      <c r="HXS26" s="78"/>
      <c r="HXT26" s="78"/>
      <c r="HXU26" s="78"/>
      <c r="HXV26" s="78"/>
      <c r="HXW26" s="78"/>
      <c r="HXX26" s="78"/>
      <c r="HXY26" s="78"/>
      <c r="HXZ26" s="78"/>
      <c r="HYA26" s="78"/>
      <c r="HYB26" s="78"/>
      <c r="HYC26" s="78"/>
      <c r="HYD26" s="78"/>
      <c r="HYE26" s="78"/>
      <c r="HYF26" s="78"/>
      <c r="HYG26" s="78"/>
      <c r="HYH26" s="78"/>
      <c r="HYI26" s="78"/>
      <c r="HYJ26" s="78"/>
      <c r="HYK26" s="78"/>
      <c r="HYL26" s="78"/>
      <c r="HYM26" s="78"/>
      <c r="HYN26" s="78"/>
      <c r="HYO26" s="78"/>
      <c r="HYP26" s="78"/>
      <c r="HYQ26" s="78"/>
      <c r="HYR26" s="78"/>
      <c r="HYS26" s="78"/>
      <c r="HYT26" s="78"/>
      <c r="HYU26" s="78"/>
      <c r="HYV26" s="78"/>
      <c r="HYW26" s="78"/>
      <c r="HYX26" s="78"/>
      <c r="HYY26" s="78"/>
      <c r="HYZ26" s="78"/>
      <c r="HZA26" s="78"/>
      <c r="HZB26" s="78"/>
      <c r="HZC26" s="78"/>
      <c r="HZD26" s="78"/>
      <c r="HZE26" s="78"/>
      <c r="HZF26" s="78"/>
      <c r="HZG26" s="78"/>
      <c r="HZH26" s="78"/>
      <c r="HZI26" s="78"/>
      <c r="HZJ26" s="78"/>
      <c r="HZK26" s="78"/>
      <c r="HZL26" s="78"/>
      <c r="HZM26" s="78"/>
      <c r="HZN26" s="78"/>
      <c r="HZO26" s="78"/>
      <c r="HZP26" s="78"/>
      <c r="HZQ26" s="78"/>
      <c r="HZR26" s="78"/>
      <c r="HZS26" s="78"/>
      <c r="HZT26" s="78"/>
      <c r="HZU26" s="78"/>
      <c r="HZV26" s="78"/>
      <c r="HZW26" s="78"/>
      <c r="HZX26" s="78"/>
      <c r="HZY26" s="78"/>
      <c r="HZZ26" s="78"/>
      <c r="IAA26" s="78"/>
      <c r="IAB26" s="78"/>
      <c r="IAC26" s="78"/>
      <c r="IAD26" s="78"/>
      <c r="IAE26" s="78"/>
      <c r="IAF26" s="78"/>
      <c r="IAG26" s="78"/>
      <c r="IAH26" s="78"/>
      <c r="IAI26" s="78"/>
      <c r="IAJ26" s="78"/>
      <c r="IAK26" s="78"/>
      <c r="IAL26" s="78"/>
      <c r="IAM26" s="78"/>
      <c r="IAN26" s="78"/>
      <c r="IAO26" s="78"/>
      <c r="IAP26" s="78"/>
      <c r="IAQ26" s="78"/>
      <c r="IAR26" s="78"/>
      <c r="IAS26" s="78"/>
      <c r="IAT26" s="78"/>
      <c r="IAU26" s="78"/>
      <c r="IAV26" s="78"/>
      <c r="IAW26" s="78"/>
      <c r="IAX26" s="78"/>
      <c r="IAY26" s="78"/>
      <c r="IAZ26" s="78"/>
      <c r="IBA26" s="78"/>
      <c r="IBB26" s="78"/>
      <c r="IBC26" s="78"/>
      <c r="IBD26" s="78"/>
      <c r="IBE26" s="78"/>
      <c r="IBF26" s="78"/>
      <c r="IBG26" s="78"/>
      <c r="IBH26" s="78"/>
      <c r="IBI26" s="78"/>
      <c r="IBJ26" s="78"/>
      <c r="IBK26" s="78"/>
      <c r="IBL26" s="78"/>
      <c r="IBM26" s="78"/>
      <c r="IBN26" s="78"/>
      <c r="IBO26" s="78"/>
      <c r="IBP26" s="78"/>
      <c r="IBQ26" s="78"/>
      <c r="IBR26" s="78"/>
      <c r="IBS26" s="78"/>
      <c r="IBT26" s="78"/>
      <c r="IBU26" s="78"/>
      <c r="IBV26" s="78"/>
      <c r="IBW26" s="78"/>
      <c r="IBX26" s="78"/>
      <c r="IBY26" s="78"/>
      <c r="IBZ26" s="78"/>
      <c r="ICA26" s="78"/>
      <c r="ICB26" s="78"/>
      <c r="ICC26" s="78"/>
      <c r="ICD26" s="78"/>
      <c r="ICE26" s="78"/>
      <c r="ICF26" s="78"/>
      <c r="ICG26" s="78"/>
      <c r="ICH26" s="78"/>
      <c r="ICI26" s="78"/>
      <c r="ICJ26" s="78"/>
      <c r="ICK26" s="78"/>
      <c r="ICL26" s="78"/>
      <c r="ICM26" s="78"/>
      <c r="ICN26" s="78"/>
      <c r="ICO26" s="78"/>
      <c r="ICP26" s="78"/>
      <c r="ICQ26" s="78"/>
      <c r="ICR26" s="78"/>
      <c r="ICS26" s="78"/>
      <c r="ICT26" s="78"/>
      <c r="ICU26" s="78"/>
      <c r="ICV26" s="78"/>
      <c r="ICW26" s="78"/>
      <c r="ICX26" s="78"/>
      <c r="ICY26" s="78"/>
      <c r="ICZ26" s="78"/>
      <c r="IDA26" s="78"/>
      <c r="IDB26" s="78"/>
      <c r="IDC26" s="78"/>
      <c r="IDD26" s="78"/>
      <c r="IDE26" s="78"/>
      <c r="IDF26" s="78"/>
      <c r="IDG26" s="78"/>
      <c r="IDH26" s="78"/>
      <c r="IDI26" s="78"/>
      <c r="IDJ26" s="78"/>
      <c r="IDK26" s="78"/>
      <c r="IDL26" s="78"/>
      <c r="IDM26" s="78"/>
      <c r="IDN26" s="78"/>
      <c r="IDO26" s="78"/>
      <c r="IDP26" s="78"/>
      <c r="IDQ26" s="78"/>
      <c r="IDR26" s="78"/>
      <c r="IDS26" s="78"/>
      <c r="IDT26" s="78"/>
      <c r="IDU26" s="78"/>
      <c r="IDV26" s="78"/>
      <c r="IDW26" s="78"/>
      <c r="IDX26" s="78"/>
      <c r="IDY26" s="78"/>
      <c r="IDZ26" s="78"/>
      <c r="IEA26" s="78"/>
      <c r="IEB26" s="78"/>
      <c r="IEC26" s="78"/>
      <c r="IED26" s="78"/>
      <c r="IEE26" s="78"/>
      <c r="IEF26" s="78"/>
      <c r="IEG26" s="78"/>
      <c r="IEH26" s="78"/>
      <c r="IEI26" s="78"/>
      <c r="IEJ26" s="78"/>
      <c r="IEK26" s="78"/>
      <c r="IEL26" s="78"/>
      <c r="IEM26" s="78"/>
      <c r="IEN26" s="78"/>
      <c r="IEO26" s="78"/>
      <c r="IEP26" s="78"/>
      <c r="IEQ26" s="78"/>
      <c r="IER26" s="78"/>
      <c r="IES26" s="78"/>
      <c r="IET26" s="78"/>
      <c r="IEU26" s="78"/>
      <c r="IEV26" s="78"/>
      <c r="IEW26" s="78"/>
      <c r="IEX26" s="78"/>
      <c r="IEY26" s="78"/>
      <c r="IEZ26" s="78"/>
      <c r="IFA26" s="78"/>
      <c r="IFB26" s="78"/>
      <c r="IFC26" s="78"/>
      <c r="IFD26" s="78"/>
      <c r="IFE26" s="78"/>
      <c r="IFF26" s="78"/>
      <c r="IFG26" s="78"/>
      <c r="IFH26" s="78"/>
      <c r="IFI26" s="78"/>
      <c r="IFJ26" s="78"/>
      <c r="IFK26" s="78"/>
      <c r="IFL26" s="78"/>
      <c r="IFM26" s="78"/>
      <c r="IFN26" s="78"/>
      <c r="IFO26" s="78"/>
      <c r="IFP26" s="78"/>
      <c r="IFQ26" s="78"/>
      <c r="IFR26" s="78"/>
      <c r="IFS26" s="78"/>
      <c r="IFT26" s="78"/>
      <c r="IFU26" s="78"/>
      <c r="IFV26" s="78"/>
      <c r="IFW26" s="78"/>
      <c r="IFX26" s="78"/>
      <c r="IFY26" s="78"/>
      <c r="IFZ26" s="78"/>
      <c r="IGA26" s="78"/>
      <c r="IGB26" s="78"/>
      <c r="IGC26" s="78"/>
      <c r="IGD26" s="78"/>
      <c r="IGE26" s="78"/>
      <c r="IGF26" s="78"/>
      <c r="IGG26" s="78"/>
      <c r="IGH26" s="78"/>
      <c r="IGI26" s="78"/>
      <c r="IGJ26" s="78"/>
      <c r="IGK26" s="78"/>
      <c r="IGL26" s="78"/>
      <c r="IGM26" s="78"/>
      <c r="IGN26" s="78"/>
      <c r="IGO26" s="78"/>
      <c r="IGP26" s="78"/>
      <c r="IGQ26" s="78"/>
      <c r="IGR26" s="78"/>
      <c r="IGS26" s="78"/>
      <c r="IGT26" s="78"/>
      <c r="IGU26" s="78"/>
      <c r="IGV26" s="78"/>
      <c r="IGW26" s="78"/>
      <c r="IGX26" s="78"/>
      <c r="IGY26" s="78"/>
      <c r="IGZ26" s="78"/>
      <c r="IHA26" s="78"/>
      <c r="IHB26" s="78"/>
      <c r="IHC26" s="78"/>
      <c r="IHD26" s="78"/>
      <c r="IHE26" s="78"/>
      <c r="IHF26" s="78"/>
      <c r="IHG26" s="78"/>
      <c r="IHH26" s="78"/>
      <c r="IHI26" s="78"/>
      <c r="IHJ26" s="78"/>
      <c r="IHK26" s="78"/>
      <c r="IHL26" s="78"/>
      <c r="IHM26" s="78"/>
      <c r="IHN26" s="78"/>
      <c r="IHO26" s="78"/>
      <c r="IHP26" s="78"/>
      <c r="IHQ26" s="78"/>
      <c r="IHR26" s="78"/>
      <c r="IHS26" s="78"/>
      <c r="IHT26" s="78"/>
      <c r="IHU26" s="78"/>
      <c r="IHV26" s="78"/>
      <c r="IHW26" s="78"/>
      <c r="IHX26" s="78"/>
      <c r="IHY26" s="78"/>
      <c r="IHZ26" s="78"/>
      <c r="IIA26" s="78"/>
      <c r="IIB26" s="78"/>
      <c r="IIC26" s="78"/>
      <c r="IID26" s="78"/>
      <c r="IIE26" s="78"/>
      <c r="IIF26" s="78"/>
      <c r="IIG26" s="78"/>
      <c r="IIH26" s="78"/>
      <c r="III26" s="78"/>
      <c r="IIJ26" s="78"/>
      <c r="IIK26" s="78"/>
      <c r="IIL26" s="78"/>
      <c r="IIM26" s="78"/>
      <c r="IIN26" s="78"/>
      <c r="IIO26" s="78"/>
      <c r="IIP26" s="78"/>
      <c r="IIQ26" s="78"/>
      <c r="IIR26" s="78"/>
      <c r="IIS26" s="78"/>
      <c r="IIT26" s="78"/>
      <c r="IIU26" s="78"/>
      <c r="IIV26" s="78"/>
      <c r="IIW26" s="78"/>
      <c r="IIX26" s="78"/>
      <c r="IIY26" s="78"/>
      <c r="IIZ26" s="78"/>
      <c r="IJA26" s="78"/>
      <c r="IJB26" s="78"/>
      <c r="IJC26" s="78"/>
      <c r="IJD26" s="78"/>
      <c r="IJE26" s="78"/>
      <c r="IJF26" s="78"/>
      <c r="IJG26" s="78"/>
      <c r="IJH26" s="78"/>
      <c r="IJI26" s="78"/>
      <c r="IJJ26" s="78"/>
      <c r="IJK26" s="78"/>
      <c r="IJL26" s="78"/>
      <c r="IJM26" s="78"/>
      <c r="IJN26" s="78"/>
      <c r="IJO26" s="78"/>
      <c r="IJP26" s="78"/>
      <c r="IJQ26" s="78"/>
      <c r="IJR26" s="78"/>
      <c r="IJS26" s="78"/>
      <c r="IJT26" s="78"/>
      <c r="IJU26" s="78"/>
      <c r="IJV26" s="78"/>
      <c r="IJW26" s="78"/>
      <c r="IJX26" s="78"/>
      <c r="IJY26" s="78"/>
      <c r="IJZ26" s="78"/>
      <c r="IKA26" s="78"/>
      <c r="IKB26" s="78"/>
      <c r="IKC26" s="78"/>
      <c r="IKD26" s="78"/>
      <c r="IKE26" s="78"/>
      <c r="IKF26" s="78"/>
      <c r="IKG26" s="78"/>
      <c r="IKH26" s="78"/>
      <c r="IKI26" s="78"/>
      <c r="IKJ26" s="78"/>
      <c r="IKK26" s="78"/>
      <c r="IKL26" s="78"/>
      <c r="IKM26" s="78"/>
      <c r="IKN26" s="78"/>
      <c r="IKO26" s="78"/>
      <c r="IKP26" s="78"/>
      <c r="IKQ26" s="78"/>
      <c r="IKR26" s="78"/>
      <c r="IKS26" s="78"/>
      <c r="IKT26" s="78"/>
      <c r="IKU26" s="78"/>
      <c r="IKV26" s="78"/>
      <c r="IKW26" s="78"/>
      <c r="IKX26" s="78"/>
      <c r="IKY26" s="78"/>
      <c r="IKZ26" s="78"/>
      <c r="ILA26" s="78"/>
      <c r="ILB26" s="78"/>
      <c r="ILC26" s="78"/>
      <c r="ILD26" s="78"/>
      <c r="ILE26" s="78"/>
      <c r="ILF26" s="78"/>
      <c r="ILG26" s="78"/>
      <c r="ILH26" s="78"/>
      <c r="ILI26" s="78"/>
      <c r="ILJ26" s="78"/>
      <c r="ILK26" s="78"/>
      <c r="ILL26" s="78"/>
      <c r="ILM26" s="78"/>
      <c r="ILN26" s="78"/>
      <c r="ILO26" s="78"/>
      <c r="ILP26" s="78"/>
      <c r="ILQ26" s="78"/>
      <c r="ILR26" s="78"/>
      <c r="ILS26" s="78"/>
      <c r="ILT26" s="78"/>
      <c r="ILU26" s="78"/>
      <c r="ILV26" s="78"/>
      <c r="ILW26" s="78"/>
      <c r="ILX26" s="78"/>
      <c r="ILY26" s="78"/>
      <c r="ILZ26" s="78"/>
      <c r="IMA26" s="78"/>
      <c r="IMB26" s="78"/>
      <c r="IMC26" s="78"/>
      <c r="IMD26" s="78"/>
      <c r="IME26" s="78"/>
      <c r="IMF26" s="78"/>
      <c r="IMG26" s="78"/>
      <c r="IMH26" s="78"/>
      <c r="IMI26" s="78"/>
      <c r="IMJ26" s="78"/>
      <c r="IMK26" s="78"/>
      <c r="IML26" s="78"/>
      <c r="IMM26" s="78"/>
      <c r="IMN26" s="78"/>
      <c r="IMO26" s="78"/>
      <c r="IMP26" s="78"/>
      <c r="IMQ26" s="78"/>
      <c r="IMR26" s="78"/>
      <c r="IMS26" s="78"/>
      <c r="IMT26" s="78"/>
      <c r="IMU26" s="78"/>
      <c r="IMV26" s="78"/>
      <c r="IMW26" s="78"/>
      <c r="IMX26" s="78"/>
      <c r="IMY26" s="78"/>
      <c r="IMZ26" s="78"/>
      <c r="INA26" s="78"/>
      <c r="INB26" s="78"/>
      <c r="INC26" s="78"/>
      <c r="IND26" s="78"/>
      <c r="INE26" s="78"/>
      <c r="INF26" s="78"/>
      <c r="ING26" s="78"/>
      <c r="INH26" s="78"/>
      <c r="INI26" s="78"/>
      <c r="INJ26" s="78"/>
      <c r="INK26" s="78"/>
      <c r="INL26" s="78"/>
      <c r="INM26" s="78"/>
      <c r="INN26" s="78"/>
      <c r="INO26" s="78"/>
      <c r="INP26" s="78"/>
      <c r="INQ26" s="78"/>
      <c r="INR26" s="78"/>
      <c r="INS26" s="78"/>
      <c r="INT26" s="78"/>
      <c r="INU26" s="78"/>
      <c r="INV26" s="78"/>
      <c r="INW26" s="78"/>
      <c r="INX26" s="78"/>
      <c r="INY26" s="78"/>
      <c r="INZ26" s="78"/>
      <c r="IOA26" s="78"/>
      <c r="IOB26" s="78"/>
      <c r="IOC26" s="78"/>
      <c r="IOD26" s="78"/>
      <c r="IOE26" s="78"/>
      <c r="IOF26" s="78"/>
      <c r="IOG26" s="78"/>
      <c r="IOH26" s="78"/>
      <c r="IOI26" s="78"/>
      <c r="IOJ26" s="78"/>
      <c r="IOK26" s="78"/>
      <c r="IOL26" s="78"/>
      <c r="IOM26" s="78"/>
      <c r="ION26" s="78"/>
      <c r="IOO26" s="78"/>
      <c r="IOP26" s="78"/>
      <c r="IOQ26" s="78"/>
      <c r="IOR26" s="78"/>
      <c r="IOS26" s="78"/>
      <c r="IOT26" s="78"/>
      <c r="IOU26" s="78"/>
      <c r="IOV26" s="78"/>
      <c r="IOW26" s="78"/>
      <c r="IOX26" s="78"/>
      <c r="IOY26" s="78"/>
      <c r="IOZ26" s="78"/>
      <c r="IPA26" s="78"/>
      <c r="IPB26" s="78"/>
      <c r="IPC26" s="78"/>
      <c r="IPD26" s="78"/>
      <c r="IPE26" s="78"/>
      <c r="IPF26" s="78"/>
      <c r="IPG26" s="78"/>
      <c r="IPH26" s="78"/>
      <c r="IPI26" s="78"/>
      <c r="IPJ26" s="78"/>
      <c r="IPK26" s="78"/>
      <c r="IPL26" s="78"/>
      <c r="IPM26" s="78"/>
      <c r="IPN26" s="78"/>
      <c r="IPO26" s="78"/>
      <c r="IPP26" s="78"/>
      <c r="IPQ26" s="78"/>
      <c r="IPR26" s="78"/>
      <c r="IPS26" s="78"/>
      <c r="IPT26" s="78"/>
      <c r="IPU26" s="78"/>
      <c r="IPV26" s="78"/>
      <c r="IPW26" s="78"/>
      <c r="IPX26" s="78"/>
      <c r="IPY26" s="78"/>
      <c r="IPZ26" s="78"/>
      <c r="IQA26" s="78"/>
      <c r="IQB26" s="78"/>
      <c r="IQC26" s="78"/>
      <c r="IQD26" s="78"/>
      <c r="IQE26" s="78"/>
      <c r="IQF26" s="78"/>
      <c r="IQG26" s="78"/>
      <c r="IQH26" s="78"/>
      <c r="IQI26" s="78"/>
      <c r="IQJ26" s="78"/>
      <c r="IQK26" s="78"/>
      <c r="IQL26" s="78"/>
      <c r="IQM26" s="78"/>
      <c r="IQN26" s="78"/>
      <c r="IQO26" s="78"/>
      <c r="IQP26" s="78"/>
      <c r="IQQ26" s="78"/>
      <c r="IQR26" s="78"/>
      <c r="IQS26" s="78"/>
      <c r="IQT26" s="78"/>
      <c r="IQU26" s="78"/>
      <c r="IQV26" s="78"/>
      <c r="IQW26" s="78"/>
      <c r="IQX26" s="78"/>
      <c r="IQY26" s="78"/>
      <c r="IQZ26" s="78"/>
      <c r="IRA26" s="78"/>
      <c r="IRB26" s="78"/>
      <c r="IRC26" s="78"/>
      <c r="IRD26" s="78"/>
      <c r="IRE26" s="78"/>
      <c r="IRF26" s="78"/>
      <c r="IRG26" s="78"/>
      <c r="IRH26" s="78"/>
      <c r="IRI26" s="78"/>
      <c r="IRJ26" s="78"/>
      <c r="IRK26" s="78"/>
      <c r="IRL26" s="78"/>
      <c r="IRM26" s="78"/>
      <c r="IRN26" s="78"/>
      <c r="IRO26" s="78"/>
      <c r="IRP26" s="78"/>
      <c r="IRQ26" s="78"/>
      <c r="IRR26" s="78"/>
      <c r="IRS26" s="78"/>
      <c r="IRT26" s="78"/>
      <c r="IRU26" s="78"/>
      <c r="IRV26" s="78"/>
      <c r="IRW26" s="78"/>
      <c r="IRX26" s="78"/>
      <c r="IRY26" s="78"/>
      <c r="IRZ26" s="78"/>
      <c r="ISA26" s="78"/>
      <c r="ISB26" s="78"/>
      <c r="ISC26" s="78"/>
      <c r="ISD26" s="78"/>
      <c r="ISE26" s="78"/>
      <c r="ISF26" s="78"/>
      <c r="ISG26" s="78"/>
      <c r="ISH26" s="78"/>
      <c r="ISI26" s="78"/>
      <c r="ISJ26" s="78"/>
      <c r="ISK26" s="78"/>
      <c r="ISL26" s="78"/>
      <c r="ISM26" s="78"/>
      <c r="ISN26" s="78"/>
      <c r="ISO26" s="78"/>
      <c r="ISP26" s="78"/>
      <c r="ISQ26" s="78"/>
      <c r="ISR26" s="78"/>
      <c r="ISS26" s="78"/>
      <c r="IST26" s="78"/>
      <c r="ISU26" s="78"/>
      <c r="ISV26" s="78"/>
      <c r="ISW26" s="78"/>
      <c r="ISX26" s="78"/>
      <c r="ISY26" s="78"/>
      <c r="ISZ26" s="78"/>
      <c r="ITA26" s="78"/>
      <c r="ITB26" s="78"/>
      <c r="ITC26" s="78"/>
      <c r="ITD26" s="78"/>
      <c r="ITE26" s="78"/>
      <c r="ITF26" s="78"/>
      <c r="ITG26" s="78"/>
      <c r="ITH26" s="78"/>
      <c r="ITI26" s="78"/>
      <c r="ITJ26" s="78"/>
      <c r="ITK26" s="78"/>
      <c r="ITL26" s="78"/>
      <c r="ITM26" s="78"/>
      <c r="ITN26" s="78"/>
      <c r="ITO26" s="78"/>
      <c r="ITP26" s="78"/>
      <c r="ITQ26" s="78"/>
      <c r="ITR26" s="78"/>
      <c r="ITS26" s="78"/>
      <c r="ITT26" s="78"/>
      <c r="ITU26" s="78"/>
      <c r="ITV26" s="78"/>
      <c r="ITW26" s="78"/>
      <c r="ITX26" s="78"/>
      <c r="ITY26" s="78"/>
      <c r="ITZ26" s="78"/>
      <c r="IUA26" s="78"/>
      <c r="IUB26" s="78"/>
      <c r="IUC26" s="78"/>
      <c r="IUD26" s="78"/>
      <c r="IUE26" s="78"/>
      <c r="IUF26" s="78"/>
      <c r="IUG26" s="78"/>
      <c r="IUH26" s="78"/>
      <c r="IUI26" s="78"/>
      <c r="IUJ26" s="78"/>
      <c r="IUK26" s="78"/>
      <c r="IUL26" s="78"/>
      <c r="IUM26" s="78"/>
      <c r="IUN26" s="78"/>
      <c r="IUO26" s="78"/>
      <c r="IUP26" s="78"/>
      <c r="IUQ26" s="78"/>
      <c r="IUR26" s="78"/>
      <c r="IUS26" s="78"/>
      <c r="IUT26" s="78"/>
      <c r="IUU26" s="78"/>
      <c r="IUV26" s="78"/>
      <c r="IUW26" s="78"/>
      <c r="IUX26" s="78"/>
      <c r="IUY26" s="78"/>
      <c r="IUZ26" s="78"/>
      <c r="IVA26" s="78"/>
      <c r="IVB26" s="78"/>
      <c r="IVC26" s="78"/>
      <c r="IVD26" s="78"/>
      <c r="IVE26" s="78"/>
      <c r="IVF26" s="78"/>
      <c r="IVG26" s="78"/>
      <c r="IVH26" s="78"/>
      <c r="IVI26" s="78"/>
      <c r="IVJ26" s="78"/>
      <c r="IVK26" s="78"/>
      <c r="IVL26" s="78"/>
      <c r="IVM26" s="78"/>
      <c r="IVN26" s="78"/>
      <c r="IVO26" s="78"/>
      <c r="IVP26" s="78"/>
      <c r="IVQ26" s="78"/>
      <c r="IVR26" s="78"/>
      <c r="IVS26" s="78"/>
      <c r="IVT26" s="78"/>
      <c r="IVU26" s="78"/>
      <c r="IVV26" s="78"/>
      <c r="IVW26" s="78"/>
      <c r="IVX26" s="78"/>
      <c r="IVY26" s="78"/>
      <c r="IVZ26" s="78"/>
      <c r="IWA26" s="78"/>
      <c r="IWB26" s="78"/>
      <c r="IWC26" s="78"/>
      <c r="IWD26" s="78"/>
      <c r="IWE26" s="78"/>
      <c r="IWF26" s="78"/>
      <c r="IWG26" s="78"/>
      <c r="IWH26" s="78"/>
      <c r="IWI26" s="78"/>
      <c r="IWJ26" s="78"/>
      <c r="IWK26" s="78"/>
      <c r="IWL26" s="78"/>
      <c r="IWM26" s="78"/>
      <c r="IWN26" s="78"/>
      <c r="IWO26" s="78"/>
      <c r="IWP26" s="78"/>
      <c r="IWQ26" s="78"/>
      <c r="IWR26" s="78"/>
      <c r="IWS26" s="78"/>
      <c r="IWT26" s="78"/>
      <c r="IWU26" s="78"/>
      <c r="IWV26" s="78"/>
      <c r="IWW26" s="78"/>
      <c r="IWX26" s="78"/>
      <c r="IWY26" s="78"/>
      <c r="IWZ26" s="78"/>
      <c r="IXA26" s="78"/>
      <c r="IXB26" s="78"/>
      <c r="IXC26" s="78"/>
      <c r="IXD26" s="78"/>
      <c r="IXE26" s="78"/>
      <c r="IXF26" s="78"/>
      <c r="IXG26" s="78"/>
      <c r="IXH26" s="78"/>
      <c r="IXI26" s="78"/>
      <c r="IXJ26" s="78"/>
      <c r="IXK26" s="78"/>
      <c r="IXL26" s="78"/>
      <c r="IXM26" s="78"/>
      <c r="IXN26" s="78"/>
      <c r="IXO26" s="78"/>
      <c r="IXP26" s="78"/>
      <c r="IXQ26" s="78"/>
      <c r="IXR26" s="78"/>
      <c r="IXS26" s="78"/>
      <c r="IXT26" s="78"/>
      <c r="IXU26" s="78"/>
      <c r="IXV26" s="78"/>
      <c r="IXW26" s="78"/>
      <c r="IXX26" s="78"/>
      <c r="IXY26" s="78"/>
      <c r="IXZ26" s="78"/>
      <c r="IYA26" s="78"/>
      <c r="IYB26" s="78"/>
      <c r="IYC26" s="78"/>
      <c r="IYD26" s="78"/>
      <c r="IYE26" s="78"/>
      <c r="IYF26" s="78"/>
      <c r="IYG26" s="78"/>
      <c r="IYH26" s="78"/>
      <c r="IYI26" s="78"/>
      <c r="IYJ26" s="78"/>
      <c r="IYK26" s="78"/>
      <c r="IYL26" s="78"/>
      <c r="IYM26" s="78"/>
      <c r="IYN26" s="78"/>
      <c r="IYO26" s="78"/>
      <c r="IYP26" s="78"/>
      <c r="IYQ26" s="78"/>
      <c r="IYR26" s="78"/>
      <c r="IYS26" s="78"/>
      <c r="IYT26" s="78"/>
      <c r="IYU26" s="78"/>
      <c r="IYV26" s="78"/>
      <c r="IYW26" s="78"/>
      <c r="IYX26" s="78"/>
      <c r="IYY26" s="78"/>
      <c r="IYZ26" s="78"/>
      <c r="IZA26" s="78"/>
      <c r="IZB26" s="78"/>
      <c r="IZC26" s="78"/>
      <c r="IZD26" s="78"/>
      <c r="IZE26" s="78"/>
      <c r="IZF26" s="78"/>
      <c r="IZG26" s="78"/>
      <c r="IZH26" s="78"/>
      <c r="IZI26" s="78"/>
      <c r="IZJ26" s="78"/>
      <c r="IZK26" s="78"/>
      <c r="IZL26" s="78"/>
      <c r="IZM26" s="78"/>
      <c r="IZN26" s="78"/>
      <c r="IZO26" s="78"/>
      <c r="IZP26" s="78"/>
      <c r="IZQ26" s="78"/>
      <c r="IZR26" s="78"/>
      <c r="IZS26" s="78"/>
      <c r="IZT26" s="78"/>
      <c r="IZU26" s="78"/>
      <c r="IZV26" s="78"/>
      <c r="IZW26" s="78"/>
      <c r="IZX26" s="78"/>
      <c r="IZY26" s="78"/>
      <c r="IZZ26" s="78"/>
      <c r="JAA26" s="78"/>
      <c r="JAB26" s="78"/>
      <c r="JAC26" s="78"/>
      <c r="JAD26" s="78"/>
      <c r="JAE26" s="78"/>
      <c r="JAF26" s="78"/>
      <c r="JAG26" s="78"/>
      <c r="JAH26" s="78"/>
      <c r="JAI26" s="78"/>
      <c r="JAJ26" s="78"/>
      <c r="JAK26" s="78"/>
      <c r="JAL26" s="78"/>
      <c r="JAM26" s="78"/>
      <c r="JAN26" s="78"/>
      <c r="JAO26" s="78"/>
      <c r="JAP26" s="78"/>
      <c r="JAQ26" s="78"/>
      <c r="JAR26" s="78"/>
      <c r="JAS26" s="78"/>
      <c r="JAT26" s="78"/>
      <c r="JAU26" s="78"/>
      <c r="JAV26" s="78"/>
      <c r="JAW26" s="78"/>
      <c r="JAX26" s="78"/>
      <c r="JAY26" s="78"/>
      <c r="JAZ26" s="78"/>
      <c r="JBA26" s="78"/>
      <c r="JBB26" s="78"/>
      <c r="JBC26" s="78"/>
      <c r="JBD26" s="78"/>
      <c r="JBE26" s="78"/>
      <c r="JBF26" s="78"/>
      <c r="JBG26" s="78"/>
      <c r="JBH26" s="78"/>
      <c r="JBI26" s="78"/>
      <c r="JBJ26" s="78"/>
      <c r="JBK26" s="78"/>
      <c r="JBL26" s="78"/>
      <c r="JBM26" s="78"/>
      <c r="JBN26" s="78"/>
      <c r="JBO26" s="78"/>
      <c r="JBP26" s="78"/>
      <c r="JBQ26" s="78"/>
      <c r="JBR26" s="78"/>
      <c r="JBS26" s="78"/>
      <c r="JBT26" s="78"/>
      <c r="JBU26" s="78"/>
      <c r="JBV26" s="78"/>
      <c r="JBW26" s="78"/>
      <c r="JBX26" s="78"/>
      <c r="JBY26" s="78"/>
      <c r="JBZ26" s="78"/>
      <c r="JCA26" s="78"/>
      <c r="JCB26" s="78"/>
      <c r="JCC26" s="78"/>
      <c r="JCD26" s="78"/>
      <c r="JCE26" s="78"/>
      <c r="JCF26" s="78"/>
      <c r="JCG26" s="78"/>
      <c r="JCH26" s="78"/>
      <c r="JCI26" s="78"/>
      <c r="JCJ26" s="78"/>
      <c r="JCK26" s="78"/>
      <c r="JCL26" s="78"/>
      <c r="JCM26" s="78"/>
      <c r="JCN26" s="78"/>
      <c r="JCO26" s="78"/>
      <c r="JCP26" s="78"/>
      <c r="JCQ26" s="78"/>
      <c r="JCR26" s="78"/>
      <c r="JCS26" s="78"/>
      <c r="JCT26" s="78"/>
      <c r="JCU26" s="78"/>
      <c r="JCV26" s="78"/>
      <c r="JCW26" s="78"/>
      <c r="JCX26" s="78"/>
      <c r="JCY26" s="78"/>
      <c r="JCZ26" s="78"/>
      <c r="JDA26" s="78"/>
      <c r="JDB26" s="78"/>
      <c r="JDC26" s="78"/>
      <c r="JDD26" s="78"/>
      <c r="JDE26" s="78"/>
      <c r="JDF26" s="78"/>
      <c r="JDG26" s="78"/>
      <c r="JDH26" s="78"/>
      <c r="JDI26" s="78"/>
      <c r="JDJ26" s="78"/>
      <c r="JDK26" s="78"/>
      <c r="JDL26" s="78"/>
      <c r="JDM26" s="78"/>
      <c r="JDN26" s="78"/>
      <c r="JDO26" s="78"/>
      <c r="JDP26" s="78"/>
      <c r="JDQ26" s="78"/>
      <c r="JDR26" s="78"/>
      <c r="JDS26" s="78"/>
      <c r="JDT26" s="78"/>
      <c r="JDU26" s="78"/>
      <c r="JDV26" s="78"/>
      <c r="JDW26" s="78"/>
      <c r="JDX26" s="78"/>
      <c r="JDY26" s="78"/>
      <c r="JDZ26" s="78"/>
      <c r="JEA26" s="78"/>
      <c r="JEB26" s="78"/>
      <c r="JEC26" s="78"/>
      <c r="JED26" s="78"/>
      <c r="JEE26" s="78"/>
      <c r="JEF26" s="78"/>
      <c r="JEG26" s="78"/>
      <c r="JEH26" s="78"/>
      <c r="JEI26" s="78"/>
      <c r="JEJ26" s="78"/>
      <c r="JEK26" s="78"/>
      <c r="JEL26" s="78"/>
      <c r="JEM26" s="78"/>
      <c r="JEN26" s="78"/>
      <c r="JEO26" s="78"/>
      <c r="JEP26" s="78"/>
      <c r="JEQ26" s="78"/>
      <c r="JER26" s="78"/>
      <c r="JES26" s="78"/>
      <c r="JET26" s="78"/>
      <c r="JEU26" s="78"/>
      <c r="JEV26" s="78"/>
      <c r="JEW26" s="78"/>
      <c r="JEX26" s="78"/>
      <c r="JEY26" s="78"/>
      <c r="JEZ26" s="78"/>
      <c r="JFA26" s="78"/>
      <c r="JFB26" s="78"/>
      <c r="JFC26" s="78"/>
      <c r="JFD26" s="78"/>
      <c r="JFE26" s="78"/>
      <c r="JFF26" s="78"/>
      <c r="JFG26" s="78"/>
      <c r="JFH26" s="78"/>
      <c r="JFI26" s="78"/>
      <c r="JFJ26" s="78"/>
      <c r="JFK26" s="78"/>
      <c r="JFL26" s="78"/>
      <c r="JFM26" s="78"/>
      <c r="JFN26" s="78"/>
      <c r="JFO26" s="78"/>
      <c r="JFP26" s="78"/>
      <c r="JFQ26" s="78"/>
      <c r="JFR26" s="78"/>
      <c r="JFS26" s="78"/>
      <c r="JFT26" s="78"/>
      <c r="JFU26" s="78"/>
      <c r="JFV26" s="78"/>
      <c r="JFW26" s="78"/>
      <c r="JFX26" s="78"/>
      <c r="JFY26" s="78"/>
      <c r="JFZ26" s="78"/>
      <c r="JGA26" s="78"/>
      <c r="JGB26" s="78"/>
      <c r="JGC26" s="78"/>
      <c r="JGD26" s="78"/>
      <c r="JGE26" s="78"/>
      <c r="JGF26" s="78"/>
      <c r="JGG26" s="78"/>
      <c r="JGH26" s="78"/>
      <c r="JGI26" s="78"/>
      <c r="JGJ26" s="78"/>
      <c r="JGK26" s="78"/>
      <c r="JGL26" s="78"/>
      <c r="JGM26" s="78"/>
      <c r="JGN26" s="78"/>
      <c r="JGO26" s="78"/>
      <c r="JGP26" s="78"/>
      <c r="JGQ26" s="78"/>
      <c r="JGR26" s="78"/>
      <c r="JGS26" s="78"/>
      <c r="JGT26" s="78"/>
      <c r="JGU26" s="78"/>
      <c r="JGV26" s="78"/>
      <c r="JGW26" s="78"/>
      <c r="JGX26" s="78"/>
      <c r="JGY26" s="78"/>
      <c r="JGZ26" s="78"/>
      <c r="JHA26" s="78"/>
      <c r="JHB26" s="78"/>
      <c r="JHC26" s="78"/>
      <c r="JHD26" s="78"/>
      <c r="JHE26" s="78"/>
      <c r="JHF26" s="78"/>
      <c r="JHG26" s="78"/>
      <c r="JHH26" s="78"/>
      <c r="JHI26" s="78"/>
      <c r="JHJ26" s="78"/>
      <c r="JHK26" s="78"/>
      <c r="JHL26" s="78"/>
      <c r="JHM26" s="78"/>
      <c r="JHN26" s="78"/>
      <c r="JHO26" s="78"/>
      <c r="JHP26" s="78"/>
      <c r="JHQ26" s="78"/>
      <c r="JHR26" s="78"/>
      <c r="JHS26" s="78"/>
      <c r="JHT26" s="78"/>
      <c r="JHU26" s="78"/>
      <c r="JHV26" s="78"/>
      <c r="JHW26" s="78"/>
      <c r="JHX26" s="78"/>
      <c r="JHY26" s="78"/>
      <c r="JHZ26" s="78"/>
      <c r="JIA26" s="78"/>
      <c r="JIB26" s="78"/>
      <c r="JIC26" s="78"/>
      <c r="JID26" s="78"/>
      <c r="JIE26" s="78"/>
      <c r="JIF26" s="78"/>
      <c r="JIG26" s="78"/>
      <c r="JIH26" s="78"/>
      <c r="JII26" s="78"/>
      <c r="JIJ26" s="78"/>
      <c r="JIK26" s="78"/>
      <c r="JIL26" s="78"/>
      <c r="JIM26" s="78"/>
      <c r="JIN26" s="78"/>
      <c r="JIO26" s="78"/>
      <c r="JIP26" s="78"/>
      <c r="JIQ26" s="78"/>
      <c r="JIR26" s="78"/>
      <c r="JIS26" s="78"/>
      <c r="JIT26" s="78"/>
      <c r="JIU26" s="78"/>
      <c r="JIV26" s="78"/>
      <c r="JIW26" s="78"/>
      <c r="JIX26" s="78"/>
      <c r="JIY26" s="78"/>
      <c r="JIZ26" s="78"/>
      <c r="JJA26" s="78"/>
      <c r="JJB26" s="78"/>
      <c r="JJC26" s="78"/>
      <c r="JJD26" s="78"/>
      <c r="JJE26" s="78"/>
      <c r="JJF26" s="78"/>
      <c r="JJG26" s="78"/>
      <c r="JJH26" s="78"/>
      <c r="JJI26" s="78"/>
      <c r="JJJ26" s="78"/>
      <c r="JJK26" s="78"/>
      <c r="JJL26" s="78"/>
      <c r="JJM26" s="78"/>
      <c r="JJN26" s="78"/>
      <c r="JJO26" s="78"/>
      <c r="JJP26" s="78"/>
      <c r="JJQ26" s="78"/>
      <c r="JJR26" s="78"/>
      <c r="JJS26" s="78"/>
      <c r="JJT26" s="78"/>
      <c r="JJU26" s="78"/>
      <c r="JJV26" s="78"/>
      <c r="JJW26" s="78"/>
      <c r="JJX26" s="78"/>
      <c r="JJY26" s="78"/>
      <c r="JJZ26" s="78"/>
      <c r="JKA26" s="78"/>
      <c r="JKB26" s="78"/>
      <c r="JKC26" s="78"/>
      <c r="JKD26" s="78"/>
      <c r="JKE26" s="78"/>
      <c r="JKF26" s="78"/>
      <c r="JKG26" s="78"/>
      <c r="JKH26" s="78"/>
      <c r="JKI26" s="78"/>
      <c r="JKJ26" s="78"/>
      <c r="JKK26" s="78"/>
      <c r="JKL26" s="78"/>
      <c r="JKM26" s="78"/>
      <c r="JKN26" s="78"/>
      <c r="JKO26" s="78"/>
      <c r="JKP26" s="78"/>
      <c r="JKQ26" s="78"/>
      <c r="JKR26" s="78"/>
      <c r="JKS26" s="78"/>
      <c r="JKT26" s="78"/>
      <c r="JKU26" s="78"/>
      <c r="JKV26" s="78"/>
      <c r="JKW26" s="78"/>
      <c r="JKX26" s="78"/>
      <c r="JKY26" s="78"/>
      <c r="JKZ26" s="78"/>
      <c r="JLA26" s="78"/>
      <c r="JLB26" s="78"/>
      <c r="JLC26" s="78"/>
      <c r="JLD26" s="78"/>
      <c r="JLE26" s="78"/>
      <c r="JLF26" s="78"/>
      <c r="JLG26" s="78"/>
      <c r="JLH26" s="78"/>
      <c r="JLI26" s="78"/>
      <c r="JLJ26" s="78"/>
      <c r="JLK26" s="78"/>
      <c r="JLL26" s="78"/>
      <c r="JLM26" s="78"/>
      <c r="JLN26" s="78"/>
      <c r="JLO26" s="78"/>
      <c r="JLP26" s="78"/>
      <c r="JLQ26" s="78"/>
      <c r="JLR26" s="78"/>
      <c r="JLS26" s="78"/>
      <c r="JLT26" s="78"/>
      <c r="JLU26" s="78"/>
      <c r="JLV26" s="78"/>
      <c r="JLW26" s="78"/>
      <c r="JLX26" s="78"/>
      <c r="JLY26" s="78"/>
      <c r="JLZ26" s="78"/>
      <c r="JMA26" s="78"/>
      <c r="JMB26" s="78"/>
      <c r="JMC26" s="78"/>
      <c r="JMD26" s="78"/>
      <c r="JME26" s="78"/>
      <c r="JMF26" s="78"/>
      <c r="JMG26" s="78"/>
      <c r="JMH26" s="78"/>
      <c r="JMI26" s="78"/>
      <c r="JMJ26" s="78"/>
      <c r="JMK26" s="78"/>
      <c r="JML26" s="78"/>
      <c r="JMM26" s="78"/>
      <c r="JMN26" s="78"/>
      <c r="JMO26" s="78"/>
      <c r="JMP26" s="78"/>
      <c r="JMQ26" s="78"/>
      <c r="JMR26" s="78"/>
      <c r="JMS26" s="78"/>
      <c r="JMT26" s="78"/>
      <c r="JMU26" s="78"/>
      <c r="JMV26" s="78"/>
      <c r="JMW26" s="78"/>
      <c r="JMX26" s="78"/>
      <c r="JMY26" s="78"/>
      <c r="JMZ26" s="78"/>
      <c r="JNA26" s="78"/>
      <c r="JNB26" s="78"/>
      <c r="JNC26" s="78"/>
      <c r="JND26" s="78"/>
      <c r="JNE26" s="78"/>
      <c r="JNF26" s="78"/>
      <c r="JNG26" s="78"/>
      <c r="JNH26" s="78"/>
      <c r="JNI26" s="78"/>
      <c r="JNJ26" s="78"/>
      <c r="JNK26" s="78"/>
      <c r="JNL26" s="78"/>
      <c r="JNM26" s="78"/>
      <c r="JNN26" s="78"/>
      <c r="JNO26" s="78"/>
      <c r="JNP26" s="78"/>
      <c r="JNQ26" s="78"/>
      <c r="JNR26" s="78"/>
      <c r="JNS26" s="78"/>
      <c r="JNT26" s="78"/>
      <c r="JNU26" s="78"/>
      <c r="JNV26" s="78"/>
      <c r="JNW26" s="78"/>
      <c r="JNX26" s="78"/>
      <c r="JNY26" s="78"/>
      <c r="JNZ26" s="78"/>
      <c r="JOA26" s="78"/>
      <c r="JOB26" s="78"/>
      <c r="JOC26" s="78"/>
      <c r="JOD26" s="78"/>
      <c r="JOE26" s="78"/>
      <c r="JOF26" s="78"/>
      <c r="JOG26" s="78"/>
      <c r="JOH26" s="78"/>
      <c r="JOI26" s="78"/>
      <c r="JOJ26" s="78"/>
      <c r="JOK26" s="78"/>
      <c r="JOL26" s="78"/>
      <c r="JOM26" s="78"/>
      <c r="JON26" s="78"/>
      <c r="JOO26" s="78"/>
      <c r="JOP26" s="78"/>
      <c r="JOQ26" s="78"/>
      <c r="JOR26" s="78"/>
      <c r="JOS26" s="78"/>
      <c r="JOT26" s="78"/>
      <c r="JOU26" s="78"/>
      <c r="JOV26" s="78"/>
      <c r="JOW26" s="78"/>
      <c r="JOX26" s="78"/>
      <c r="JOY26" s="78"/>
      <c r="JOZ26" s="78"/>
      <c r="JPA26" s="78"/>
      <c r="JPB26" s="78"/>
      <c r="JPC26" s="78"/>
      <c r="JPD26" s="78"/>
      <c r="JPE26" s="78"/>
      <c r="JPF26" s="78"/>
      <c r="JPG26" s="78"/>
      <c r="JPH26" s="78"/>
      <c r="JPI26" s="78"/>
      <c r="JPJ26" s="78"/>
      <c r="JPK26" s="78"/>
      <c r="JPL26" s="78"/>
      <c r="JPM26" s="78"/>
      <c r="JPN26" s="78"/>
      <c r="JPO26" s="78"/>
      <c r="JPP26" s="78"/>
      <c r="JPQ26" s="78"/>
      <c r="JPR26" s="78"/>
      <c r="JPS26" s="78"/>
      <c r="JPT26" s="78"/>
      <c r="JPU26" s="78"/>
      <c r="JPV26" s="78"/>
      <c r="JPW26" s="78"/>
      <c r="JPX26" s="78"/>
      <c r="JPY26" s="78"/>
      <c r="JPZ26" s="78"/>
      <c r="JQA26" s="78"/>
      <c r="JQB26" s="78"/>
      <c r="JQC26" s="78"/>
      <c r="JQD26" s="78"/>
      <c r="JQE26" s="78"/>
      <c r="JQF26" s="78"/>
      <c r="JQG26" s="78"/>
      <c r="JQH26" s="78"/>
      <c r="JQI26" s="78"/>
      <c r="JQJ26" s="78"/>
      <c r="JQK26" s="78"/>
      <c r="JQL26" s="78"/>
      <c r="JQM26" s="78"/>
      <c r="JQN26" s="78"/>
      <c r="JQO26" s="78"/>
      <c r="JQP26" s="78"/>
      <c r="JQQ26" s="78"/>
      <c r="JQR26" s="78"/>
      <c r="JQS26" s="78"/>
      <c r="JQT26" s="78"/>
      <c r="JQU26" s="78"/>
      <c r="JQV26" s="78"/>
      <c r="JQW26" s="78"/>
      <c r="JQX26" s="78"/>
      <c r="JQY26" s="78"/>
      <c r="JQZ26" s="78"/>
      <c r="JRA26" s="78"/>
      <c r="JRB26" s="78"/>
      <c r="JRC26" s="78"/>
      <c r="JRD26" s="78"/>
      <c r="JRE26" s="78"/>
      <c r="JRF26" s="78"/>
      <c r="JRG26" s="78"/>
      <c r="JRH26" s="78"/>
      <c r="JRI26" s="78"/>
      <c r="JRJ26" s="78"/>
      <c r="JRK26" s="78"/>
      <c r="JRL26" s="78"/>
      <c r="JRM26" s="78"/>
      <c r="JRN26" s="78"/>
      <c r="JRO26" s="78"/>
      <c r="JRP26" s="78"/>
      <c r="JRQ26" s="78"/>
      <c r="JRR26" s="78"/>
      <c r="JRS26" s="78"/>
      <c r="JRT26" s="78"/>
      <c r="JRU26" s="78"/>
      <c r="JRV26" s="78"/>
      <c r="JRW26" s="78"/>
      <c r="JRX26" s="78"/>
      <c r="JRY26" s="78"/>
      <c r="JRZ26" s="78"/>
      <c r="JSA26" s="78"/>
      <c r="JSB26" s="78"/>
      <c r="JSC26" s="78"/>
      <c r="JSD26" s="78"/>
      <c r="JSE26" s="78"/>
      <c r="JSF26" s="78"/>
      <c r="JSG26" s="78"/>
      <c r="JSH26" s="78"/>
      <c r="JSI26" s="78"/>
      <c r="JSJ26" s="78"/>
      <c r="JSK26" s="78"/>
      <c r="JSL26" s="78"/>
      <c r="JSM26" s="78"/>
      <c r="JSN26" s="78"/>
      <c r="JSO26" s="78"/>
      <c r="JSP26" s="78"/>
      <c r="JSQ26" s="78"/>
      <c r="JSR26" s="78"/>
      <c r="JSS26" s="78"/>
      <c r="JST26" s="78"/>
      <c r="JSU26" s="78"/>
      <c r="JSV26" s="78"/>
      <c r="JSW26" s="78"/>
      <c r="JSX26" s="78"/>
      <c r="JSY26" s="78"/>
      <c r="JSZ26" s="78"/>
      <c r="JTA26" s="78"/>
      <c r="JTB26" s="78"/>
      <c r="JTC26" s="78"/>
      <c r="JTD26" s="78"/>
      <c r="JTE26" s="78"/>
      <c r="JTF26" s="78"/>
      <c r="JTG26" s="78"/>
      <c r="JTH26" s="78"/>
      <c r="JTI26" s="78"/>
      <c r="JTJ26" s="78"/>
      <c r="JTK26" s="78"/>
      <c r="JTL26" s="78"/>
      <c r="JTM26" s="78"/>
      <c r="JTN26" s="78"/>
      <c r="JTO26" s="78"/>
      <c r="JTP26" s="78"/>
      <c r="JTQ26" s="78"/>
      <c r="JTR26" s="78"/>
      <c r="JTS26" s="78"/>
      <c r="JTT26" s="78"/>
      <c r="JTU26" s="78"/>
      <c r="JTV26" s="78"/>
      <c r="JTW26" s="78"/>
      <c r="JTX26" s="78"/>
      <c r="JTY26" s="78"/>
      <c r="JTZ26" s="78"/>
      <c r="JUA26" s="78"/>
      <c r="JUB26" s="78"/>
      <c r="JUC26" s="78"/>
      <c r="JUD26" s="78"/>
      <c r="JUE26" s="78"/>
      <c r="JUF26" s="78"/>
      <c r="JUG26" s="78"/>
      <c r="JUH26" s="78"/>
      <c r="JUI26" s="78"/>
      <c r="JUJ26" s="78"/>
      <c r="JUK26" s="78"/>
      <c r="JUL26" s="78"/>
      <c r="JUM26" s="78"/>
      <c r="JUN26" s="78"/>
      <c r="JUO26" s="78"/>
      <c r="JUP26" s="78"/>
      <c r="JUQ26" s="78"/>
      <c r="JUR26" s="78"/>
      <c r="JUS26" s="78"/>
      <c r="JUT26" s="78"/>
      <c r="JUU26" s="78"/>
      <c r="JUV26" s="78"/>
      <c r="JUW26" s="78"/>
      <c r="JUX26" s="78"/>
      <c r="JUY26" s="78"/>
      <c r="JUZ26" s="78"/>
      <c r="JVA26" s="78"/>
      <c r="JVB26" s="78"/>
      <c r="JVC26" s="78"/>
      <c r="JVD26" s="78"/>
      <c r="JVE26" s="78"/>
      <c r="JVF26" s="78"/>
      <c r="JVG26" s="78"/>
      <c r="JVH26" s="78"/>
      <c r="JVI26" s="78"/>
      <c r="JVJ26" s="78"/>
      <c r="JVK26" s="78"/>
      <c r="JVL26" s="78"/>
      <c r="JVM26" s="78"/>
      <c r="JVN26" s="78"/>
      <c r="JVO26" s="78"/>
      <c r="JVP26" s="78"/>
      <c r="JVQ26" s="78"/>
      <c r="JVR26" s="78"/>
      <c r="JVS26" s="78"/>
      <c r="JVT26" s="78"/>
      <c r="JVU26" s="78"/>
      <c r="JVV26" s="78"/>
      <c r="JVW26" s="78"/>
      <c r="JVX26" s="78"/>
      <c r="JVY26" s="78"/>
      <c r="JVZ26" s="78"/>
      <c r="JWA26" s="78"/>
      <c r="JWB26" s="78"/>
      <c r="JWC26" s="78"/>
      <c r="JWD26" s="78"/>
      <c r="JWE26" s="78"/>
      <c r="JWF26" s="78"/>
      <c r="JWG26" s="78"/>
      <c r="JWH26" s="78"/>
      <c r="JWI26" s="78"/>
      <c r="JWJ26" s="78"/>
      <c r="JWK26" s="78"/>
      <c r="JWL26" s="78"/>
      <c r="JWM26" s="78"/>
      <c r="JWN26" s="78"/>
      <c r="JWO26" s="78"/>
      <c r="JWP26" s="78"/>
      <c r="JWQ26" s="78"/>
      <c r="JWR26" s="78"/>
      <c r="JWS26" s="78"/>
      <c r="JWT26" s="78"/>
      <c r="JWU26" s="78"/>
      <c r="JWV26" s="78"/>
      <c r="JWW26" s="78"/>
      <c r="JWX26" s="78"/>
      <c r="JWY26" s="78"/>
      <c r="JWZ26" s="78"/>
      <c r="JXA26" s="78"/>
      <c r="JXB26" s="78"/>
      <c r="JXC26" s="78"/>
      <c r="JXD26" s="78"/>
      <c r="JXE26" s="78"/>
      <c r="JXF26" s="78"/>
      <c r="JXG26" s="78"/>
      <c r="JXH26" s="78"/>
      <c r="JXI26" s="78"/>
      <c r="JXJ26" s="78"/>
      <c r="JXK26" s="78"/>
      <c r="JXL26" s="78"/>
      <c r="JXM26" s="78"/>
      <c r="JXN26" s="78"/>
      <c r="JXO26" s="78"/>
      <c r="JXP26" s="78"/>
      <c r="JXQ26" s="78"/>
      <c r="JXR26" s="78"/>
      <c r="JXS26" s="78"/>
      <c r="JXT26" s="78"/>
      <c r="JXU26" s="78"/>
      <c r="JXV26" s="78"/>
      <c r="JXW26" s="78"/>
      <c r="JXX26" s="78"/>
      <c r="JXY26" s="78"/>
      <c r="JXZ26" s="78"/>
      <c r="JYA26" s="78"/>
      <c r="JYB26" s="78"/>
      <c r="JYC26" s="78"/>
      <c r="JYD26" s="78"/>
      <c r="JYE26" s="78"/>
      <c r="JYF26" s="78"/>
      <c r="JYG26" s="78"/>
      <c r="JYH26" s="78"/>
      <c r="JYI26" s="78"/>
      <c r="JYJ26" s="78"/>
      <c r="JYK26" s="78"/>
      <c r="JYL26" s="78"/>
      <c r="JYM26" s="78"/>
      <c r="JYN26" s="78"/>
      <c r="JYO26" s="78"/>
      <c r="JYP26" s="78"/>
      <c r="JYQ26" s="78"/>
      <c r="JYR26" s="78"/>
      <c r="JYS26" s="78"/>
      <c r="JYT26" s="78"/>
      <c r="JYU26" s="78"/>
      <c r="JYV26" s="78"/>
      <c r="JYW26" s="78"/>
      <c r="JYX26" s="78"/>
      <c r="JYY26" s="78"/>
      <c r="JYZ26" s="78"/>
      <c r="JZA26" s="78"/>
      <c r="JZB26" s="78"/>
      <c r="JZC26" s="78"/>
      <c r="JZD26" s="78"/>
      <c r="JZE26" s="78"/>
      <c r="JZF26" s="78"/>
      <c r="JZG26" s="78"/>
      <c r="JZH26" s="78"/>
      <c r="JZI26" s="78"/>
      <c r="JZJ26" s="78"/>
      <c r="JZK26" s="78"/>
      <c r="JZL26" s="78"/>
      <c r="JZM26" s="78"/>
      <c r="JZN26" s="78"/>
      <c r="JZO26" s="78"/>
      <c r="JZP26" s="78"/>
      <c r="JZQ26" s="78"/>
      <c r="JZR26" s="78"/>
      <c r="JZS26" s="78"/>
      <c r="JZT26" s="78"/>
      <c r="JZU26" s="78"/>
      <c r="JZV26" s="78"/>
      <c r="JZW26" s="78"/>
      <c r="JZX26" s="78"/>
      <c r="JZY26" s="78"/>
      <c r="JZZ26" s="78"/>
      <c r="KAA26" s="78"/>
      <c r="KAB26" s="78"/>
      <c r="KAC26" s="78"/>
      <c r="KAD26" s="78"/>
      <c r="KAE26" s="78"/>
      <c r="KAF26" s="78"/>
      <c r="KAG26" s="78"/>
      <c r="KAH26" s="78"/>
      <c r="KAI26" s="78"/>
      <c r="KAJ26" s="78"/>
      <c r="KAK26" s="78"/>
      <c r="KAL26" s="78"/>
      <c r="KAM26" s="78"/>
      <c r="KAN26" s="78"/>
      <c r="KAO26" s="78"/>
      <c r="KAP26" s="78"/>
      <c r="KAQ26" s="78"/>
      <c r="KAR26" s="78"/>
      <c r="KAS26" s="78"/>
      <c r="KAT26" s="78"/>
      <c r="KAU26" s="78"/>
      <c r="KAV26" s="78"/>
      <c r="KAW26" s="78"/>
      <c r="KAX26" s="78"/>
      <c r="KAY26" s="78"/>
      <c r="KAZ26" s="78"/>
      <c r="KBA26" s="78"/>
      <c r="KBB26" s="78"/>
      <c r="KBC26" s="78"/>
      <c r="KBD26" s="78"/>
      <c r="KBE26" s="78"/>
      <c r="KBF26" s="78"/>
      <c r="KBG26" s="78"/>
      <c r="KBH26" s="78"/>
      <c r="KBI26" s="78"/>
      <c r="KBJ26" s="78"/>
      <c r="KBK26" s="78"/>
      <c r="KBL26" s="78"/>
      <c r="KBM26" s="78"/>
      <c r="KBN26" s="78"/>
      <c r="KBO26" s="78"/>
      <c r="KBP26" s="78"/>
      <c r="KBQ26" s="78"/>
      <c r="KBR26" s="78"/>
      <c r="KBS26" s="78"/>
      <c r="KBT26" s="78"/>
      <c r="KBU26" s="78"/>
      <c r="KBV26" s="78"/>
      <c r="KBW26" s="78"/>
      <c r="KBX26" s="78"/>
      <c r="KBY26" s="78"/>
      <c r="KBZ26" s="78"/>
      <c r="KCA26" s="78"/>
      <c r="KCB26" s="78"/>
      <c r="KCC26" s="78"/>
      <c r="KCD26" s="78"/>
      <c r="KCE26" s="78"/>
      <c r="KCF26" s="78"/>
      <c r="KCG26" s="78"/>
      <c r="KCH26" s="78"/>
      <c r="KCI26" s="78"/>
      <c r="KCJ26" s="78"/>
      <c r="KCK26" s="78"/>
      <c r="KCL26" s="78"/>
      <c r="KCM26" s="78"/>
      <c r="KCN26" s="78"/>
      <c r="KCO26" s="78"/>
      <c r="KCP26" s="78"/>
      <c r="KCQ26" s="78"/>
      <c r="KCR26" s="78"/>
      <c r="KCS26" s="78"/>
      <c r="KCT26" s="78"/>
      <c r="KCU26" s="78"/>
      <c r="KCV26" s="78"/>
      <c r="KCW26" s="78"/>
      <c r="KCX26" s="78"/>
      <c r="KCY26" s="78"/>
      <c r="KCZ26" s="78"/>
      <c r="KDA26" s="78"/>
      <c r="KDB26" s="78"/>
      <c r="KDC26" s="78"/>
      <c r="KDD26" s="78"/>
      <c r="KDE26" s="78"/>
      <c r="KDF26" s="78"/>
      <c r="KDG26" s="78"/>
      <c r="KDH26" s="78"/>
      <c r="KDI26" s="78"/>
      <c r="KDJ26" s="78"/>
      <c r="KDK26" s="78"/>
      <c r="KDL26" s="78"/>
      <c r="KDM26" s="78"/>
      <c r="KDN26" s="78"/>
      <c r="KDO26" s="78"/>
      <c r="KDP26" s="78"/>
      <c r="KDQ26" s="78"/>
      <c r="KDR26" s="78"/>
      <c r="KDS26" s="78"/>
      <c r="KDT26" s="78"/>
      <c r="KDU26" s="78"/>
      <c r="KDV26" s="78"/>
      <c r="KDW26" s="78"/>
      <c r="KDX26" s="78"/>
      <c r="KDY26" s="78"/>
      <c r="KDZ26" s="78"/>
      <c r="KEA26" s="78"/>
      <c r="KEB26" s="78"/>
      <c r="KEC26" s="78"/>
      <c r="KED26" s="78"/>
      <c r="KEE26" s="78"/>
      <c r="KEF26" s="78"/>
      <c r="KEG26" s="78"/>
      <c r="KEH26" s="78"/>
      <c r="KEI26" s="78"/>
      <c r="KEJ26" s="78"/>
      <c r="KEK26" s="78"/>
      <c r="KEL26" s="78"/>
      <c r="KEM26" s="78"/>
      <c r="KEN26" s="78"/>
      <c r="KEO26" s="78"/>
      <c r="KEP26" s="78"/>
      <c r="KEQ26" s="78"/>
      <c r="KER26" s="78"/>
      <c r="KES26" s="78"/>
      <c r="KET26" s="78"/>
      <c r="KEU26" s="78"/>
      <c r="KEV26" s="78"/>
      <c r="KEW26" s="78"/>
      <c r="KEX26" s="78"/>
      <c r="KEY26" s="78"/>
      <c r="KEZ26" s="78"/>
      <c r="KFA26" s="78"/>
      <c r="KFB26" s="78"/>
      <c r="KFC26" s="78"/>
      <c r="KFD26" s="78"/>
      <c r="KFE26" s="78"/>
      <c r="KFF26" s="78"/>
      <c r="KFG26" s="78"/>
      <c r="KFH26" s="78"/>
      <c r="KFI26" s="78"/>
      <c r="KFJ26" s="78"/>
      <c r="KFK26" s="78"/>
      <c r="KFL26" s="78"/>
      <c r="KFM26" s="78"/>
      <c r="KFN26" s="78"/>
      <c r="KFO26" s="78"/>
      <c r="KFP26" s="78"/>
      <c r="KFQ26" s="78"/>
      <c r="KFR26" s="78"/>
      <c r="KFS26" s="78"/>
      <c r="KFT26" s="78"/>
      <c r="KFU26" s="78"/>
      <c r="KFV26" s="78"/>
      <c r="KFW26" s="78"/>
      <c r="KFX26" s="78"/>
      <c r="KFY26" s="78"/>
      <c r="KFZ26" s="78"/>
      <c r="KGA26" s="78"/>
      <c r="KGB26" s="78"/>
      <c r="KGC26" s="78"/>
      <c r="KGD26" s="78"/>
      <c r="KGE26" s="78"/>
      <c r="KGF26" s="78"/>
      <c r="KGG26" s="78"/>
      <c r="KGH26" s="78"/>
      <c r="KGI26" s="78"/>
      <c r="KGJ26" s="78"/>
      <c r="KGK26" s="78"/>
      <c r="KGL26" s="78"/>
      <c r="KGM26" s="78"/>
      <c r="KGN26" s="78"/>
      <c r="KGO26" s="78"/>
      <c r="KGP26" s="78"/>
      <c r="KGQ26" s="78"/>
      <c r="KGR26" s="78"/>
      <c r="KGS26" s="78"/>
      <c r="KGT26" s="78"/>
      <c r="KGU26" s="78"/>
      <c r="KGV26" s="78"/>
      <c r="KGW26" s="78"/>
      <c r="KGX26" s="78"/>
      <c r="KGY26" s="78"/>
      <c r="KGZ26" s="78"/>
      <c r="KHA26" s="78"/>
      <c r="KHB26" s="78"/>
      <c r="KHC26" s="78"/>
      <c r="KHD26" s="78"/>
      <c r="KHE26" s="78"/>
      <c r="KHF26" s="78"/>
      <c r="KHG26" s="78"/>
      <c r="KHH26" s="78"/>
      <c r="KHI26" s="78"/>
      <c r="KHJ26" s="78"/>
      <c r="KHK26" s="78"/>
      <c r="KHL26" s="78"/>
      <c r="KHM26" s="78"/>
      <c r="KHN26" s="78"/>
      <c r="KHO26" s="78"/>
      <c r="KHP26" s="78"/>
      <c r="KHQ26" s="78"/>
      <c r="KHR26" s="78"/>
      <c r="KHS26" s="78"/>
      <c r="KHT26" s="78"/>
      <c r="KHU26" s="78"/>
      <c r="KHV26" s="78"/>
      <c r="KHW26" s="78"/>
      <c r="KHX26" s="78"/>
      <c r="KHY26" s="78"/>
      <c r="KHZ26" s="78"/>
      <c r="KIA26" s="78"/>
      <c r="KIB26" s="78"/>
      <c r="KIC26" s="78"/>
      <c r="KID26" s="78"/>
      <c r="KIE26" s="78"/>
      <c r="KIF26" s="78"/>
      <c r="KIG26" s="78"/>
      <c r="KIH26" s="78"/>
      <c r="KII26" s="78"/>
      <c r="KIJ26" s="78"/>
      <c r="KIK26" s="78"/>
      <c r="KIL26" s="78"/>
      <c r="KIM26" s="78"/>
      <c r="KIN26" s="78"/>
      <c r="KIO26" s="78"/>
      <c r="KIP26" s="78"/>
      <c r="KIQ26" s="78"/>
      <c r="KIR26" s="78"/>
      <c r="KIS26" s="78"/>
      <c r="KIT26" s="78"/>
      <c r="KIU26" s="78"/>
      <c r="KIV26" s="78"/>
      <c r="KIW26" s="78"/>
      <c r="KIX26" s="78"/>
      <c r="KIY26" s="78"/>
      <c r="KIZ26" s="78"/>
      <c r="KJA26" s="78"/>
      <c r="KJB26" s="78"/>
      <c r="KJC26" s="78"/>
      <c r="KJD26" s="78"/>
      <c r="KJE26" s="78"/>
      <c r="KJF26" s="78"/>
      <c r="KJG26" s="78"/>
      <c r="KJH26" s="78"/>
      <c r="KJI26" s="78"/>
      <c r="KJJ26" s="78"/>
      <c r="KJK26" s="78"/>
      <c r="KJL26" s="78"/>
      <c r="KJM26" s="78"/>
      <c r="KJN26" s="78"/>
      <c r="KJO26" s="78"/>
      <c r="KJP26" s="78"/>
      <c r="KJQ26" s="78"/>
      <c r="KJR26" s="78"/>
      <c r="KJS26" s="78"/>
      <c r="KJT26" s="78"/>
      <c r="KJU26" s="78"/>
      <c r="KJV26" s="78"/>
      <c r="KJW26" s="78"/>
      <c r="KJX26" s="78"/>
      <c r="KJY26" s="78"/>
      <c r="KJZ26" s="78"/>
      <c r="KKA26" s="78"/>
      <c r="KKB26" s="78"/>
      <c r="KKC26" s="78"/>
      <c r="KKD26" s="78"/>
      <c r="KKE26" s="78"/>
      <c r="KKF26" s="78"/>
      <c r="KKG26" s="78"/>
      <c r="KKH26" s="78"/>
      <c r="KKI26" s="78"/>
      <c r="KKJ26" s="78"/>
      <c r="KKK26" s="78"/>
      <c r="KKL26" s="78"/>
      <c r="KKM26" s="78"/>
      <c r="KKN26" s="78"/>
      <c r="KKO26" s="78"/>
      <c r="KKP26" s="78"/>
      <c r="KKQ26" s="78"/>
      <c r="KKR26" s="78"/>
      <c r="KKS26" s="78"/>
      <c r="KKT26" s="78"/>
      <c r="KKU26" s="78"/>
      <c r="KKV26" s="78"/>
      <c r="KKW26" s="78"/>
      <c r="KKX26" s="78"/>
      <c r="KKY26" s="78"/>
      <c r="KKZ26" s="78"/>
      <c r="KLA26" s="78"/>
      <c r="KLB26" s="78"/>
      <c r="KLC26" s="78"/>
      <c r="KLD26" s="78"/>
      <c r="KLE26" s="78"/>
      <c r="KLF26" s="78"/>
      <c r="KLG26" s="78"/>
      <c r="KLH26" s="78"/>
      <c r="KLI26" s="78"/>
      <c r="KLJ26" s="78"/>
      <c r="KLK26" s="78"/>
      <c r="KLL26" s="78"/>
      <c r="KLM26" s="78"/>
      <c r="KLN26" s="78"/>
      <c r="KLO26" s="78"/>
      <c r="KLP26" s="78"/>
      <c r="KLQ26" s="78"/>
      <c r="KLR26" s="78"/>
      <c r="KLS26" s="78"/>
      <c r="KLT26" s="78"/>
      <c r="KLU26" s="78"/>
      <c r="KLV26" s="78"/>
      <c r="KLW26" s="78"/>
      <c r="KLX26" s="78"/>
      <c r="KLY26" s="78"/>
      <c r="KLZ26" s="78"/>
      <c r="KMA26" s="78"/>
      <c r="KMB26" s="78"/>
      <c r="KMC26" s="78"/>
      <c r="KMD26" s="78"/>
      <c r="KME26" s="78"/>
      <c r="KMF26" s="78"/>
      <c r="KMG26" s="78"/>
      <c r="KMH26" s="78"/>
      <c r="KMI26" s="78"/>
      <c r="KMJ26" s="78"/>
      <c r="KMK26" s="78"/>
      <c r="KML26" s="78"/>
      <c r="KMM26" s="78"/>
      <c r="KMN26" s="78"/>
      <c r="KMO26" s="78"/>
      <c r="KMP26" s="78"/>
      <c r="KMQ26" s="78"/>
      <c r="KMR26" s="78"/>
      <c r="KMS26" s="78"/>
      <c r="KMT26" s="78"/>
      <c r="KMU26" s="78"/>
      <c r="KMV26" s="78"/>
      <c r="KMW26" s="78"/>
      <c r="KMX26" s="78"/>
      <c r="KMY26" s="78"/>
      <c r="KMZ26" s="78"/>
      <c r="KNA26" s="78"/>
      <c r="KNB26" s="78"/>
      <c r="KNC26" s="78"/>
      <c r="KND26" s="78"/>
      <c r="KNE26" s="78"/>
      <c r="KNF26" s="78"/>
      <c r="KNG26" s="78"/>
      <c r="KNH26" s="78"/>
      <c r="KNI26" s="78"/>
      <c r="KNJ26" s="78"/>
      <c r="KNK26" s="78"/>
      <c r="KNL26" s="78"/>
      <c r="KNM26" s="78"/>
      <c r="KNN26" s="78"/>
      <c r="KNO26" s="78"/>
      <c r="KNP26" s="78"/>
      <c r="KNQ26" s="78"/>
      <c r="KNR26" s="78"/>
      <c r="KNS26" s="78"/>
      <c r="KNT26" s="78"/>
      <c r="KNU26" s="78"/>
      <c r="KNV26" s="78"/>
      <c r="KNW26" s="78"/>
      <c r="KNX26" s="78"/>
      <c r="KNY26" s="78"/>
      <c r="KNZ26" s="78"/>
      <c r="KOA26" s="78"/>
      <c r="KOB26" s="78"/>
      <c r="KOC26" s="78"/>
      <c r="KOD26" s="78"/>
      <c r="KOE26" s="78"/>
      <c r="KOF26" s="78"/>
      <c r="KOG26" s="78"/>
      <c r="KOH26" s="78"/>
      <c r="KOI26" s="78"/>
      <c r="KOJ26" s="78"/>
      <c r="KOK26" s="78"/>
      <c r="KOL26" s="78"/>
      <c r="KOM26" s="78"/>
      <c r="KON26" s="78"/>
      <c r="KOO26" s="78"/>
      <c r="KOP26" s="78"/>
      <c r="KOQ26" s="78"/>
      <c r="KOR26" s="78"/>
      <c r="KOS26" s="78"/>
      <c r="KOT26" s="78"/>
      <c r="KOU26" s="78"/>
      <c r="KOV26" s="78"/>
      <c r="KOW26" s="78"/>
      <c r="KOX26" s="78"/>
      <c r="KOY26" s="78"/>
      <c r="KOZ26" s="78"/>
      <c r="KPA26" s="78"/>
      <c r="KPB26" s="78"/>
      <c r="KPC26" s="78"/>
      <c r="KPD26" s="78"/>
      <c r="KPE26" s="78"/>
      <c r="KPF26" s="78"/>
      <c r="KPG26" s="78"/>
      <c r="KPH26" s="78"/>
      <c r="KPI26" s="78"/>
      <c r="KPJ26" s="78"/>
      <c r="KPK26" s="78"/>
      <c r="KPL26" s="78"/>
      <c r="KPM26" s="78"/>
      <c r="KPN26" s="78"/>
      <c r="KPO26" s="78"/>
      <c r="KPP26" s="78"/>
      <c r="KPQ26" s="78"/>
      <c r="KPR26" s="78"/>
      <c r="KPS26" s="78"/>
      <c r="KPT26" s="78"/>
      <c r="KPU26" s="78"/>
      <c r="KPV26" s="78"/>
      <c r="KPW26" s="78"/>
      <c r="KPX26" s="78"/>
      <c r="KPY26" s="78"/>
      <c r="KPZ26" s="78"/>
      <c r="KQA26" s="78"/>
      <c r="KQB26" s="78"/>
      <c r="KQC26" s="78"/>
      <c r="KQD26" s="78"/>
      <c r="KQE26" s="78"/>
      <c r="KQF26" s="78"/>
      <c r="KQG26" s="78"/>
      <c r="KQH26" s="78"/>
      <c r="KQI26" s="78"/>
      <c r="KQJ26" s="78"/>
      <c r="KQK26" s="78"/>
      <c r="KQL26" s="78"/>
      <c r="KQM26" s="78"/>
      <c r="KQN26" s="78"/>
      <c r="KQO26" s="78"/>
      <c r="KQP26" s="78"/>
      <c r="KQQ26" s="78"/>
      <c r="KQR26" s="78"/>
      <c r="KQS26" s="78"/>
      <c r="KQT26" s="78"/>
      <c r="KQU26" s="78"/>
      <c r="KQV26" s="78"/>
      <c r="KQW26" s="78"/>
      <c r="KQX26" s="78"/>
      <c r="KQY26" s="78"/>
      <c r="KQZ26" s="78"/>
      <c r="KRA26" s="78"/>
      <c r="KRB26" s="78"/>
      <c r="KRC26" s="78"/>
      <c r="KRD26" s="78"/>
      <c r="KRE26" s="78"/>
      <c r="KRF26" s="78"/>
      <c r="KRG26" s="78"/>
      <c r="KRH26" s="78"/>
      <c r="KRI26" s="78"/>
      <c r="KRJ26" s="78"/>
      <c r="KRK26" s="78"/>
      <c r="KRL26" s="78"/>
      <c r="KRM26" s="78"/>
      <c r="KRN26" s="78"/>
      <c r="KRO26" s="78"/>
      <c r="KRP26" s="78"/>
      <c r="KRQ26" s="78"/>
      <c r="KRR26" s="78"/>
      <c r="KRS26" s="78"/>
      <c r="KRT26" s="78"/>
      <c r="KRU26" s="78"/>
      <c r="KRV26" s="78"/>
      <c r="KRW26" s="78"/>
      <c r="KRX26" s="78"/>
      <c r="KRY26" s="78"/>
      <c r="KRZ26" s="78"/>
      <c r="KSA26" s="78"/>
      <c r="KSB26" s="78"/>
      <c r="KSC26" s="78"/>
      <c r="KSD26" s="78"/>
      <c r="KSE26" s="78"/>
      <c r="KSF26" s="78"/>
      <c r="KSG26" s="78"/>
      <c r="KSH26" s="78"/>
      <c r="KSI26" s="78"/>
      <c r="KSJ26" s="78"/>
      <c r="KSK26" s="78"/>
      <c r="KSL26" s="78"/>
      <c r="KSM26" s="78"/>
      <c r="KSN26" s="78"/>
      <c r="KSO26" s="78"/>
      <c r="KSP26" s="78"/>
      <c r="KSQ26" s="78"/>
      <c r="KSR26" s="78"/>
      <c r="KSS26" s="78"/>
      <c r="KST26" s="78"/>
      <c r="KSU26" s="78"/>
      <c r="KSV26" s="78"/>
      <c r="KSW26" s="78"/>
      <c r="KSX26" s="78"/>
      <c r="KSY26" s="78"/>
      <c r="KSZ26" s="78"/>
      <c r="KTA26" s="78"/>
      <c r="KTB26" s="78"/>
      <c r="KTC26" s="78"/>
      <c r="KTD26" s="78"/>
      <c r="KTE26" s="78"/>
      <c r="KTF26" s="78"/>
      <c r="KTG26" s="78"/>
      <c r="KTH26" s="78"/>
      <c r="KTI26" s="78"/>
      <c r="KTJ26" s="78"/>
      <c r="KTK26" s="78"/>
      <c r="KTL26" s="78"/>
      <c r="KTM26" s="78"/>
      <c r="KTN26" s="78"/>
      <c r="KTO26" s="78"/>
      <c r="KTP26" s="78"/>
      <c r="KTQ26" s="78"/>
      <c r="KTR26" s="78"/>
      <c r="KTS26" s="78"/>
      <c r="KTT26" s="78"/>
      <c r="KTU26" s="78"/>
      <c r="KTV26" s="78"/>
      <c r="KTW26" s="78"/>
      <c r="KTX26" s="78"/>
      <c r="KTY26" s="78"/>
      <c r="KTZ26" s="78"/>
      <c r="KUA26" s="78"/>
      <c r="KUB26" s="78"/>
      <c r="KUC26" s="78"/>
      <c r="KUD26" s="78"/>
      <c r="KUE26" s="78"/>
      <c r="KUF26" s="78"/>
      <c r="KUG26" s="78"/>
      <c r="KUH26" s="78"/>
      <c r="KUI26" s="78"/>
      <c r="KUJ26" s="78"/>
      <c r="KUK26" s="78"/>
      <c r="KUL26" s="78"/>
      <c r="KUM26" s="78"/>
      <c r="KUN26" s="78"/>
      <c r="KUO26" s="78"/>
      <c r="KUP26" s="78"/>
      <c r="KUQ26" s="78"/>
      <c r="KUR26" s="78"/>
      <c r="KUS26" s="78"/>
      <c r="KUT26" s="78"/>
      <c r="KUU26" s="78"/>
      <c r="KUV26" s="78"/>
      <c r="KUW26" s="78"/>
      <c r="KUX26" s="78"/>
      <c r="KUY26" s="78"/>
      <c r="KUZ26" s="78"/>
      <c r="KVA26" s="78"/>
      <c r="KVB26" s="78"/>
      <c r="KVC26" s="78"/>
      <c r="KVD26" s="78"/>
      <c r="KVE26" s="78"/>
      <c r="KVF26" s="78"/>
      <c r="KVG26" s="78"/>
      <c r="KVH26" s="78"/>
      <c r="KVI26" s="78"/>
      <c r="KVJ26" s="78"/>
      <c r="KVK26" s="78"/>
      <c r="KVL26" s="78"/>
      <c r="KVM26" s="78"/>
      <c r="KVN26" s="78"/>
      <c r="KVO26" s="78"/>
      <c r="KVP26" s="78"/>
      <c r="KVQ26" s="78"/>
      <c r="KVR26" s="78"/>
      <c r="KVS26" s="78"/>
      <c r="KVT26" s="78"/>
      <c r="KVU26" s="78"/>
      <c r="KVV26" s="78"/>
      <c r="KVW26" s="78"/>
      <c r="KVX26" s="78"/>
      <c r="KVY26" s="78"/>
      <c r="KVZ26" s="78"/>
      <c r="KWA26" s="78"/>
      <c r="KWB26" s="78"/>
      <c r="KWC26" s="78"/>
      <c r="KWD26" s="78"/>
      <c r="KWE26" s="78"/>
      <c r="KWF26" s="78"/>
      <c r="KWG26" s="78"/>
      <c r="KWH26" s="78"/>
      <c r="KWI26" s="78"/>
      <c r="KWJ26" s="78"/>
      <c r="KWK26" s="78"/>
      <c r="KWL26" s="78"/>
      <c r="KWM26" s="78"/>
      <c r="KWN26" s="78"/>
      <c r="KWO26" s="78"/>
      <c r="KWP26" s="78"/>
      <c r="KWQ26" s="78"/>
      <c r="KWR26" s="78"/>
      <c r="KWS26" s="78"/>
      <c r="KWT26" s="78"/>
      <c r="KWU26" s="78"/>
      <c r="KWV26" s="78"/>
      <c r="KWW26" s="78"/>
      <c r="KWX26" s="78"/>
      <c r="KWY26" s="78"/>
      <c r="KWZ26" s="78"/>
      <c r="KXA26" s="78"/>
      <c r="KXB26" s="78"/>
      <c r="KXC26" s="78"/>
      <c r="KXD26" s="78"/>
      <c r="KXE26" s="78"/>
      <c r="KXF26" s="78"/>
      <c r="KXG26" s="78"/>
      <c r="KXH26" s="78"/>
      <c r="KXI26" s="78"/>
      <c r="KXJ26" s="78"/>
      <c r="KXK26" s="78"/>
      <c r="KXL26" s="78"/>
      <c r="KXM26" s="78"/>
      <c r="KXN26" s="78"/>
      <c r="KXO26" s="78"/>
      <c r="KXP26" s="78"/>
      <c r="KXQ26" s="78"/>
      <c r="KXR26" s="78"/>
      <c r="KXS26" s="78"/>
      <c r="KXT26" s="78"/>
      <c r="KXU26" s="78"/>
      <c r="KXV26" s="78"/>
      <c r="KXW26" s="78"/>
      <c r="KXX26" s="78"/>
      <c r="KXY26" s="78"/>
      <c r="KXZ26" s="78"/>
      <c r="KYA26" s="78"/>
      <c r="KYB26" s="78"/>
      <c r="KYC26" s="78"/>
      <c r="KYD26" s="78"/>
      <c r="KYE26" s="78"/>
      <c r="KYF26" s="78"/>
      <c r="KYG26" s="78"/>
      <c r="KYH26" s="78"/>
      <c r="KYI26" s="78"/>
      <c r="KYJ26" s="78"/>
      <c r="KYK26" s="78"/>
      <c r="KYL26" s="78"/>
      <c r="KYM26" s="78"/>
      <c r="KYN26" s="78"/>
      <c r="KYO26" s="78"/>
      <c r="KYP26" s="78"/>
      <c r="KYQ26" s="78"/>
      <c r="KYR26" s="78"/>
      <c r="KYS26" s="78"/>
      <c r="KYT26" s="78"/>
      <c r="KYU26" s="78"/>
      <c r="KYV26" s="78"/>
      <c r="KYW26" s="78"/>
      <c r="KYX26" s="78"/>
      <c r="KYY26" s="78"/>
      <c r="KYZ26" s="78"/>
      <c r="KZA26" s="78"/>
      <c r="KZB26" s="78"/>
      <c r="KZC26" s="78"/>
      <c r="KZD26" s="78"/>
      <c r="KZE26" s="78"/>
      <c r="KZF26" s="78"/>
      <c r="KZG26" s="78"/>
      <c r="KZH26" s="78"/>
      <c r="KZI26" s="78"/>
      <c r="KZJ26" s="78"/>
      <c r="KZK26" s="78"/>
      <c r="KZL26" s="78"/>
      <c r="KZM26" s="78"/>
      <c r="KZN26" s="78"/>
      <c r="KZO26" s="78"/>
      <c r="KZP26" s="78"/>
      <c r="KZQ26" s="78"/>
      <c r="KZR26" s="78"/>
      <c r="KZS26" s="78"/>
      <c r="KZT26" s="78"/>
      <c r="KZU26" s="78"/>
      <c r="KZV26" s="78"/>
      <c r="KZW26" s="78"/>
      <c r="KZX26" s="78"/>
      <c r="KZY26" s="78"/>
      <c r="KZZ26" s="78"/>
      <c r="LAA26" s="78"/>
      <c r="LAB26" s="78"/>
      <c r="LAC26" s="78"/>
      <c r="LAD26" s="78"/>
      <c r="LAE26" s="78"/>
      <c r="LAF26" s="78"/>
      <c r="LAG26" s="78"/>
      <c r="LAH26" s="78"/>
      <c r="LAI26" s="78"/>
      <c r="LAJ26" s="78"/>
      <c r="LAK26" s="78"/>
      <c r="LAL26" s="78"/>
      <c r="LAM26" s="78"/>
      <c r="LAN26" s="78"/>
      <c r="LAO26" s="78"/>
      <c r="LAP26" s="78"/>
      <c r="LAQ26" s="78"/>
      <c r="LAR26" s="78"/>
      <c r="LAS26" s="78"/>
      <c r="LAT26" s="78"/>
      <c r="LAU26" s="78"/>
      <c r="LAV26" s="78"/>
      <c r="LAW26" s="78"/>
      <c r="LAX26" s="78"/>
      <c r="LAY26" s="78"/>
      <c r="LAZ26" s="78"/>
      <c r="LBA26" s="78"/>
      <c r="LBB26" s="78"/>
      <c r="LBC26" s="78"/>
      <c r="LBD26" s="78"/>
      <c r="LBE26" s="78"/>
      <c r="LBF26" s="78"/>
      <c r="LBG26" s="78"/>
      <c r="LBH26" s="78"/>
      <c r="LBI26" s="78"/>
      <c r="LBJ26" s="78"/>
      <c r="LBK26" s="78"/>
      <c r="LBL26" s="78"/>
      <c r="LBM26" s="78"/>
      <c r="LBN26" s="78"/>
      <c r="LBO26" s="78"/>
      <c r="LBP26" s="78"/>
      <c r="LBQ26" s="78"/>
      <c r="LBR26" s="78"/>
      <c r="LBS26" s="78"/>
      <c r="LBT26" s="78"/>
      <c r="LBU26" s="78"/>
      <c r="LBV26" s="78"/>
      <c r="LBW26" s="78"/>
      <c r="LBX26" s="78"/>
      <c r="LBY26" s="78"/>
      <c r="LBZ26" s="78"/>
      <c r="LCA26" s="78"/>
      <c r="LCB26" s="78"/>
      <c r="LCC26" s="78"/>
      <c r="LCD26" s="78"/>
      <c r="LCE26" s="78"/>
      <c r="LCF26" s="78"/>
      <c r="LCG26" s="78"/>
      <c r="LCH26" s="78"/>
      <c r="LCI26" s="78"/>
      <c r="LCJ26" s="78"/>
      <c r="LCK26" s="78"/>
      <c r="LCL26" s="78"/>
      <c r="LCM26" s="78"/>
      <c r="LCN26" s="78"/>
      <c r="LCO26" s="78"/>
      <c r="LCP26" s="78"/>
      <c r="LCQ26" s="78"/>
      <c r="LCR26" s="78"/>
      <c r="LCS26" s="78"/>
      <c r="LCT26" s="78"/>
      <c r="LCU26" s="78"/>
      <c r="LCV26" s="78"/>
      <c r="LCW26" s="78"/>
      <c r="LCX26" s="78"/>
      <c r="LCY26" s="78"/>
      <c r="LCZ26" s="78"/>
      <c r="LDA26" s="78"/>
      <c r="LDB26" s="78"/>
      <c r="LDC26" s="78"/>
      <c r="LDD26" s="78"/>
      <c r="LDE26" s="78"/>
      <c r="LDF26" s="78"/>
      <c r="LDG26" s="78"/>
      <c r="LDH26" s="78"/>
      <c r="LDI26" s="78"/>
      <c r="LDJ26" s="78"/>
      <c r="LDK26" s="78"/>
      <c r="LDL26" s="78"/>
      <c r="LDM26" s="78"/>
      <c r="LDN26" s="78"/>
      <c r="LDO26" s="78"/>
      <c r="LDP26" s="78"/>
      <c r="LDQ26" s="78"/>
      <c r="LDR26" s="78"/>
      <c r="LDS26" s="78"/>
      <c r="LDT26" s="78"/>
      <c r="LDU26" s="78"/>
      <c r="LDV26" s="78"/>
      <c r="LDW26" s="78"/>
      <c r="LDX26" s="78"/>
      <c r="LDY26" s="78"/>
      <c r="LDZ26" s="78"/>
      <c r="LEA26" s="78"/>
      <c r="LEB26" s="78"/>
      <c r="LEC26" s="78"/>
      <c r="LED26" s="78"/>
      <c r="LEE26" s="78"/>
      <c r="LEF26" s="78"/>
      <c r="LEG26" s="78"/>
      <c r="LEH26" s="78"/>
      <c r="LEI26" s="78"/>
      <c r="LEJ26" s="78"/>
      <c r="LEK26" s="78"/>
      <c r="LEL26" s="78"/>
      <c r="LEM26" s="78"/>
      <c r="LEN26" s="78"/>
      <c r="LEO26" s="78"/>
      <c r="LEP26" s="78"/>
      <c r="LEQ26" s="78"/>
      <c r="LER26" s="78"/>
      <c r="LES26" s="78"/>
      <c r="LET26" s="78"/>
      <c r="LEU26" s="78"/>
      <c r="LEV26" s="78"/>
      <c r="LEW26" s="78"/>
      <c r="LEX26" s="78"/>
      <c r="LEY26" s="78"/>
      <c r="LEZ26" s="78"/>
      <c r="LFA26" s="78"/>
      <c r="LFB26" s="78"/>
      <c r="LFC26" s="78"/>
      <c r="LFD26" s="78"/>
      <c r="LFE26" s="78"/>
      <c r="LFF26" s="78"/>
      <c r="LFG26" s="78"/>
      <c r="LFH26" s="78"/>
      <c r="LFI26" s="78"/>
      <c r="LFJ26" s="78"/>
      <c r="LFK26" s="78"/>
      <c r="LFL26" s="78"/>
      <c r="LFM26" s="78"/>
      <c r="LFN26" s="78"/>
      <c r="LFO26" s="78"/>
      <c r="LFP26" s="78"/>
      <c r="LFQ26" s="78"/>
      <c r="LFR26" s="78"/>
      <c r="LFS26" s="78"/>
      <c r="LFT26" s="78"/>
      <c r="LFU26" s="78"/>
      <c r="LFV26" s="78"/>
      <c r="LFW26" s="78"/>
      <c r="LFX26" s="78"/>
      <c r="LFY26" s="78"/>
      <c r="LFZ26" s="78"/>
      <c r="LGA26" s="78"/>
      <c r="LGB26" s="78"/>
      <c r="LGC26" s="78"/>
      <c r="LGD26" s="78"/>
      <c r="LGE26" s="78"/>
      <c r="LGF26" s="78"/>
      <c r="LGG26" s="78"/>
      <c r="LGH26" s="78"/>
      <c r="LGI26" s="78"/>
      <c r="LGJ26" s="78"/>
      <c r="LGK26" s="78"/>
      <c r="LGL26" s="78"/>
      <c r="LGM26" s="78"/>
      <c r="LGN26" s="78"/>
      <c r="LGO26" s="78"/>
      <c r="LGP26" s="78"/>
      <c r="LGQ26" s="78"/>
      <c r="LGR26" s="78"/>
      <c r="LGS26" s="78"/>
      <c r="LGT26" s="78"/>
      <c r="LGU26" s="78"/>
      <c r="LGV26" s="78"/>
      <c r="LGW26" s="78"/>
      <c r="LGX26" s="78"/>
      <c r="LGY26" s="78"/>
      <c r="LGZ26" s="78"/>
      <c r="LHA26" s="78"/>
      <c r="LHB26" s="78"/>
      <c r="LHC26" s="78"/>
      <c r="LHD26" s="78"/>
      <c r="LHE26" s="78"/>
      <c r="LHF26" s="78"/>
      <c r="LHG26" s="78"/>
      <c r="LHH26" s="78"/>
      <c r="LHI26" s="78"/>
      <c r="LHJ26" s="78"/>
      <c r="LHK26" s="78"/>
      <c r="LHL26" s="78"/>
      <c r="LHM26" s="78"/>
      <c r="LHN26" s="78"/>
      <c r="LHO26" s="78"/>
      <c r="LHP26" s="78"/>
      <c r="LHQ26" s="78"/>
      <c r="LHR26" s="78"/>
      <c r="LHS26" s="78"/>
      <c r="LHT26" s="78"/>
      <c r="LHU26" s="78"/>
      <c r="LHV26" s="78"/>
      <c r="LHW26" s="78"/>
      <c r="LHX26" s="78"/>
      <c r="LHY26" s="78"/>
      <c r="LHZ26" s="78"/>
      <c r="LIA26" s="78"/>
      <c r="LIB26" s="78"/>
      <c r="LIC26" s="78"/>
      <c r="LID26" s="78"/>
      <c r="LIE26" s="78"/>
      <c r="LIF26" s="78"/>
      <c r="LIG26" s="78"/>
      <c r="LIH26" s="78"/>
      <c r="LII26" s="78"/>
      <c r="LIJ26" s="78"/>
      <c r="LIK26" s="78"/>
      <c r="LIL26" s="78"/>
      <c r="LIM26" s="78"/>
      <c r="LIN26" s="78"/>
      <c r="LIO26" s="78"/>
      <c r="LIP26" s="78"/>
      <c r="LIQ26" s="78"/>
      <c r="LIR26" s="78"/>
      <c r="LIS26" s="78"/>
      <c r="LIT26" s="78"/>
      <c r="LIU26" s="78"/>
      <c r="LIV26" s="78"/>
      <c r="LIW26" s="78"/>
      <c r="LIX26" s="78"/>
      <c r="LIY26" s="78"/>
      <c r="LIZ26" s="78"/>
      <c r="LJA26" s="78"/>
      <c r="LJB26" s="78"/>
      <c r="LJC26" s="78"/>
      <c r="LJD26" s="78"/>
      <c r="LJE26" s="78"/>
      <c r="LJF26" s="78"/>
      <c r="LJG26" s="78"/>
      <c r="LJH26" s="78"/>
      <c r="LJI26" s="78"/>
      <c r="LJJ26" s="78"/>
      <c r="LJK26" s="78"/>
      <c r="LJL26" s="78"/>
      <c r="LJM26" s="78"/>
      <c r="LJN26" s="78"/>
      <c r="LJO26" s="78"/>
      <c r="LJP26" s="78"/>
      <c r="LJQ26" s="78"/>
      <c r="LJR26" s="78"/>
      <c r="LJS26" s="78"/>
      <c r="LJT26" s="78"/>
      <c r="LJU26" s="78"/>
      <c r="LJV26" s="78"/>
      <c r="LJW26" s="78"/>
      <c r="LJX26" s="78"/>
      <c r="LJY26" s="78"/>
      <c r="LJZ26" s="78"/>
      <c r="LKA26" s="78"/>
      <c r="LKB26" s="78"/>
      <c r="LKC26" s="78"/>
      <c r="LKD26" s="78"/>
      <c r="LKE26" s="78"/>
      <c r="LKF26" s="78"/>
      <c r="LKG26" s="78"/>
      <c r="LKH26" s="78"/>
      <c r="LKI26" s="78"/>
      <c r="LKJ26" s="78"/>
      <c r="LKK26" s="78"/>
      <c r="LKL26" s="78"/>
      <c r="LKM26" s="78"/>
      <c r="LKN26" s="78"/>
      <c r="LKO26" s="78"/>
      <c r="LKP26" s="78"/>
      <c r="LKQ26" s="78"/>
      <c r="LKR26" s="78"/>
      <c r="LKS26" s="78"/>
      <c r="LKT26" s="78"/>
      <c r="LKU26" s="78"/>
      <c r="LKV26" s="78"/>
      <c r="LKW26" s="78"/>
      <c r="LKX26" s="78"/>
      <c r="LKY26" s="78"/>
      <c r="LKZ26" s="78"/>
      <c r="LLA26" s="78"/>
      <c r="LLB26" s="78"/>
      <c r="LLC26" s="78"/>
      <c r="LLD26" s="78"/>
      <c r="LLE26" s="78"/>
      <c r="LLF26" s="78"/>
      <c r="LLG26" s="78"/>
      <c r="LLH26" s="78"/>
      <c r="LLI26" s="78"/>
      <c r="LLJ26" s="78"/>
      <c r="LLK26" s="78"/>
      <c r="LLL26" s="78"/>
      <c r="LLM26" s="78"/>
      <c r="LLN26" s="78"/>
      <c r="LLO26" s="78"/>
      <c r="LLP26" s="78"/>
      <c r="LLQ26" s="78"/>
      <c r="LLR26" s="78"/>
      <c r="LLS26" s="78"/>
      <c r="LLT26" s="78"/>
      <c r="LLU26" s="78"/>
      <c r="LLV26" s="78"/>
      <c r="LLW26" s="78"/>
      <c r="LLX26" s="78"/>
      <c r="LLY26" s="78"/>
      <c r="LLZ26" s="78"/>
      <c r="LMA26" s="78"/>
      <c r="LMB26" s="78"/>
      <c r="LMC26" s="78"/>
      <c r="LMD26" s="78"/>
      <c r="LME26" s="78"/>
      <c r="LMF26" s="78"/>
      <c r="LMG26" s="78"/>
      <c r="LMH26" s="78"/>
      <c r="LMI26" s="78"/>
      <c r="LMJ26" s="78"/>
      <c r="LMK26" s="78"/>
      <c r="LML26" s="78"/>
      <c r="LMM26" s="78"/>
      <c r="LMN26" s="78"/>
      <c r="LMO26" s="78"/>
      <c r="LMP26" s="78"/>
      <c r="LMQ26" s="78"/>
      <c r="LMR26" s="78"/>
      <c r="LMS26" s="78"/>
      <c r="LMT26" s="78"/>
      <c r="LMU26" s="78"/>
      <c r="LMV26" s="78"/>
      <c r="LMW26" s="78"/>
      <c r="LMX26" s="78"/>
      <c r="LMY26" s="78"/>
      <c r="LMZ26" s="78"/>
      <c r="LNA26" s="78"/>
      <c r="LNB26" s="78"/>
      <c r="LNC26" s="78"/>
      <c r="LND26" s="78"/>
      <c r="LNE26" s="78"/>
      <c r="LNF26" s="78"/>
      <c r="LNG26" s="78"/>
      <c r="LNH26" s="78"/>
      <c r="LNI26" s="78"/>
      <c r="LNJ26" s="78"/>
      <c r="LNK26" s="78"/>
      <c r="LNL26" s="78"/>
      <c r="LNM26" s="78"/>
      <c r="LNN26" s="78"/>
      <c r="LNO26" s="78"/>
      <c r="LNP26" s="78"/>
      <c r="LNQ26" s="78"/>
      <c r="LNR26" s="78"/>
      <c r="LNS26" s="78"/>
      <c r="LNT26" s="78"/>
      <c r="LNU26" s="78"/>
      <c r="LNV26" s="78"/>
      <c r="LNW26" s="78"/>
      <c r="LNX26" s="78"/>
      <c r="LNY26" s="78"/>
      <c r="LNZ26" s="78"/>
      <c r="LOA26" s="78"/>
      <c r="LOB26" s="78"/>
      <c r="LOC26" s="78"/>
      <c r="LOD26" s="78"/>
      <c r="LOE26" s="78"/>
      <c r="LOF26" s="78"/>
      <c r="LOG26" s="78"/>
      <c r="LOH26" s="78"/>
      <c r="LOI26" s="78"/>
      <c r="LOJ26" s="78"/>
      <c r="LOK26" s="78"/>
      <c r="LOL26" s="78"/>
      <c r="LOM26" s="78"/>
      <c r="LON26" s="78"/>
      <c r="LOO26" s="78"/>
      <c r="LOP26" s="78"/>
      <c r="LOQ26" s="78"/>
      <c r="LOR26" s="78"/>
      <c r="LOS26" s="78"/>
      <c r="LOT26" s="78"/>
      <c r="LOU26" s="78"/>
      <c r="LOV26" s="78"/>
      <c r="LOW26" s="78"/>
      <c r="LOX26" s="78"/>
      <c r="LOY26" s="78"/>
      <c r="LOZ26" s="78"/>
      <c r="LPA26" s="78"/>
      <c r="LPB26" s="78"/>
      <c r="LPC26" s="78"/>
      <c r="LPD26" s="78"/>
      <c r="LPE26" s="78"/>
      <c r="LPF26" s="78"/>
      <c r="LPG26" s="78"/>
      <c r="LPH26" s="78"/>
      <c r="LPI26" s="78"/>
      <c r="LPJ26" s="78"/>
      <c r="LPK26" s="78"/>
      <c r="LPL26" s="78"/>
      <c r="LPM26" s="78"/>
      <c r="LPN26" s="78"/>
      <c r="LPO26" s="78"/>
      <c r="LPP26" s="78"/>
      <c r="LPQ26" s="78"/>
      <c r="LPR26" s="78"/>
      <c r="LPS26" s="78"/>
      <c r="LPT26" s="78"/>
      <c r="LPU26" s="78"/>
      <c r="LPV26" s="78"/>
      <c r="LPW26" s="78"/>
      <c r="LPX26" s="78"/>
      <c r="LPY26" s="78"/>
      <c r="LPZ26" s="78"/>
      <c r="LQA26" s="78"/>
      <c r="LQB26" s="78"/>
      <c r="LQC26" s="78"/>
      <c r="LQD26" s="78"/>
      <c r="LQE26" s="78"/>
      <c r="LQF26" s="78"/>
      <c r="LQG26" s="78"/>
      <c r="LQH26" s="78"/>
      <c r="LQI26" s="78"/>
      <c r="LQJ26" s="78"/>
      <c r="LQK26" s="78"/>
      <c r="LQL26" s="78"/>
      <c r="LQM26" s="78"/>
      <c r="LQN26" s="78"/>
      <c r="LQO26" s="78"/>
      <c r="LQP26" s="78"/>
      <c r="LQQ26" s="78"/>
      <c r="LQR26" s="78"/>
      <c r="LQS26" s="78"/>
      <c r="LQT26" s="78"/>
      <c r="LQU26" s="78"/>
      <c r="LQV26" s="78"/>
      <c r="LQW26" s="78"/>
      <c r="LQX26" s="78"/>
      <c r="LQY26" s="78"/>
      <c r="LQZ26" s="78"/>
      <c r="LRA26" s="78"/>
      <c r="LRB26" s="78"/>
      <c r="LRC26" s="78"/>
      <c r="LRD26" s="78"/>
      <c r="LRE26" s="78"/>
      <c r="LRF26" s="78"/>
      <c r="LRG26" s="78"/>
      <c r="LRH26" s="78"/>
      <c r="LRI26" s="78"/>
      <c r="LRJ26" s="78"/>
      <c r="LRK26" s="78"/>
      <c r="LRL26" s="78"/>
      <c r="LRM26" s="78"/>
      <c r="LRN26" s="78"/>
      <c r="LRO26" s="78"/>
      <c r="LRP26" s="78"/>
      <c r="LRQ26" s="78"/>
      <c r="LRR26" s="78"/>
      <c r="LRS26" s="78"/>
      <c r="LRT26" s="78"/>
      <c r="LRU26" s="78"/>
      <c r="LRV26" s="78"/>
      <c r="LRW26" s="78"/>
      <c r="LRX26" s="78"/>
      <c r="LRY26" s="78"/>
      <c r="LRZ26" s="78"/>
      <c r="LSA26" s="78"/>
      <c r="LSB26" s="78"/>
      <c r="LSC26" s="78"/>
      <c r="LSD26" s="78"/>
      <c r="LSE26" s="78"/>
      <c r="LSF26" s="78"/>
      <c r="LSG26" s="78"/>
      <c r="LSH26" s="78"/>
      <c r="LSI26" s="78"/>
      <c r="LSJ26" s="78"/>
      <c r="LSK26" s="78"/>
      <c r="LSL26" s="78"/>
      <c r="LSM26" s="78"/>
      <c r="LSN26" s="78"/>
      <c r="LSO26" s="78"/>
      <c r="LSP26" s="78"/>
      <c r="LSQ26" s="78"/>
      <c r="LSR26" s="78"/>
      <c r="LSS26" s="78"/>
      <c r="LST26" s="78"/>
      <c r="LSU26" s="78"/>
      <c r="LSV26" s="78"/>
      <c r="LSW26" s="78"/>
      <c r="LSX26" s="78"/>
      <c r="LSY26" s="78"/>
      <c r="LSZ26" s="78"/>
      <c r="LTA26" s="78"/>
      <c r="LTB26" s="78"/>
      <c r="LTC26" s="78"/>
      <c r="LTD26" s="78"/>
      <c r="LTE26" s="78"/>
      <c r="LTF26" s="78"/>
      <c r="LTG26" s="78"/>
      <c r="LTH26" s="78"/>
      <c r="LTI26" s="78"/>
      <c r="LTJ26" s="78"/>
      <c r="LTK26" s="78"/>
      <c r="LTL26" s="78"/>
      <c r="LTM26" s="78"/>
      <c r="LTN26" s="78"/>
      <c r="LTO26" s="78"/>
      <c r="LTP26" s="78"/>
      <c r="LTQ26" s="78"/>
      <c r="LTR26" s="78"/>
      <c r="LTS26" s="78"/>
      <c r="LTT26" s="78"/>
      <c r="LTU26" s="78"/>
      <c r="LTV26" s="78"/>
      <c r="LTW26" s="78"/>
      <c r="LTX26" s="78"/>
      <c r="LTY26" s="78"/>
      <c r="LTZ26" s="78"/>
      <c r="LUA26" s="78"/>
      <c r="LUB26" s="78"/>
      <c r="LUC26" s="78"/>
      <c r="LUD26" s="78"/>
      <c r="LUE26" s="78"/>
      <c r="LUF26" s="78"/>
      <c r="LUG26" s="78"/>
      <c r="LUH26" s="78"/>
      <c r="LUI26" s="78"/>
      <c r="LUJ26" s="78"/>
      <c r="LUK26" s="78"/>
      <c r="LUL26" s="78"/>
      <c r="LUM26" s="78"/>
      <c r="LUN26" s="78"/>
      <c r="LUO26" s="78"/>
      <c r="LUP26" s="78"/>
      <c r="LUQ26" s="78"/>
      <c r="LUR26" s="78"/>
      <c r="LUS26" s="78"/>
      <c r="LUT26" s="78"/>
      <c r="LUU26" s="78"/>
      <c r="LUV26" s="78"/>
      <c r="LUW26" s="78"/>
      <c r="LUX26" s="78"/>
      <c r="LUY26" s="78"/>
      <c r="LUZ26" s="78"/>
      <c r="LVA26" s="78"/>
      <c r="LVB26" s="78"/>
      <c r="LVC26" s="78"/>
      <c r="LVD26" s="78"/>
      <c r="LVE26" s="78"/>
      <c r="LVF26" s="78"/>
      <c r="LVG26" s="78"/>
      <c r="LVH26" s="78"/>
      <c r="LVI26" s="78"/>
      <c r="LVJ26" s="78"/>
      <c r="LVK26" s="78"/>
      <c r="LVL26" s="78"/>
      <c r="LVM26" s="78"/>
      <c r="LVN26" s="78"/>
      <c r="LVO26" s="78"/>
      <c r="LVP26" s="78"/>
      <c r="LVQ26" s="78"/>
      <c r="LVR26" s="78"/>
      <c r="LVS26" s="78"/>
      <c r="LVT26" s="78"/>
      <c r="LVU26" s="78"/>
      <c r="LVV26" s="78"/>
      <c r="LVW26" s="78"/>
      <c r="LVX26" s="78"/>
      <c r="LVY26" s="78"/>
      <c r="LVZ26" s="78"/>
      <c r="LWA26" s="78"/>
      <c r="LWB26" s="78"/>
      <c r="LWC26" s="78"/>
      <c r="LWD26" s="78"/>
      <c r="LWE26" s="78"/>
      <c r="LWF26" s="78"/>
      <c r="LWG26" s="78"/>
      <c r="LWH26" s="78"/>
      <c r="LWI26" s="78"/>
      <c r="LWJ26" s="78"/>
      <c r="LWK26" s="78"/>
      <c r="LWL26" s="78"/>
      <c r="LWM26" s="78"/>
      <c r="LWN26" s="78"/>
      <c r="LWO26" s="78"/>
      <c r="LWP26" s="78"/>
      <c r="LWQ26" s="78"/>
      <c r="LWR26" s="78"/>
      <c r="LWS26" s="78"/>
      <c r="LWT26" s="78"/>
      <c r="LWU26" s="78"/>
      <c r="LWV26" s="78"/>
      <c r="LWW26" s="78"/>
      <c r="LWX26" s="78"/>
      <c r="LWY26" s="78"/>
      <c r="LWZ26" s="78"/>
      <c r="LXA26" s="78"/>
      <c r="LXB26" s="78"/>
      <c r="LXC26" s="78"/>
      <c r="LXD26" s="78"/>
      <c r="LXE26" s="78"/>
      <c r="LXF26" s="78"/>
      <c r="LXG26" s="78"/>
      <c r="LXH26" s="78"/>
      <c r="LXI26" s="78"/>
      <c r="LXJ26" s="78"/>
      <c r="LXK26" s="78"/>
      <c r="LXL26" s="78"/>
      <c r="LXM26" s="78"/>
      <c r="LXN26" s="78"/>
      <c r="LXO26" s="78"/>
      <c r="LXP26" s="78"/>
      <c r="LXQ26" s="78"/>
      <c r="LXR26" s="78"/>
      <c r="LXS26" s="78"/>
      <c r="LXT26" s="78"/>
      <c r="LXU26" s="78"/>
      <c r="LXV26" s="78"/>
      <c r="LXW26" s="78"/>
      <c r="LXX26" s="78"/>
      <c r="LXY26" s="78"/>
      <c r="LXZ26" s="78"/>
      <c r="LYA26" s="78"/>
      <c r="LYB26" s="78"/>
      <c r="LYC26" s="78"/>
      <c r="LYD26" s="78"/>
      <c r="LYE26" s="78"/>
      <c r="LYF26" s="78"/>
      <c r="LYG26" s="78"/>
      <c r="LYH26" s="78"/>
      <c r="LYI26" s="78"/>
      <c r="LYJ26" s="78"/>
      <c r="LYK26" s="78"/>
      <c r="LYL26" s="78"/>
      <c r="LYM26" s="78"/>
      <c r="LYN26" s="78"/>
      <c r="LYO26" s="78"/>
      <c r="LYP26" s="78"/>
      <c r="LYQ26" s="78"/>
      <c r="LYR26" s="78"/>
      <c r="LYS26" s="78"/>
      <c r="LYT26" s="78"/>
      <c r="LYU26" s="78"/>
      <c r="LYV26" s="78"/>
      <c r="LYW26" s="78"/>
      <c r="LYX26" s="78"/>
      <c r="LYY26" s="78"/>
      <c r="LYZ26" s="78"/>
      <c r="LZA26" s="78"/>
      <c r="LZB26" s="78"/>
      <c r="LZC26" s="78"/>
      <c r="LZD26" s="78"/>
      <c r="LZE26" s="78"/>
      <c r="LZF26" s="78"/>
      <c r="LZG26" s="78"/>
      <c r="LZH26" s="78"/>
      <c r="LZI26" s="78"/>
      <c r="LZJ26" s="78"/>
      <c r="LZK26" s="78"/>
      <c r="LZL26" s="78"/>
      <c r="LZM26" s="78"/>
      <c r="LZN26" s="78"/>
      <c r="LZO26" s="78"/>
      <c r="LZP26" s="78"/>
      <c r="LZQ26" s="78"/>
      <c r="LZR26" s="78"/>
      <c r="LZS26" s="78"/>
      <c r="LZT26" s="78"/>
      <c r="LZU26" s="78"/>
      <c r="LZV26" s="78"/>
      <c r="LZW26" s="78"/>
      <c r="LZX26" s="78"/>
      <c r="LZY26" s="78"/>
      <c r="LZZ26" s="78"/>
      <c r="MAA26" s="78"/>
      <c r="MAB26" s="78"/>
      <c r="MAC26" s="78"/>
      <c r="MAD26" s="78"/>
      <c r="MAE26" s="78"/>
      <c r="MAF26" s="78"/>
      <c r="MAG26" s="78"/>
      <c r="MAH26" s="78"/>
      <c r="MAI26" s="78"/>
      <c r="MAJ26" s="78"/>
      <c r="MAK26" s="78"/>
      <c r="MAL26" s="78"/>
      <c r="MAM26" s="78"/>
      <c r="MAN26" s="78"/>
      <c r="MAO26" s="78"/>
      <c r="MAP26" s="78"/>
      <c r="MAQ26" s="78"/>
      <c r="MAR26" s="78"/>
      <c r="MAS26" s="78"/>
      <c r="MAT26" s="78"/>
      <c r="MAU26" s="78"/>
      <c r="MAV26" s="78"/>
      <c r="MAW26" s="78"/>
      <c r="MAX26" s="78"/>
      <c r="MAY26" s="78"/>
      <c r="MAZ26" s="78"/>
      <c r="MBA26" s="78"/>
      <c r="MBB26" s="78"/>
      <c r="MBC26" s="78"/>
      <c r="MBD26" s="78"/>
      <c r="MBE26" s="78"/>
      <c r="MBF26" s="78"/>
      <c r="MBG26" s="78"/>
      <c r="MBH26" s="78"/>
      <c r="MBI26" s="78"/>
      <c r="MBJ26" s="78"/>
      <c r="MBK26" s="78"/>
      <c r="MBL26" s="78"/>
      <c r="MBM26" s="78"/>
      <c r="MBN26" s="78"/>
      <c r="MBO26" s="78"/>
      <c r="MBP26" s="78"/>
      <c r="MBQ26" s="78"/>
      <c r="MBR26" s="78"/>
      <c r="MBS26" s="78"/>
      <c r="MBT26" s="78"/>
      <c r="MBU26" s="78"/>
      <c r="MBV26" s="78"/>
      <c r="MBW26" s="78"/>
      <c r="MBX26" s="78"/>
      <c r="MBY26" s="78"/>
      <c r="MBZ26" s="78"/>
      <c r="MCA26" s="78"/>
      <c r="MCB26" s="78"/>
      <c r="MCC26" s="78"/>
      <c r="MCD26" s="78"/>
      <c r="MCE26" s="78"/>
      <c r="MCF26" s="78"/>
      <c r="MCG26" s="78"/>
      <c r="MCH26" s="78"/>
      <c r="MCI26" s="78"/>
      <c r="MCJ26" s="78"/>
      <c r="MCK26" s="78"/>
      <c r="MCL26" s="78"/>
      <c r="MCM26" s="78"/>
      <c r="MCN26" s="78"/>
      <c r="MCO26" s="78"/>
      <c r="MCP26" s="78"/>
      <c r="MCQ26" s="78"/>
      <c r="MCR26" s="78"/>
      <c r="MCS26" s="78"/>
      <c r="MCT26" s="78"/>
      <c r="MCU26" s="78"/>
      <c r="MCV26" s="78"/>
      <c r="MCW26" s="78"/>
      <c r="MCX26" s="78"/>
      <c r="MCY26" s="78"/>
      <c r="MCZ26" s="78"/>
      <c r="MDA26" s="78"/>
      <c r="MDB26" s="78"/>
      <c r="MDC26" s="78"/>
      <c r="MDD26" s="78"/>
      <c r="MDE26" s="78"/>
      <c r="MDF26" s="78"/>
      <c r="MDG26" s="78"/>
      <c r="MDH26" s="78"/>
      <c r="MDI26" s="78"/>
      <c r="MDJ26" s="78"/>
      <c r="MDK26" s="78"/>
      <c r="MDL26" s="78"/>
      <c r="MDM26" s="78"/>
      <c r="MDN26" s="78"/>
      <c r="MDO26" s="78"/>
      <c r="MDP26" s="78"/>
      <c r="MDQ26" s="78"/>
      <c r="MDR26" s="78"/>
      <c r="MDS26" s="78"/>
      <c r="MDT26" s="78"/>
      <c r="MDU26" s="78"/>
      <c r="MDV26" s="78"/>
      <c r="MDW26" s="78"/>
      <c r="MDX26" s="78"/>
      <c r="MDY26" s="78"/>
      <c r="MDZ26" s="78"/>
      <c r="MEA26" s="78"/>
      <c r="MEB26" s="78"/>
      <c r="MEC26" s="78"/>
      <c r="MED26" s="78"/>
      <c r="MEE26" s="78"/>
      <c r="MEF26" s="78"/>
      <c r="MEG26" s="78"/>
      <c r="MEH26" s="78"/>
      <c r="MEI26" s="78"/>
      <c r="MEJ26" s="78"/>
      <c r="MEK26" s="78"/>
      <c r="MEL26" s="78"/>
      <c r="MEM26" s="78"/>
      <c r="MEN26" s="78"/>
      <c r="MEO26" s="78"/>
      <c r="MEP26" s="78"/>
      <c r="MEQ26" s="78"/>
      <c r="MER26" s="78"/>
      <c r="MES26" s="78"/>
      <c r="MET26" s="78"/>
      <c r="MEU26" s="78"/>
      <c r="MEV26" s="78"/>
      <c r="MEW26" s="78"/>
      <c r="MEX26" s="78"/>
      <c r="MEY26" s="78"/>
      <c r="MEZ26" s="78"/>
      <c r="MFA26" s="78"/>
      <c r="MFB26" s="78"/>
      <c r="MFC26" s="78"/>
      <c r="MFD26" s="78"/>
      <c r="MFE26" s="78"/>
      <c r="MFF26" s="78"/>
      <c r="MFG26" s="78"/>
      <c r="MFH26" s="78"/>
      <c r="MFI26" s="78"/>
      <c r="MFJ26" s="78"/>
      <c r="MFK26" s="78"/>
      <c r="MFL26" s="78"/>
      <c r="MFM26" s="78"/>
      <c r="MFN26" s="78"/>
      <c r="MFO26" s="78"/>
      <c r="MFP26" s="78"/>
      <c r="MFQ26" s="78"/>
      <c r="MFR26" s="78"/>
      <c r="MFS26" s="78"/>
      <c r="MFT26" s="78"/>
      <c r="MFU26" s="78"/>
      <c r="MFV26" s="78"/>
      <c r="MFW26" s="78"/>
      <c r="MFX26" s="78"/>
      <c r="MFY26" s="78"/>
      <c r="MFZ26" s="78"/>
      <c r="MGA26" s="78"/>
      <c r="MGB26" s="78"/>
      <c r="MGC26" s="78"/>
      <c r="MGD26" s="78"/>
      <c r="MGE26" s="78"/>
      <c r="MGF26" s="78"/>
      <c r="MGG26" s="78"/>
      <c r="MGH26" s="78"/>
      <c r="MGI26" s="78"/>
      <c r="MGJ26" s="78"/>
      <c r="MGK26" s="78"/>
      <c r="MGL26" s="78"/>
      <c r="MGM26" s="78"/>
      <c r="MGN26" s="78"/>
      <c r="MGO26" s="78"/>
      <c r="MGP26" s="78"/>
      <c r="MGQ26" s="78"/>
      <c r="MGR26" s="78"/>
      <c r="MGS26" s="78"/>
      <c r="MGT26" s="78"/>
      <c r="MGU26" s="78"/>
      <c r="MGV26" s="78"/>
      <c r="MGW26" s="78"/>
      <c r="MGX26" s="78"/>
      <c r="MGY26" s="78"/>
      <c r="MGZ26" s="78"/>
      <c r="MHA26" s="78"/>
      <c r="MHB26" s="78"/>
      <c r="MHC26" s="78"/>
      <c r="MHD26" s="78"/>
      <c r="MHE26" s="78"/>
      <c r="MHF26" s="78"/>
      <c r="MHG26" s="78"/>
      <c r="MHH26" s="78"/>
      <c r="MHI26" s="78"/>
      <c r="MHJ26" s="78"/>
      <c r="MHK26" s="78"/>
      <c r="MHL26" s="78"/>
      <c r="MHM26" s="78"/>
      <c r="MHN26" s="78"/>
      <c r="MHO26" s="78"/>
      <c r="MHP26" s="78"/>
      <c r="MHQ26" s="78"/>
      <c r="MHR26" s="78"/>
      <c r="MHS26" s="78"/>
      <c r="MHT26" s="78"/>
      <c r="MHU26" s="78"/>
      <c r="MHV26" s="78"/>
      <c r="MHW26" s="78"/>
      <c r="MHX26" s="78"/>
      <c r="MHY26" s="78"/>
      <c r="MHZ26" s="78"/>
      <c r="MIA26" s="78"/>
      <c r="MIB26" s="78"/>
      <c r="MIC26" s="78"/>
      <c r="MID26" s="78"/>
      <c r="MIE26" s="78"/>
      <c r="MIF26" s="78"/>
      <c r="MIG26" s="78"/>
      <c r="MIH26" s="78"/>
      <c r="MII26" s="78"/>
      <c r="MIJ26" s="78"/>
      <c r="MIK26" s="78"/>
      <c r="MIL26" s="78"/>
      <c r="MIM26" s="78"/>
      <c r="MIN26" s="78"/>
      <c r="MIO26" s="78"/>
      <c r="MIP26" s="78"/>
      <c r="MIQ26" s="78"/>
      <c r="MIR26" s="78"/>
      <c r="MIS26" s="78"/>
      <c r="MIT26" s="78"/>
      <c r="MIU26" s="78"/>
      <c r="MIV26" s="78"/>
      <c r="MIW26" s="78"/>
      <c r="MIX26" s="78"/>
      <c r="MIY26" s="78"/>
      <c r="MIZ26" s="78"/>
      <c r="MJA26" s="78"/>
      <c r="MJB26" s="78"/>
      <c r="MJC26" s="78"/>
      <c r="MJD26" s="78"/>
      <c r="MJE26" s="78"/>
      <c r="MJF26" s="78"/>
      <c r="MJG26" s="78"/>
      <c r="MJH26" s="78"/>
      <c r="MJI26" s="78"/>
      <c r="MJJ26" s="78"/>
      <c r="MJK26" s="78"/>
      <c r="MJL26" s="78"/>
      <c r="MJM26" s="78"/>
      <c r="MJN26" s="78"/>
      <c r="MJO26" s="78"/>
      <c r="MJP26" s="78"/>
      <c r="MJQ26" s="78"/>
      <c r="MJR26" s="78"/>
      <c r="MJS26" s="78"/>
      <c r="MJT26" s="78"/>
      <c r="MJU26" s="78"/>
      <c r="MJV26" s="78"/>
      <c r="MJW26" s="78"/>
      <c r="MJX26" s="78"/>
      <c r="MJY26" s="78"/>
      <c r="MJZ26" s="78"/>
      <c r="MKA26" s="78"/>
      <c r="MKB26" s="78"/>
      <c r="MKC26" s="78"/>
      <c r="MKD26" s="78"/>
      <c r="MKE26" s="78"/>
      <c r="MKF26" s="78"/>
      <c r="MKG26" s="78"/>
      <c r="MKH26" s="78"/>
      <c r="MKI26" s="78"/>
      <c r="MKJ26" s="78"/>
      <c r="MKK26" s="78"/>
      <c r="MKL26" s="78"/>
      <c r="MKM26" s="78"/>
      <c r="MKN26" s="78"/>
      <c r="MKO26" s="78"/>
      <c r="MKP26" s="78"/>
      <c r="MKQ26" s="78"/>
      <c r="MKR26" s="78"/>
      <c r="MKS26" s="78"/>
      <c r="MKT26" s="78"/>
      <c r="MKU26" s="78"/>
      <c r="MKV26" s="78"/>
      <c r="MKW26" s="78"/>
      <c r="MKX26" s="78"/>
      <c r="MKY26" s="78"/>
      <c r="MKZ26" s="78"/>
      <c r="MLA26" s="78"/>
      <c r="MLB26" s="78"/>
      <c r="MLC26" s="78"/>
      <c r="MLD26" s="78"/>
      <c r="MLE26" s="78"/>
      <c r="MLF26" s="78"/>
      <c r="MLG26" s="78"/>
      <c r="MLH26" s="78"/>
      <c r="MLI26" s="78"/>
      <c r="MLJ26" s="78"/>
      <c r="MLK26" s="78"/>
      <c r="MLL26" s="78"/>
      <c r="MLM26" s="78"/>
      <c r="MLN26" s="78"/>
      <c r="MLO26" s="78"/>
      <c r="MLP26" s="78"/>
      <c r="MLQ26" s="78"/>
      <c r="MLR26" s="78"/>
      <c r="MLS26" s="78"/>
      <c r="MLT26" s="78"/>
      <c r="MLU26" s="78"/>
      <c r="MLV26" s="78"/>
      <c r="MLW26" s="78"/>
      <c r="MLX26" s="78"/>
      <c r="MLY26" s="78"/>
      <c r="MLZ26" s="78"/>
      <c r="MMA26" s="78"/>
      <c r="MMB26" s="78"/>
      <c r="MMC26" s="78"/>
      <c r="MMD26" s="78"/>
      <c r="MME26" s="78"/>
      <c r="MMF26" s="78"/>
      <c r="MMG26" s="78"/>
      <c r="MMH26" s="78"/>
      <c r="MMI26" s="78"/>
      <c r="MMJ26" s="78"/>
      <c r="MMK26" s="78"/>
      <c r="MML26" s="78"/>
      <c r="MMM26" s="78"/>
      <c r="MMN26" s="78"/>
      <c r="MMO26" s="78"/>
      <c r="MMP26" s="78"/>
      <c r="MMQ26" s="78"/>
      <c r="MMR26" s="78"/>
      <c r="MMS26" s="78"/>
      <c r="MMT26" s="78"/>
      <c r="MMU26" s="78"/>
      <c r="MMV26" s="78"/>
      <c r="MMW26" s="78"/>
      <c r="MMX26" s="78"/>
      <c r="MMY26" s="78"/>
      <c r="MMZ26" s="78"/>
      <c r="MNA26" s="78"/>
      <c r="MNB26" s="78"/>
      <c r="MNC26" s="78"/>
      <c r="MND26" s="78"/>
      <c r="MNE26" s="78"/>
      <c r="MNF26" s="78"/>
      <c r="MNG26" s="78"/>
      <c r="MNH26" s="78"/>
      <c r="MNI26" s="78"/>
      <c r="MNJ26" s="78"/>
      <c r="MNK26" s="78"/>
      <c r="MNL26" s="78"/>
      <c r="MNM26" s="78"/>
      <c r="MNN26" s="78"/>
      <c r="MNO26" s="78"/>
      <c r="MNP26" s="78"/>
      <c r="MNQ26" s="78"/>
      <c r="MNR26" s="78"/>
      <c r="MNS26" s="78"/>
      <c r="MNT26" s="78"/>
      <c r="MNU26" s="78"/>
      <c r="MNV26" s="78"/>
      <c r="MNW26" s="78"/>
      <c r="MNX26" s="78"/>
      <c r="MNY26" s="78"/>
      <c r="MNZ26" s="78"/>
      <c r="MOA26" s="78"/>
      <c r="MOB26" s="78"/>
      <c r="MOC26" s="78"/>
      <c r="MOD26" s="78"/>
      <c r="MOE26" s="78"/>
      <c r="MOF26" s="78"/>
      <c r="MOG26" s="78"/>
      <c r="MOH26" s="78"/>
      <c r="MOI26" s="78"/>
      <c r="MOJ26" s="78"/>
      <c r="MOK26" s="78"/>
      <c r="MOL26" s="78"/>
      <c r="MOM26" s="78"/>
      <c r="MON26" s="78"/>
      <c r="MOO26" s="78"/>
      <c r="MOP26" s="78"/>
      <c r="MOQ26" s="78"/>
      <c r="MOR26" s="78"/>
      <c r="MOS26" s="78"/>
      <c r="MOT26" s="78"/>
      <c r="MOU26" s="78"/>
      <c r="MOV26" s="78"/>
      <c r="MOW26" s="78"/>
      <c r="MOX26" s="78"/>
      <c r="MOY26" s="78"/>
      <c r="MOZ26" s="78"/>
      <c r="MPA26" s="78"/>
      <c r="MPB26" s="78"/>
      <c r="MPC26" s="78"/>
      <c r="MPD26" s="78"/>
      <c r="MPE26" s="78"/>
      <c r="MPF26" s="78"/>
      <c r="MPG26" s="78"/>
      <c r="MPH26" s="78"/>
      <c r="MPI26" s="78"/>
      <c r="MPJ26" s="78"/>
      <c r="MPK26" s="78"/>
      <c r="MPL26" s="78"/>
      <c r="MPM26" s="78"/>
      <c r="MPN26" s="78"/>
      <c r="MPO26" s="78"/>
      <c r="MPP26" s="78"/>
      <c r="MPQ26" s="78"/>
      <c r="MPR26" s="78"/>
      <c r="MPS26" s="78"/>
      <c r="MPT26" s="78"/>
      <c r="MPU26" s="78"/>
      <c r="MPV26" s="78"/>
      <c r="MPW26" s="78"/>
      <c r="MPX26" s="78"/>
      <c r="MPY26" s="78"/>
      <c r="MPZ26" s="78"/>
      <c r="MQA26" s="78"/>
      <c r="MQB26" s="78"/>
      <c r="MQC26" s="78"/>
      <c r="MQD26" s="78"/>
      <c r="MQE26" s="78"/>
      <c r="MQF26" s="78"/>
      <c r="MQG26" s="78"/>
      <c r="MQH26" s="78"/>
      <c r="MQI26" s="78"/>
      <c r="MQJ26" s="78"/>
      <c r="MQK26" s="78"/>
      <c r="MQL26" s="78"/>
      <c r="MQM26" s="78"/>
      <c r="MQN26" s="78"/>
      <c r="MQO26" s="78"/>
      <c r="MQP26" s="78"/>
      <c r="MQQ26" s="78"/>
      <c r="MQR26" s="78"/>
      <c r="MQS26" s="78"/>
      <c r="MQT26" s="78"/>
      <c r="MQU26" s="78"/>
      <c r="MQV26" s="78"/>
      <c r="MQW26" s="78"/>
      <c r="MQX26" s="78"/>
      <c r="MQY26" s="78"/>
      <c r="MQZ26" s="78"/>
      <c r="MRA26" s="78"/>
      <c r="MRB26" s="78"/>
      <c r="MRC26" s="78"/>
      <c r="MRD26" s="78"/>
      <c r="MRE26" s="78"/>
      <c r="MRF26" s="78"/>
      <c r="MRG26" s="78"/>
      <c r="MRH26" s="78"/>
      <c r="MRI26" s="78"/>
      <c r="MRJ26" s="78"/>
      <c r="MRK26" s="78"/>
      <c r="MRL26" s="78"/>
      <c r="MRM26" s="78"/>
      <c r="MRN26" s="78"/>
      <c r="MRO26" s="78"/>
      <c r="MRP26" s="78"/>
      <c r="MRQ26" s="78"/>
      <c r="MRR26" s="78"/>
      <c r="MRS26" s="78"/>
      <c r="MRT26" s="78"/>
      <c r="MRU26" s="78"/>
      <c r="MRV26" s="78"/>
      <c r="MRW26" s="78"/>
      <c r="MRX26" s="78"/>
      <c r="MRY26" s="78"/>
      <c r="MRZ26" s="78"/>
      <c r="MSA26" s="78"/>
      <c r="MSB26" s="78"/>
      <c r="MSC26" s="78"/>
      <c r="MSD26" s="78"/>
      <c r="MSE26" s="78"/>
      <c r="MSF26" s="78"/>
      <c r="MSG26" s="78"/>
      <c r="MSH26" s="78"/>
      <c r="MSI26" s="78"/>
      <c r="MSJ26" s="78"/>
      <c r="MSK26" s="78"/>
      <c r="MSL26" s="78"/>
      <c r="MSM26" s="78"/>
      <c r="MSN26" s="78"/>
      <c r="MSO26" s="78"/>
      <c r="MSP26" s="78"/>
      <c r="MSQ26" s="78"/>
      <c r="MSR26" s="78"/>
      <c r="MSS26" s="78"/>
      <c r="MST26" s="78"/>
      <c r="MSU26" s="78"/>
      <c r="MSV26" s="78"/>
      <c r="MSW26" s="78"/>
      <c r="MSX26" s="78"/>
      <c r="MSY26" s="78"/>
      <c r="MSZ26" s="78"/>
      <c r="MTA26" s="78"/>
      <c r="MTB26" s="78"/>
      <c r="MTC26" s="78"/>
      <c r="MTD26" s="78"/>
      <c r="MTE26" s="78"/>
      <c r="MTF26" s="78"/>
      <c r="MTG26" s="78"/>
      <c r="MTH26" s="78"/>
      <c r="MTI26" s="78"/>
      <c r="MTJ26" s="78"/>
      <c r="MTK26" s="78"/>
      <c r="MTL26" s="78"/>
      <c r="MTM26" s="78"/>
      <c r="MTN26" s="78"/>
      <c r="MTO26" s="78"/>
      <c r="MTP26" s="78"/>
      <c r="MTQ26" s="78"/>
      <c r="MTR26" s="78"/>
      <c r="MTS26" s="78"/>
      <c r="MTT26" s="78"/>
      <c r="MTU26" s="78"/>
      <c r="MTV26" s="78"/>
      <c r="MTW26" s="78"/>
      <c r="MTX26" s="78"/>
      <c r="MTY26" s="78"/>
      <c r="MTZ26" s="78"/>
      <c r="MUA26" s="78"/>
      <c r="MUB26" s="78"/>
      <c r="MUC26" s="78"/>
      <c r="MUD26" s="78"/>
      <c r="MUE26" s="78"/>
      <c r="MUF26" s="78"/>
      <c r="MUG26" s="78"/>
      <c r="MUH26" s="78"/>
      <c r="MUI26" s="78"/>
      <c r="MUJ26" s="78"/>
      <c r="MUK26" s="78"/>
      <c r="MUL26" s="78"/>
      <c r="MUM26" s="78"/>
      <c r="MUN26" s="78"/>
      <c r="MUO26" s="78"/>
      <c r="MUP26" s="78"/>
      <c r="MUQ26" s="78"/>
      <c r="MUR26" s="78"/>
      <c r="MUS26" s="78"/>
      <c r="MUT26" s="78"/>
      <c r="MUU26" s="78"/>
      <c r="MUV26" s="78"/>
      <c r="MUW26" s="78"/>
      <c r="MUX26" s="78"/>
      <c r="MUY26" s="78"/>
      <c r="MUZ26" s="78"/>
      <c r="MVA26" s="78"/>
      <c r="MVB26" s="78"/>
      <c r="MVC26" s="78"/>
      <c r="MVD26" s="78"/>
      <c r="MVE26" s="78"/>
      <c r="MVF26" s="78"/>
      <c r="MVG26" s="78"/>
      <c r="MVH26" s="78"/>
      <c r="MVI26" s="78"/>
      <c r="MVJ26" s="78"/>
      <c r="MVK26" s="78"/>
      <c r="MVL26" s="78"/>
      <c r="MVM26" s="78"/>
      <c r="MVN26" s="78"/>
      <c r="MVO26" s="78"/>
      <c r="MVP26" s="78"/>
      <c r="MVQ26" s="78"/>
      <c r="MVR26" s="78"/>
      <c r="MVS26" s="78"/>
      <c r="MVT26" s="78"/>
      <c r="MVU26" s="78"/>
      <c r="MVV26" s="78"/>
      <c r="MVW26" s="78"/>
      <c r="MVX26" s="78"/>
      <c r="MVY26" s="78"/>
      <c r="MVZ26" s="78"/>
      <c r="MWA26" s="78"/>
      <c r="MWB26" s="78"/>
      <c r="MWC26" s="78"/>
      <c r="MWD26" s="78"/>
      <c r="MWE26" s="78"/>
      <c r="MWF26" s="78"/>
      <c r="MWG26" s="78"/>
      <c r="MWH26" s="78"/>
      <c r="MWI26" s="78"/>
      <c r="MWJ26" s="78"/>
      <c r="MWK26" s="78"/>
      <c r="MWL26" s="78"/>
      <c r="MWM26" s="78"/>
      <c r="MWN26" s="78"/>
      <c r="MWO26" s="78"/>
      <c r="MWP26" s="78"/>
      <c r="MWQ26" s="78"/>
      <c r="MWR26" s="78"/>
      <c r="MWS26" s="78"/>
      <c r="MWT26" s="78"/>
      <c r="MWU26" s="78"/>
      <c r="MWV26" s="78"/>
      <c r="MWW26" s="78"/>
      <c r="MWX26" s="78"/>
      <c r="MWY26" s="78"/>
      <c r="MWZ26" s="78"/>
      <c r="MXA26" s="78"/>
      <c r="MXB26" s="78"/>
      <c r="MXC26" s="78"/>
      <c r="MXD26" s="78"/>
      <c r="MXE26" s="78"/>
      <c r="MXF26" s="78"/>
      <c r="MXG26" s="78"/>
      <c r="MXH26" s="78"/>
      <c r="MXI26" s="78"/>
      <c r="MXJ26" s="78"/>
      <c r="MXK26" s="78"/>
      <c r="MXL26" s="78"/>
      <c r="MXM26" s="78"/>
      <c r="MXN26" s="78"/>
      <c r="MXO26" s="78"/>
      <c r="MXP26" s="78"/>
      <c r="MXQ26" s="78"/>
      <c r="MXR26" s="78"/>
      <c r="MXS26" s="78"/>
      <c r="MXT26" s="78"/>
      <c r="MXU26" s="78"/>
      <c r="MXV26" s="78"/>
      <c r="MXW26" s="78"/>
      <c r="MXX26" s="78"/>
      <c r="MXY26" s="78"/>
      <c r="MXZ26" s="78"/>
      <c r="MYA26" s="78"/>
      <c r="MYB26" s="78"/>
      <c r="MYC26" s="78"/>
      <c r="MYD26" s="78"/>
      <c r="MYE26" s="78"/>
      <c r="MYF26" s="78"/>
      <c r="MYG26" s="78"/>
      <c r="MYH26" s="78"/>
      <c r="MYI26" s="78"/>
      <c r="MYJ26" s="78"/>
      <c r="MYK26" s="78"/>
      <c r="MYL26" s="78"/>
      <c r="MYM26" s="78"/>
      <c r="MYN26" s="78"/>
      <c r="MYO26" s="78"/>
      <c r="MYP26" s="78"/>
      <c r="MYQ26" s="78"/>
      <c r="MYR26" s="78"/>
      <c r="MYS26" s="78"/>
      <c r="MYT26" s="78"/>
      <c r="MYU26" s="78"/>
      <c r="MYV26" s="78"/>
      <c r="MYW26" s="78"/>
      <c r="MYX26" s="78"/>
      <c r="MYY26" s="78"/>
      <c r="MYZ26" s="78"/>
      <c r="MZA26" s="78"/>
      <c r="MZB26" s="78"/>
      <c r="MZC26" s="78"/>
      <c r="MZD26" s="78"/>
      <c r="MZE26" s="78"/>
      <c r="MZF26" s="78"/>
      <c r="MZG26" s="78"/>
      <c r="MZH26" s="78"/>
      <c r="MZI26" s="78"/>
      <c r="MZJ26" s="78"/>
      <c r="MZK26" s="78"/>
      <c r="MZL26" s="78"/>
      <c r="MZM26" s="78"/>
      <c r="MZN26" s="78"/>
      <c r="MZO26" s="78"/>
      <c r="MZP26" s="78"/>
      <c r="MZQ26" s="78"/>
      <c r="MZR26" s="78"/>
      <c r="MZS26" s="78"/>
      <c r="MZT26" s="78"/>
      <c r="MZU26" s="78"/>
      <c r="MZV26" s="78"/>
      <c r="MZW26" s="78"/>
      <c r="MZX26" s="78"/>
      <c r="MZY26" s="78"/>
      <c r="MZZ26" s="78"/>
      <c r="NAA26" s="78"/>
      <c r="NAB26" s="78"/>
      <c r="NAC26" s="78"/>
      <c r="NAD26" s="78"/>
      <c r="NAE26" s="78"/>
      <c r="NAF26" s="78"/>
      <c r="NAG26" s="78"/>
      <c r="NAH26" s="78"/>
      <c r="NAI26" s="78"/>
      <c r="NAJ26" s="78"/>
      <c r="NAK26" s="78"/>
      <c r="NAL26" s="78"/>
      <c r="NAM26" s="78"/>
      <c r="NAN26" s="78"/>
      <c r="NAO26" s="78"/>
      <c r="NAP26" s="78"/>
      <c r="NAQ26" s="78"/>
      <c r="NAR26" s="78"/>
      <c r="NAS26" s="78"/>
      <c r="NAT26" s="78"/>
      <c r="NAU26" s="78"/>
      <c r="NAV26" s="78"/>
      <c r="NAW26" s="78"/>
      <c r="NAX26" s="78"/>
      <c r="NAY26" s="78"/>
      <c r="NAZ26" s="78"/>
      <c r="NBA26" s="78"/>
      <c r="NBB26" s="78"/>
      <c r="NBC26" s="78"/>
      <c r="NBD26" s="78"/>
      <c r="NBE26" s="78"/>
      <c r="NBF26" s="78"/>
      <c r="NBG26" s="78"/>
      <c r="NBH26" s="78"/>
      <c r="NBI26" s="78"/>
      <c r="NBJ26" s="78"/>
      <c r="NBK26" s="78"/>
      <c r="NBL26" s="78"/>
      <c r="NBM26" s="78"/>
      <c r="NBN26" s="78"/>
      <c r="NBO26" s="78"/>
      <c r="NBP26" s="78"/>
      <c r="NBQ26" s="78"/>
      <c r="NBR26" s="78"/>
      <c r="NBS26" s="78"/>
      <c r="NBT26" s="78"/>
      <c r="NBU26" s="78"/>
      <c r="NBV26" s="78"/>
      <c r="NBW26" s="78"/>
      <c r="NBX26" s="78"/>
      <c r="NBY26" s="78"/>
      <c r="NBZ26" s="78"/>
      <c r="NCA26" s="78"/>
      <c r="NCB26" s="78"/>
      <c r="NCC26" s="78"/>
      <c r="NCD26" s="78"/>
      <c r="NCE26" s="78"/>
      <c r="NCF26" s="78"/>
      <c r="NCG26" s="78"/>
      <c r="NCH26" s="78"/>
      <c r="NCI26" s="78"/>
      <c r="NCJ26" s="78"/>
      <c r="NCK26" s="78"/>
      <c r="NCL26" s="78"/>
      <c r="NCM26" s="78"/>
      <c r="NCN26" s="78"/>
      <c r="NCO26" s="78"/>
      <c r="NCP26" s="78"/>
      <c r="NCQ26" s="78"/>
      <c r="NCR26" s="78"/>
      <c r="NCS26" s="78"/>
      <c r="NCT26" s="78"/>
      <c r="NCU26" s="78"/>
      <c r="NCV26" s="78"/>
      <c r="NCW26" s="78"/>
      <c r="NCX26" s="78"/>
      <c r="NCY26" s="78"/>
      <c r="NCZ26" s="78"/>
      <c r="NDA26" s="78"/>
      <c r="NDB26" s="78"/>
      <c r="NDC26" s="78"/>
      <c r="NDD26" s="78"/>
      <c r="NDE26" s="78"/>
      <c r="NDF26" s="78"/>
      <c r="NDG26" s="78"/>
      <c r="NDH26" s="78"/>
      <c r="NDI26" s="78"/>
      <c r="NDJ26" s="78"/>
      <c r="NDK26" s="78"/>
      <c r="NDL26" s="78"/>
      <c r="NDM26" s="78"/>
      <c r="NDN26" s="78"/>
      <c r="NDO26" s="78"/>
      <c r="NDP26" s="78"/>
      <c r="NDQ26" s="78"/>
      <c r="NDR26" s="78"/>
      <c r="NDS26" s="78"/>
      <c r="NDT26" s="78"/>
      <c r="NDU26" s="78"/>
      <c r="NDV26" s="78"/>
      <c r="NDW26" s="78"/>
      <c r="NDX26" s="78"/>
      <c r="NDY26" s="78"/>
      <c r="NDZ26" s="78"/>
      <c r="NEA26" s="78"/>
      <c r="NEB26" s="78"/>
      <c r="NEC26" s="78"/>
      <c r="NED26" s="78"/>
      <c r="NEE26" s="78"/>
      <c r="NEF26" s="78"/>
      <c r="NEG26" s="78"/>
      <c r="NEH26" s="78"/>
      <c r="NEI26" s="78"/>
      <c r="NEJ26" s="78"/>
      <c r="NEK26" s="78"/>
      <c r="NEL26" s="78"/>
      <c r="NEM26" s="78"/>
      <c r="NEN26" s="78"/>
      <c r="NEO26" s="78"/>
      <c r="NEP26" s="78"/>
      <c r="NEQ26" s="78"/>
      <c r="NER26" s="78"/>
      <c r="NES26" s="78"/>
      <c r="NET26" s="78"/>
      <c r="NEU26" s="78"/>
      <c r="NEV26" s="78"/>
      <c r="NEW26" s="78"/>
      <c r="NEX26" s="78"/>
      <c r="NEY26" s="78"/>
      <c r="NEZ26" s="78"/>
      <c r="NFA26" s="78"/>
      <c r="NFB26" s="78"/>
      <c r="NFC26" s="78"/>
      <c r="NFD26" s="78"/>
      <c r="NFE26" s="78"/>
      <c r="NFF26" s="78"/>
      <c r="NFG26" s="78"/>
      <c r="NFH26" s="78"/>
      <c r="NFI26" s="78"/>
      <c r="NFJ26" s="78"/>
      <c r="NFK26" s="78"/>
      <c r="NFL26" s="78"/>
      <c r="NFM26" s="78"/>
      <c r="NFN26" s="78"/>
      <c r="NFO26" s="78"/>
      <c r="NFP26" s="78"/>
      <c r="NFQ26" s="78"/>
      <c r="NFR26" s="78"/>
      <c r="NFS26" s="78"/>
      <c r="NFT26" s="78"/>
      <c r="NFU26" s="78"/>
      <c r="NFV26" s="78"/>
      <c r="NFW26" s="78"/>
      <c r="NFX26" s="78"/>
      <c r="NFY26" s="78"/>
      <c r="NFZ26" s="78"/>
      <c r="NGA26" s="78"/>
      <c r="NGB26" s="78"/>
      <c r="NGC26" s="78"/>
      <c r="NGD26" s="78"/>
      <c r="NGE26" s="78"/>
      <c r="NGF26" s="78"/>
      <c r="NGG26" s="78"/>
      <c r="NGH26" s="78"/>
      <c r="NGI26" s="78"/>
      <c r="NGJ26" s="78"/>
      <c r="NGK26" s="78"/>
      <c r="NGL26" s="78"/>
      <c r="NGM26" s="78"/>
      <c r="NGN26" s="78"/>
      <c r="NGO26" s="78"/>
      <c r="NGP26" s="78"/>
      <c r="NGQ26" s="78"/>
      <c r="NGR26" s="78"/>
      <c r="NGS26" s="78"/>
      <c r="NGT26" s="78"/>
      <c r="NGU26" s="78"/>
      <c r="NGV26" s="78"/>
      <c r="NGW26" s="78"/>
      <c r="NGX26" s="78"/>
      <c r="NGY26" s="78"/>
      <c r="NGZ26" s="78"/>
      <c r="NHA26" s="78"/>
      <c r="NHB26" s="78"/>
      <c r="NHC26" s="78"/>
      <c r="NHD26" s="78"/>
      <c r="NHE26" s="78"/>
      <c r="NHF26" s="78"/>
      <c r="NHG26" s="78"/>
      <c r="NHH26" s="78"/>
      <c r="NHI26" s="78"/>
      <c r="NHJ26" s="78"/>
      <c r="NHK26" s="78"/>
      <c r="NHL26" s="78"/>
      <c r="NHM26" s="78"/>
      <c r="NHN26" s="78"/>
      <c r="NHO26" s="78"/>
      <c r="NHP26" s="78"/>
      <c r="NHQ26" s="78"/>
      <c r="NHR26" s="78"/>
      <c r="NHS26" s="78"/>
      <c r="NHT26" s="78"/>
      <c r="NHU26" s="78"/>
      <c r="NHV26" s="78"/>
      <c r="NHW26" s="78"/>
      <c r="NHX26" s="78"/>
      <c r="NHY26" s="78"/>
      <c r="NHZ26" s="78"/>
      <c r="NIA26" s="78"/>
      <c r="NIB26" s="78"/>
      <c r="NIC26" s="78"/>
      <c r="NID26" s="78"/>
      <c r="NIE26" s="78"/>
      <c r="NIF26" s="78"/>
      <c r="NIG26" s="78"/>
      <c r="NIH26" s="78"/>
      <c r="NII26" s="78"/>
      <c r="NIJ26" s="78"/>
      <c r="NIK26" s="78"/>
      <c r="NIL26" s="78"/>
      <c r="NIM26" s="78"/>
      <c r="NIN26" s="78"/>
      <c r="NIO26" s="78"/>
      <c r="NIP26" s="78"/>
      <c r="NIQ26" s="78"/>
      <c r="NIR26" s="78"/>
      <c r="NIS26" s="78"/>
      <c r="NIT26" s="78"/>
      <c r="NIU26" s="78"/>
      <c r="NIV26" s="78"/>
      <c r="NIW26" s="78"/>
      <c r="NIX26" s="78"/>
      <c r="NIY26" s="78"/>
      <c r="NIZ26" s="78"/>
      <c r="NJA26" s="78"/>
      <c r="NJB26" s="78"/>
      <c r="NJC26" s="78"/>
      <c r="NJD26" s="78"/>
      <c r="NJE26" s="78"/>
      <c r="NJF26" s="78"/>
      <c r="NJG26" s="78"/>
      <c r="NJH26" s="78"/>
      <c r="NJI26" s="78"/>
      <c r="NJJ26" s="78"/>
      <c r="NJK26" s="78"/>
      <c r="NJL26" s="78"/>
      <c r="NJM26" s="78"/>
      <c r="NJN26" s="78"/>
      <c r="NJO26" s="78"/>
      <c r="NJP26" s="78"/>
      <c r="NJQ26" s="78"/>
      <c r="NJR26" s="78"/>
      <c r="NJS26" s="78"/>
      <c r="NJT26" s="78"/>
      <c r="NJU26" s="78"/>
      <c r="NJV26" s="78"/>
      <c r="NJW26" s="78"/>
      <c r="NJX26" s="78"/>
      <c r="NJY26" s="78"/>
      <c r="NJZ26" s="78"/>
      <c r="NKA26" s="78"/>
      <c r="NKB26" s="78"/>
      <c r="NKC26" s="78"/>
      <c r="NKD26" s="78"/>
      <c r="NKE26" s="78"/>
      <c r="NKF26" s="78"/>
      <c r="NKG26" s="78"/>
      <c r="NKH26" s="78"/>
      <c r="NKI26" s="78"/>
      <c r="NKJ26" s="78"/>
      <c r="NKK26" s="78"/>
      <c r="NKL26" s="78"/>
      <c r="NKM26" s="78"/>
      <c r="NKN26" s="78"/>
      <c r="NKO26" s="78"/>
      <c r="NKP26" s="78"/>
      <c r="NKQ26" s="78"/>
      <c r="NKR26" s="78"/>
      <c r="NKS26" s="78"/>
      <c r="NKT26" s="78"/>
      <c r="NKU26" s="78"/>
      <c r="NKV26" s="78"/>
      <c r="NKW26" s="78"/>
      <c r="NKX26" s="78"/>
      <c r="NKY26" s="78"/>
      <c r="NKZ26" s="78"/>
      <c r="NLA26" s="78"/>
      <c r="NLB26" s="78"/>
      <c r="NLC26" s="78"/>
      <c r="NLD26" s="78"/>
      <c r="NLE26" s="78"/>
      <c r="NLF26" s="78"/>
      <c r="NLG26" s="78"/>
      <c r="NLH26" s="78"/>
      <c r="NLI26" s="78"/>
      <c r="NLJ26" s="78"/>
      <c r="NLK26" s="78"/>
      <c r="NLL26" s="78"/>
      <c r="NLM26" s="78"/>
      <c r="NLN26" s="78"/>
      <c r="NLO26" s="78"/>
      <c r="NLP26" s="78"/>
      <c r="NLQ26" s="78"/>
      <c r="NLR26" s="78"/>
      <c r="NLS26" s="78"/>
      <c r="NLT26" s="78"/>
      <c r="NLU26" s="78"/>
      <c r="NLV26" s="78"/>
      <c r="NLW26" s="78"/>
      <c r="NLX26" s="78"/>
      <c r="NLY26" s="78"/>
      <c r="NLZ26" s="78"/>
      <c r="NMA26" s="78"/>
      <c r="NMB26" s="78"/>
      <c r="NMC26" s="78"/>
      <c r="NMD26" s="78"/>
      <c r="NME26" s="78"/>
      <c r="NMF26" s="78"/>
      <c r="NMG26" s="78"/>
      <c r="NMH26" s="78"/>
      <c r="NMI26" s="78"/>
      <c r="NMJ26" s="78"/>
      <c r="NMK26" s="78"/>
      <c r="NML26" s="78"/>
      <c r="NMM26" s="78"/>
      <c r="NMN26" s="78"/>
      <c r="NMO26" s="78"/>
      <c r="NMP26" s="78"/>
      <c r="NMQ26" s="78"/>
      <c r="NMR26" s="78"/>
      <c r="NMS26" s="78"/>
      <c r="NMT26" s="78"/>
      <c r="NMU26" s="78"/>
      <c r="NMV26" s="78"/>
      <c r="NMW26" s="78"/>
      <c r="NMX26" s="78"/>
      <c r="NMY26" s="78"/>
      <c r="NMZ26" s="78"/>
      <c r="NNA26" s="78"/>
      <c r="NNB26" s="78"/>
      <c r="NNC26" s="78"/>
      <c r="NND26" s="78"/>
      <c r="NNE26" s="78"/>
      <c r="NNF26" s="78"/>
      <c r="NNG26" s="78"/>
      <c r="NNH26" s="78"/>
      <c r="NNI26" s="78"/>
      <c r="NNJ26" s="78"/>
      <c r="NNK26" s="78"/>
      <c r="NNL26" s="78"/>
      <c r="NNM26" s="78"/>
      <c r="NNN26" s="78"/>
      <c r="NNO26" s="78"/>
      <c r="NNP26" s="78"/>
      <c r="NNQ26" s="78"/>
      <c r="NNR26" s="78"/>
      <c r="NNS26" s="78"/>
      <c r="NNT26" s="78"/>
      <c r="NNU26" s="78"/>
      <c r="NNV26" s="78"/>
      <c r="NNW26" s="78"/>
      <c r="NNX26" s="78"/>
      <c r="NNY26" s="78"/>
      <c r="NNZ26" s="78"/>
      <c r="NOA26" s="78"/>
      <c r="NOB26" s="78"/>
      <c r="NOC26" s="78"/>
      <c r="NOD26" s="78"/>
      <c r="NOE26" s="78"/>
      <c r="NOF26" s="78"/>
      <c r="NOG26" s="78"/>
      <c r="NOH26" s="78"/>
      <c r="NOI26" s="78"/>
      <c r="NOJ26" s="78"/>
      <c r="NOK26" s="78"/>
      <c r="NOL26" s="78"/>
      <c r="NOM26" s="78"/>
      <c r="NON26" s="78"/>
      <c r="NOO26" s="78"/>
      <c r="NOP26" s="78"/>
      <c r="NOQ26" s="78"/>
      <c r="NOR26" s="78"/>
      <c r="NOS26" s="78"/>
      <c r="NOT26" s="78"/>
      <c r="NOU26" s="78"/>
      <c r="NOV26" s="78"/>
      <c r="NOW26" s="78"/>
      <c r="NOX26" s="78"/>
      <c r="NOY26" s="78"/>
      <c r="NOZ26" s="78"/>
      <c r="NPA26" s="78"/>
      <c r="NPB26" s="78"/>
      <c r="NPC26" s="78"/>
      <c r="NPD26" s="78"/>
      <c r="NPE26" s="78"/>
      <c r="NPF26" s="78"/>
      <c r="NPG26" s="78"/>
      <c r="NPH26" s="78"/>
      <c r="NPI26" s="78"/>
      <c r="NPJ26" s="78"/>
      <c r="NPK26" s="78"/>
      <c r="NPL26" s="78"/>
      <c r="NPM26" s="78"/>
      <c r="NPN26" s="78"/>
      <c r="NPO26" s="78"/>
      <c r="NPP26" s="78"/>
      <c r="NPQ26" s="78"/>
      <c r="NPR26" s="78"/>
      <c r="NPS26" s="78"/>
      <c r="NPT26" s="78"/>
      <c r="NPU26" s="78"/>
      <c r="NPV26" s="78"/>
      <c r="NPW26" s="78"/>
      <c r="NPX26" s="78"/>
      <c r="NPY26" s="78"/>
      <c r="NPZ26" s="78"/>
      <c r="NQA26" s="78"/>
      <c r="NQB26" s="78"/>
      <c r="NQC26" s="78"/>
      <c r="NQD26" s="78"/>
      <c r="NQE26" s="78"/>
      <c r="NQF26" s="78"/>
      <c r="NQG26" s="78"/>
      <c r="NQH26" s="78"/>
      <c r="NQI26" s="78"/>
      <c r="NQJ26" s="78"/>
      <c r="NQK26" s="78"/>
      <c r="NQL26" s="78"/>
      <c r="NQM26" s="78"/>
      <c r="NQN26" s="78"/>
      <c r="NQO26" s="78"/>
      <c r="NQP26" s="78"/>
      <c r="NQQ26" s="78"/>
      <c r="NQR26" s="78"/>
      <c r="NQS26" s="78"/>
      <c r="NQT26" s="78"/>
      <c r="NQU26" s="78"/>
      <c r="NQV26" s="78"/>
      <c r="NQW26" s="78"/>
      <c r="NQX26" s="78"/>
      <c r="NQY26" s="78"/>
      <c r="NQZ26" s="78"/>
      <c r="NRA26" s="78"/>
      <c r="NRB26" s="78"/>
      <c r="NRC26" s="78"/>
      <c r="NRD26" s="78"/>
      <c r="NRE26" s="78"/>
      <c r="NRF26" s="78"/>
      <c r="NRG26" s="78"/>
      <c r="NRH26" s="78"/>
      <c r="NRI26" s="78"/>
      <c r="NRJ26" s="78"/>
      <c r="NRK26" s="78"/>
      <c r="NRL26" s="78"/>
      <c r="NRM26" s="78"/>
      <c r="NRN26" s="78"/>
      <c r="NRO26" s="78"/>
      <c r="NRP26" s="78"/>
      <c r="NRQ26" s="78"/>
      <c r="NRR26" s="78"/>
      <c r="NRS26" s="78"/>
      <c r="NRT26" s="78"/>
      <c r="NRU26" s="78"/>
      <c r="NRV26" s="78"/>
      <c r="NRW26" s="78"/>
      <c r="NRX26" s="78"/>
      <c r="NRY26" s="78"/>
      <c r="NRZ26" s="78"/>
      <c r="NSA26" s="78"/>
      <c r="NSB26" s="78"/>
      <c r="NSC26" s="78"/>
      <c r="NSD26" s="78"/>
      <c r="NSE26" s="78"/>
      <c r="NSF26" s="78"/>
      <c r="NSG26" s="78"/>
      <c r="NSH26" s="78"/>
      <c r="NSI26" s="78"/>
      <c r="NSJ26" s="78"/>
      <c r="NSK26" s="78"/>
      <c r="NSL26" s="78"/>
      <c r="NSM26" s="78"/>
      <c r="NSN26" s="78"/>
      <c r="NSO26" s="78"/>
      <c r="NSP26" s="78"/>
      <c r="NSQ26" s="78"/>
      <c r="NSR26" s="78"/>
      <c r="NSS26" s="78"/>
      <c r="NST26" s="78"/>
      <c r="NSU26" s="78"/>
      <c r="NSV26" s="78"/>
      <c r="NSW26" s="78"/>
      <c r="NSX26" s="78"/>
      <c r="NSY26" s="78"/>
      <c r="NSZ26" s="78"/>
      <c r="NTA26" s="78"/>
      <c r="NTB26" s="78"/>
      <c r="NTC26" s="78"/>
      <c r="NTD26" s="78"/>
      <c r="NTE26" s="78"/>
      <c r="NTF26" s="78"/>
      <c r="NTG26" s="78"/>
      <c r="NTH26" s="78"/>
      <c r="NTI26" s="78"/>
      <c r="NTJ26" s="78"/>
      <c r="NTK26" s="78"/>
      <c r="NTL26" s="78"/>
      <c r="NTM26" s="78"/>
      <c r="NTN26" s="78"/>
      <c r="NTO26" s="78"/>
      <c r="NTP26" s="78"/>
      <c r="NTQ26" s="78"/>
      <c r="NTR26" s="78"/>
      <c r="NTS26" s="78"/>
      <c r="NTT26" s="78"/>
      <c r="NTU26" s="78"/>
      <c r="NTV26" s="78"/>
      <c r="NTW26" s="78"/>
      <c r="NTX26" s="78"/>
      <c r="NTY26" s="78"/>
      <c r="NTZ26" s="78"/>
      <c r="NUA26" s="78"/>
      <c r="NUB26" s="78"/>
      <c r="NUC26" s="78"/>
      <c r="NUD26" s="78"/>
      <c r="NUE26" s="78"/>
      <c r="NUF26" s="78"/>
      <c r="NUG26" s="78"/>
      <c r="NUH26" s="78"/>
      <c r="NUI26" s="78"/>
      <c r="NUJ26" s="78"/>
      <c r="NUK26" s="78"/>
      <c r="NUL26" s="78"/>
      <c r="NUM26" s="78"/>
      <c r="NUN26" s="78"/>
      <c r="NUO26" s="78"/>
      <c r="NUP26" s="78"/>
      <c r="NUQ26" s="78"/>
      <c r="NUR26" s="78"/>
      <c r="NUS26" s="78"/>
      <c r="NUT26" s="78"/>
      <c r="NUU26" s="78"/>
      <c r="NUV26" s="78"/>
      <c r="NUW26" s="78"/>
      <c r="NUX26" s="78"/>
      <c r="NUY26" s="78"/>
      <c r="NUZ26" s="78"/>
      <c r="NVA26" s="78"/>
      <c r="NVB26" s="78"/>
      <c r="NVC26" s="78"/>
      <c r="NVD26" s="78"/>
      <c r="NVE26" s="78"/>
      <c r="NVF26" s="78"/>
      <c r="NVG26" s="78"/>
      <c r="NVH26" s="78"/>
      <c r="NVI26" s="78"/>
      <c r="NVJ26" s="78"/>
      <c r="NVK26" s="78"/>
      <c r="NVL26" s="78"/>
      <c r="NVM26" s="78"/>
      <c r="NVN26" s="78"/>
      <c r="NVO26" s="78"/>
      <c r="NVP26" s="78"/>
      <c r="NVQ26" s="78"/>
      <c r="NVR26" s="78"/>
      <c r="NVS26" s="78"/>
      <c r="NVT26" s="78"/>
      <c r="NVU26" s="78"/>
      <c r="NVV26" s="78"/>
      <c r="NVW26" s="78"/>
      <c r="NVX26" s="78"/>
      <c r="NVY26" s="78"/>
      <c r="NVZ26" s="78"/>
      <c r="NWA26" s="78"/>
      <c r="NWB26" s="78"/>
      <c r="NWC26" s="78"/>
      <c r="NWD26" s="78"/>
      <c r="NWE26" s="78"/>
      <c r="NWF26" s="78"/>
      <c r="NWG26" s="78"/>
      <c r="NWH26" s="78"/>
      <c r="NWI26" s="78"/>
      <c r="NWJ26" s="78"/>
      <c r="NWK26" s="78"/>
      <c r="NWL26" s="78"/>
      <c r="NWM26" s="78"/>
      <c r="NWN26" s="78"/>
      <c r="NWO26" s="78"/>
      <c r="NWP26" s="78"/>
      <c r="NWQ26" s="78"/>
      <c r="NWR26" s="78"/>
      <c r="NWS26" s="78"/>
      <c r="NWT26" s="78"/>
      <c r="NWU26" s="78"/>
      <c r="NWV26" s="78"/>
      <c r="NWW26" s="78"/>
      <c r="NWX26" s="78"/>
      <c r="NWY26" s="78"/>
      <c r="NWZ26" s="78"/>
      <c r="NXA26" s="78"/>
      <c r="NXB26" s="78"/>
      <c r="NXC26" s="78"/>
      <c r="NXD26" s="78"/>
      <c r="NXE26" s="78"/>
      <c r="NXF26" s="78"/>
      <c r="NXG26" s="78"/>
      <c r="NXH26" s="78"/>
      <c r="NXI26" s="78"/>
      <c r="NXJ26" s="78"/>
      <c r="NXK26" s="78"/>
      <c r="NXL26" s="78"/>
      <c r="NXM26" s="78"/>
      <c r="NXN26" s="78"/>
      <c r="NXO26" s="78"/>
      <c r="NXP26" s="78"/>
      <c r="NXQ26" s="78"/>
      <c r="NXR26" s="78"/>
      <c r="NXS26" s="78"/>
      <c r="NXT26" s="78"/>
      <c r="NXU26" s="78"/>
      <c r="NXV26" s="78"/>
      <c r="NXW26" s="78"/>
      <c r="NXX26" s="78"/>
      <c r="NXY26" s="78"/>
      <c r="NXZ26" s="78"/>
      <c r="NYA26" s="78"/>
      <c r="NYB26" s="78"/>
      <c r="NYC26" s="78"/>
      <c r="NYD26" s="78"/>
      <c r="NYE26" s="78"/>
      <c r="NYF26" s="78"/>
      <c r="NYG26" s="78"/>
      <c r="NYH26" s="78"/>
      <c r="NYI26" s="78"/>
      <c r="NYJ26" s="78"/>
      <c r="NYK26" s="78"/>
      <c r="NYL26" s="78"/>
      <c r="NYM26" s="78"/>
      <c r="NYN26" s="78"/>
      <c r="NYO26" s="78"/>
      <c r="NYP26" s="78"/>
      <c r="NYQ26" s="78"/>
      <c r="NYR26" s="78"/>
      <c r="NYS26" s="78"/>
      <c r="NYT26" s="78"/>
      <c r="NYU26" s="78"/>
      <c r="NYV26" s="78"/>
      <c r="NYW26" s="78"/>
      <c r="NYX26" s="78"/>
      <c r="NYY26" s="78"/>
      <c r="NYZ26" s="78"/>
      <c r="NZA26" s="78"/>
      <c r="NZB26" s="78"/>
      <c r="NZC26" s="78"/>
      <c r="NZD26" s="78"/>
      <c r="NZE26" s="78"/>
      <c r="NZF26" s="78"/>
      <c r="NZG26" s="78"/>
      <c r="NZH26" s="78"/>
      <c r="NZI26" s="78"/>
      <c r="NZJ26" s="78"/>
      <c r="NZK26" s="78"/>
      <c r="NZL26" s="78"/>
      <c r="NZM26" s="78"/>
      <c r="NZN26" s="78"/>
      <c r="NZO26" s="78"/>
      <c r="NZP26" s="78"/>
      <c r="NZQ26" s="78"/>
      <c r="NZR26" s="78"/>
      <c r="NZS26" s="78"/>
      <c r="NZT26" s="78"/>
      <c r="NZU26" s="78"/>
      <c r="NZV26" s="78"/>
      <c r="NZW26" s="78"/>
      <c r="NZX26" s="78"/>
      <c r="NZY26" s="78"/>
      <c r="NZZ26" s="78"/>
      <c r="OAA26" s="78"/>
      <c r="OAB26" s="78"/>
      <c r="OAC26" s="78"/>
      <c r="OAD26" s="78"/>
      <c r="OAE26" s="78"/>
      <c r="OAF26" s="78"/>
      <c r="OAG26" s="78"/>
      <c r="OAH26" s="78"/>
      <c r="OAI26" s="78"/>
      <c r="OAJ26" s="78"/>
      <c r="OAK26" s="78"/>
      <c r="OAL26" s="78"/>
      <c r="OAM26" s="78"/>
      <c r="OAN26" s="78"/>
      <c r="OAO26" s="78"/>
      <c r="OAP26" s="78"/>
      <c r="OAQ26" s="78"/>
      <c r="OAR26" s="78"/>
      <c r="OAS26" s="78"/>
      <c r="OAT26" s="78"/>
      <c r="OAU26" s="78"/>
      <c r="OAV26" s="78"/>
      <c r="OAW26" s="78"/>
      <c r="OAX26" s="78"/>
      <c r="OAY26" s="78"/>
      <c r="OAZ26" s="78"/>
      <c r="OBA26" s="78"/>
      <c r="OBB26" s="78"/>
      <c r="OBC26" s="78"/>
      <c r="OBD26" s="78"/>
      <c r="OBE26" s="78"/>
      <c r="OBF26" s="78"/>
      <c r="OBG26" s="78"/>
      <c r="OBH26" s="78"/>
      <c r="OBI26" s="78"/>
      <c r="OBJ26" s="78"/>
      <c r="OBK26" s="78"/>
      <c r="OBL26" s="78"/>
      <c r="OBM26" s="78"/>
      <c r="OBN26" s="78"/>
      <c r="OBO26" s="78"/>
      <c r="OBP26" s="78"/>
      <c r="OBQ26" s="78"/>
      <c r="OBR26" s="78"/>
      <c r="OBS26" s="78"/>
      <c r="OBT26" s="78"/>
      <c r="OBU26" s="78"/>
      <c r="OBV26" s="78"/>
      <c r="OBW26" s="78"/>
      <c r="OBX26" s="78"/>
      <c r="OBY26" s="78"/>
      <c r="OBZ26" s="78"/>
      <c r="OCA26" s="78"/>
      <c r="OCB26" s="78"/>
      <c r="OCC26" s="78"/>
      <c r="OCD26" s="78"/>
      <c r="OCE26" s="78"/>
      <c r="OCF26" s="78"/>
      <c r="OCG26" s="78"/>
      <c r="OCH26" s="78"/>
      <c r="OCI26" s="78"/>
      <c r="OCJ26" s="78"/>
      <c r="OCK26" s="78"/>
      <c r="OCL26" s="78"/>
      <c r="OCM26" s="78"/>
      <c r="OCN26" s="78"/>
      <c r="OCO26" s="78"/>
      <c r="OCP26" s="78"/>
      <c r="OCQ26" s="78"/>
      <c r="OCR26" s="78"/>
      <c r="OCS26" s="78"/>
      <c r="OCT26" s="78"/>
      <c r="OCU26" s="78"/>
      <c r="OCV26" s="78"/>
      <c r="OCW26" s="78"/>
      <c r="OCX26" s="78"/>
      <c r="OCY26" s="78"/>
      <c r="OCZ26" s="78"/>
      <c r="ODA26" s="78"/>
      <c r="ODB26" s="78"/>
      <c r="ODC26" s="78"/>
      <c r="ODD26" s="78"/>
      <c r="ODE26" s="78"/>
      <c r="ODF26" s="78"/>
      <c r="ODG26" s="78"/>
      <c r="ODH26" s="78"/>
      <c r="ODI26" s="78"/>
      <c r="ODJ26" s="78"/>
      <c r="ODK26" s="78"/>
      <c r="ODL26" s="78"/>
      <c r="ODM26" s="78"/>
      <c r="ODN26" s="78"/>
      <c r="ODO26" s="78"/>
      <c r="ODP26" s="78"/>
      <c r="ODQ26" s="78"/>
      <c r="ODR26" s="78"/>
      <c r="ODS26" s="78"/>
      <c r="ODT26" s="78"/>
      <c r="ODU26" s="78"/>
      <c r="ODV26" s="78"/>
      <c r="ODW26" s="78"/>
      <c r="ODX26" s="78"/>
      <c r="ODY26" s="78"/>
      <c r="ODZ26" s="78"/>
      <c r="OEA26" s="78"/>
      <c r="OEB26" s="78"/>
      <c r="OEC26" s="78"/>
      <c r="OED26" s="78"/>
      <c r="OEE26" s="78"/>
      <c r="OEF26" s="78"/>
      <c r="OEG26" s="78"/>
      <c r="OEH26" s="78"/>
      <c r="OEI26" s="78"/>
      <c r="OEJ26" s="78"/>
      <c r="OEK26" s="78"/>
      <c r="OEL26" s="78"/>
      <c r="OEM26" s="78"/>
      <c r="OEN26" s="78"/>
      <c r="OEO26" s="78"/>
      <c r="OEP26" s="78"/>
      <c r="OEQ26" s="78"/>
      <c r="OER26" s="78"/>
      <c r="OES26" s="78"/>
      <c r="OET26" s="78"/>
      <c r="OEU26" s="78"/>
      <c r="OEV26" s="78"/>
      <c r="OEW26" s="78"/>
      <c r="OEX26" s="78"/>
      <c r="OEY26" s="78"/>
      <c r="OEZ26" s="78"/>
      <c r="OFA26" s="78"/>
      <c r="OFB26" s="78"/>
      <c r="OFC26" s="78"/>
      <c r="OFD26" s="78"/>
      <c r="OFE26" s="78"/>
      <c r="OFF26" s="78"/>
      <c r="OFG26" s="78"/>
      <c r="OFH26" s="78"/>
      <c r="OFI26" s="78"/>
      <c r="OFJ26" s="78"/>
      <c r="OFK26" s="78"/>
      <c r="OFL26" s="78"/>
      <c r="OFM26" s="78"/>
      <c r="OFN26" s="78"/>
      <c r="OFO26" s="78"/>
      <c r="OFP26" s="78"/>
      <c r="OFQ26" s="78"/>
      <c r="OFR26" s="78"/>
      <c r="OFS26" s="78"/>
      <c r="OFT26" s="78"/>
      <c r="OFU26" s="78"/>
      <c r="OFV26" s="78"/>
      <c r="OFW26" s="78"/>
      <c r="OFX26" s="78"/>
      <c r="OFY26" s="78"/>
      <c r="OFZ26" s="78"/>
      <c r="OGA26" s="78"/>
      <c r="OGB26" s="78"/>
      <c r="OGC26" s="78"/>
      <c r="OGD26" s="78"/>
      <c r="OGE26" s="78"/>
      <c r="OGF26" s="78"/>
      <c r="OGG26" s="78"/>
      <c r="OGH26" s="78"/>
      <c r="OGI26" s="78"/>
      <c r="OGJ26" s="78"/>
      <c r="OGK26" s="78"/>
      <c r="OGL26" s="78"/>
      <c r="OGM26" s="78"/>
      <c r="OGN26" s="78"/>
      <c r="OGO26" s="78"/>
      <c r="OGP26" s="78"/>
      <c r="OGQ26" s="78"/>
      <c r="OGR26" s="78"/>
      <c r="OGS26" s="78"/>
      <c r="OGT26" s="78"/>
      <c r="OGU26" s="78"/>
      <c r="OGV26" s="78"/>
      <c r="OGW26" s="78"/>
      <c r="OGX26" s="78"/>
      <c r="OGY26" s="78"/>
      <c r="OGZ26" s="78"/>
      <c r="OHA26" s="78"/>
      <c r="OHB26" s="78"/>
      <c r="OHC26" s="78"/>
      <c r="OHD26" s="78"/>
      <c r="OHE26" s="78"/>
      <c r="OHF26" s="78"/>
      <c r="OHG26" s="78"/>
      <c r="OHH26" s="78"/>
      <c r="OHI26" s="78"/>
      <c r="OHJ26" s="78"/>
      <c r="OHK26" s="78"/>
      <c r="OHL26" s="78"/>
      <c r="OHM26" s="78"/>
      <c r="OHN26" s="78"/>
      <c r="OHO26" s="78"/>
      <c r="OHP26" s="78"/>
      <c r="OHQ26" s="78"/>
      <c r="OHR26" s="78"/>
      <c r="OHS26" s="78"/>
      <c r="OHT26" s="78"/>
      <c r="OHU26" s="78"/>
      <c r="OHV26" s="78"/>
      <c r="OHW26" s="78"/>
      <c r="OHX26" s="78"/>
      <c r="OHY26" s="78"/>
      <c r="OHZ26" s="78"/>
      <c r="OIA26" s="78"/>
      <c r="OIB26" s="78"/>
      <c r="OIC26" s="78"/>
      <c r="OID26" s="78"/>
      <c r="OIE26" s="78"/>
      <c r="OIF26" s="78"/>
      <c r="OIG26" s="78"/>
      <c r="OIH26" s="78"/>
      <c r="OII26" s="78"/>
      <c r="OIJ26" s="78"/>
      <c r="OIK26" s="78"/>
      <c r="OIL26" s="78"/>
      <c r="OIM26" s="78"/>
      <c r="OIN26" s="78"/>
      <c r="OIO26" s="78"/>
      <c r="OIP26" s="78"/>
      <c r="OIQ26" s="78"/>
      <c r="OIR26" s="78"/>
      <c r="OIS26" s="78"/>
      <c r="OIT26" s="78"/>
      <c r="OIU26" s="78"/>
      <c r="OIV26" s="78"/>
      <c r="OIW26" s="78"/>
      <c r="OIX26" s="78"/>
      <c r="OIY26" s="78"/>
      <c r="OIZ26" s="78"/>
      <c r="OJA26" s="78"/>
      <c r="OJB26" s="78"/>
      <c r="OJC26" s="78"/>
      <c r="OJD26" s="78"/>
      <c r="OJE26" s="78"/>
      <c r="OJF26" s="78"/>
      <c r="OJG26" s="78"/>
      <c r="OJH26" s="78"/>
      <c r="OJI26" s="78"/>
      <c r="OJJ26" s="78"/>
      <c r="OJK26" s="78"/>
      <c r="OJL26" s="78"/>
      <c r="OJM26" s="78"/>
      <c r="OJN26" s="78"/>
      <c r="OJO26" s="78"/>
      <c r="OJP26" s="78"/>
      <c r="OJQ26" s="78"/>
      <c r="OJR26" s="78"/>
      <c r="OJS26" s="78"/>
      <c r="OJT26" s="78"/>
      <c r="OJU26" s="78"/>
      <c r="OJV26" s="78"/>
      <c r="OJW26" s="78"/>
      <c r="OJX26" s="78"/>
      <c r="OJY26" s="78"/>
      <c r="OJZ26" s="78"/>
      <c r="OKA26" s="78"/>
      <c r="OKB26" s="78"/>
      <c r="OKC26" s="78"/>
      <c r="OKD26" s="78"/>
      <c r="OKE26" s="78"/>
      <c r="OKF26" s="78"/>
      <c r="OKG26" s="78"/>
      <c r="OKH26" s="78"/>
      <c r="OKI26" s="78"/>
      <c r="OKJ26" s="78"/>
      <c r="OKK26" s="78"/>
      <c r="OKL26" s="78"/>
      <c r="OKM26" s="78"/>
      <c r="OKN26" s="78"/>
      <c r="OKO26" s="78"/>
      <c r="OKP26" s="78"/>
      <c r="OKQ26" s="78"/>
      <c r="OKR26" s="78"/>
      <c r="OKS26" s="78"/>
      <c r="OKT26" s="78"/>
      <c r="OKU26" s="78"/>
      <c r="OKV26" s="78"/>
      <c r="OKW26" s="78"/>
      <c r="OKX26" s="78"/>
      <c r="OKY26" s="78"/>
      <c r="OKZ26" s="78"/>
      <c r="OLA26" s="78"/>
      <c r="OLB26" s="78"/>
      <c r="OLC26" s="78"/>
      <c r="OLD26" s="78"/>
      <c r="OLE26" s="78"/>
      <c r="OLF26" s="78"/>
      <c r="OLG26" s="78"/>
      <c r="OLH26" s="78"/>
      <c r="OLI26" s="78"/>
      <c r="OLJ26" s="78"/>
      <c r="OLK26" s="78"/>
      <c r="OLL26" s="78"/>
      <c r="OLM26" s="78"/>
      <c r="OLN26" s="78"/>
      <c r="OLO26" s="78"/>
      <c r="OLP26" s="78"/>
      <c r="OLQ26" s="78"/>
      <c r="OLR26" s="78"/>
      <c r="OLS26" s="78"/>
      <c r="OLT26" s="78"/>
      <c r="OLU26" s="78"/>
      <c r="OLV26" s="78"/>
      <c r="OLW26" s="78"/>
      <c r="OLX26" s="78"/>
      <c r="OLY26" s="78"/>
      <c r="OLZ26" s="78"/>
      <c r="OMA26" s="78"/>
      <c r="OMB26" s="78"/>
      <c r="OMC26" s="78"/>
      <c r="OMD26" s="78"/>
      <c r="OME26" s="78"/>
      <c r="OMF26" s="78"/>
      <c r="OMG26" s="78"/>
      <c r="OMH26" s="78"/>
      <c r="OMI26" s="78"/>
      <c r="OMJ26" s="78"/>
      <c r="OMK26" s="78"/>
      <c r="OML26" s="78"/>
      <c r="OMM26" s="78"/>
      <c r="OMN26" s="78"/>
      <c r="OMO26" s="78"/>
      <c r="OMP26" s="78"/>
      <c r="OMQ26" s="78"/>
      <c r="OMR26" s="78"/>
      <c r="OMS26" s="78"/>
      <c r="OMT26" s="78"/>
      <c r="OMU26" s="78"/>
      <c r="OMV26" s="78"/>
      <c r="OMW26" s="78"/>
      <c r="OMX26" s="78"/>
      <c r="OMY26" s="78"/>
      <c r="OMZ26" s="78"/>
      <c r="ONA26" s="78"/>
      <c r="ONB26" s="78"/>
      <c r="ONC26" s="78"/>
      <c r="OND26" s="78"/>
      <c r="ONE26" s="78"/>
      <c r="ONF26" s="78"/>
      <c r="ONG26" s="78"/>
      <c r="ONH26" s="78"/>
      <c r="ONI26" s="78"/>
      <c r="ONJ26" s="78"/>
      <c r="ONK26" s="78"/>
      <c r="ONL26" s="78"/>
      <c r="ONM26" s="78"/>
      <c r="ONN26" s="78"/>
      <c r="ONO26" s="78"/>
      <c r="ONP26" s="78"/>
      <c r="ONQ26" s="78"/>
      <c r="ONR26" s="78"/>
      <c r="ONS26" s="78"/>
      <c r="ONT26" s="78"/>
      <c r="ONU26" s="78"/>
      <c r="ONV26" s="78"/>
      <c r="ONW26" s="78"/>
      <c r="ONX26" s="78"/>
      <c r="ONY26" s="78"/>
      <c r="ONZ26" s="78"/>
      <c r="OOA26" s="78"/>
      <c r="OOB26" s="78"/>
      <c r="OOC26" s="78"/>
      <c r="OOD26" s="78"/>
      <c r="OOE26" s="78"/>
      <c r="OOF26" s="78"/>
      <c r="OOG26" s="78"/>
      <c r="OOH26" s="78"/>
      <c r="OOI26" s="78"/>
      <c r="OOJ26" s="78"/>
      <c r="OOK26" s="78"/>
      <c r="OOL26" s="78"/>
      <c r="OOM26" s="78"/>
      <c r="OON26" s="78"/>
      <c r="OOO26" s="78"/>
      <c r="OOP26" s="78"/>
      <c r="OOQ26" s="78"/>
      <c r="OOR26" s="78"/>
      <c r="OOS26" s="78"/>
      <c r="OOT26" s="78"/>
      <c r="OOU26" s="78"/>
      <c r="OOV26" s="78"/>
      <c r="OOW26" s="78"/>
      <c r="OOX26" s="78"/>
      <c r="OOY26" s="78"/>
      <c r="OOZ26" s="78"/>
      <c r="OPA26" s="78"/>
      <c r="OPB26" s="78"/>
      <c r="OPC26" s="78"/>
      <c r="OPD26" s="78"/>
      <c r="OPE26" s="78"/>
      <c r="OPF26" s="78"/>
      <c r="OPG26" s="78"/>
      <c r="OPH26" s="78"/>
      <c r="OPI26" s="78"/>
      <c r="OPJ26" s="78"/>
      <c r="OPK26" s="78"/>
      <c r="OPL26" s="78"/>
      <c r="OPM26" s="78"/>
      <c r="OPN26" s="78"/>
      <c r="OPO26" s="78"/>
      <c r="OPP26" s="78"/>
      <c r="OPQ26" s="78"/>
      <c r="OPR26" s="78"/>
      <c r="OPS26" s="78"/>
      <c r="OPT26" s="78"/>
      <c r="OPU26" s="78"/>
      <c r="OPV26" s="78"/>
      <c r="OPW26" s="78"/>
      <c r="OPX26" s="78"/>
      <c r="OPY26" s="78"/>
      <c r="OPZ26" s="78"/>
      <c r="OQA26" s="78"/>
      <c r="OQB26" s="78"/>
      <c r="OQC26" s="78"/>
      <c r="OQD26" s="78"/>
      <c r="OQE26" s="78"/>
      <c r="OQF26" s="78"/>
      <c r="OQG26" s="78"/>
      <c r="OQH26" s="78"/>
      <c r="OQI26" s="78"/>
      <c r="OQJ26" s="78"/>
      <c r="OQK26" s="78"/>
      <c r="OQL26" s="78"/>
      <c r="OQM26" s="78"/>
      <c r="OQN26" s="78"/>
      <c r="OQO26" s="78"/>
      <c r="OQP26" s="78"/>
      <c r="OQQ26" s="78"/>
      <c r="OQR26" s="78"/>
      <c r="OQS26" s="78"/>
      <c r="OQT26" s="78"/>
      <c r="OQU26" s="78"/>
      <c r="OQV26" s="78"/>
      <c r="OQW26" s="78"/>
      <c r="OQX26" s="78"/>
      <c r="OQY26" s="78"/>
      <c r="OQZ26" s="78"/>
      <c r="ORA26" s="78"/>
      <c r="ORB26" s="78"/>
      <c r="ORC26" s="78"/>
      <c r="ORD26" s="78"/>
      <c r="ORE26" s="78"/>
      <c r="ORF26" s="78"/>
      <c r="ORG26" s="78"/>
      <c r="ORH26" s="78"/>
      <c r="ORI26" s="78"/>
      <c r="ORJ26" s="78"/>
      <c r="ORK26" s="78"/>
      <c r="ORL26" s="78"/>
      <c r="ORM26" s="78"/>
      <c r="ORN26" s="78"/>
      <c r="ORO26" s="78"/>
      <c r="ORP26" s="78"/>
      <c r="ORQ26" s="78"/>
      <c r="ORR26" s="78"/>
      <c r="ORS26" s="78"/>
      <c r="ORT26" s="78"/>
      <c r="ORU26" s="78"/>
      <c r="ORV26" s="78"/>
      <c r="ORW26" s="78"/>
      <c r="ORX26" s="78"/>
      <c r="ORY26" s="78"/>
      <c r="ORZ26" s="78"/>
      <c r="OSA26" s="78"/>
      <c r="OSB26" s="78"/>
      <c r="OSC26" s="78"/>
      <c r="OSD26" s="78"/>
      <c r="OSE26" s="78"/>
      <c r="OSF26" s="78"/>
      <c r="OSG26" s="78"/>
      <c r="OSH26" s="78"/>
      <c r="OSI26" s="78"/>
      <c r="OSJ26" s="78"/>
      <c r="OSK26" s="78"/>
      <c r="OSL26" s="78"/>
      <c r="OSM26" s="78"/>
      <c r="OSN26" s="78"/>
      <c r="OSO26" s="78"/>
      <c r="OSP26" s="78"/>
      <c r="OSQ26" s="78"/>
      <c r="OSR26" s="78"/>
      <c r="OSS26" s="78"/>
      <c r="OST26" s="78"/>
      <c r="OSU26" s="78"/>
      <c r="OSV26" s="78"/>
      <c r="OSW26" s="78"/>
      <c r="OSX26" s="78"/>
      <c r="OSY26" s="78"/>
      <c r="OSZ26" s="78"/>
      <c r="OTA26" s="78"/>
      <c r="OTB26" s="78"/>
      <c r="OTC26" s="78"/>
      <c r="OTD26" s="78"/>
      <c r="OTE26" s="78"/>
      <c r="OTF26" s="78"/>
      <c r="OTG26" s="78"/>
      <c r="OTH26" s="78"/>
      <c r="OTI26" s="78"/>
      <c r="OTJ26" s="78"/>
      <c r="OTK26" s="78"/>
      <c r="OTL26" s="78"/>
      <c r="OTM26" s="78"/>
      <c r="OTN26" s="78"/>
      <c r="OTO26" s="78"/>
      <c r="OTP26" s="78"/>
      <c r="OTQ26" s="78"/>
      <c r="OTR26" s="78"/>
      <c r="OTS26" s="78"/>
      <c r="OTT26" s="78"/>
      <c r="OTU26" s="78"/>
      <c r="OTV26" s="78"/>
      <c r="OTW26" s="78"/>
      <c r="OTX26" s="78"/>
      <c r="OTY26" s="78"/>
      <c r="OTZ26" s="78"/>
      <c r="OUA26" s="78"/>
      <c r="OUB26" s="78"/>
      <c r="OUC26" s="78"/>
      <c r="OUD26" s="78"/>
      <c r="OUE26" s="78"/>
      <c r="OUF26" s="78"/>
      <c r="OUG26" s="78"/>
      <c r="OUH26" s="78"/>
      <c r="OUI26" s="78"/>
      <c r="OUJ26" s="78"/>
      <c r="OUK26" s="78"/>
      <c r="OUL26" s="78"/>
      <c r="OUM26" s="78"/>
      <c r="OUN26" s="78"/>
      <c r="OUO26" s="78"/>
      <c r="OUP26" s="78"/>
      <c r="OUQ26" s="78"/>
      <c r="OUR26" s="78"/>
      <c r="OUS26" s="78"/>
      <c r="OUT26" s="78"/>
      <c r="OUU26" s="78"/>
      <c r="OUV26" s="78"/>
      <c r="OUW26" s="78"/>
      <c r="OUX26" s="78"/>
      <c r="OUY26" s="78"/>
      <c r="OUZ26" s="78"/>
      <c r="OVA26" s="78"/>
      <c r="OVB26" s="78"/>
      <c r="OVC26" s="78"/>
      <c r="OVD26" s="78"/>
      <c r="OVE26" s="78"/>
      <c r="OVF26" s="78"/>
      <c r="OVG26" s="78"/>
      <c r="OVH26" s="78"/>
      <c r="OVI26" s="78"/>
      <c r="OVJ26" s="78"/>
      <c r="OVK26" s="78"/>
      <c r="OVL26" s="78"/>
      <c r="OVM26" s="78"/>
      <c r="OVN26" s="78"/>
      <c r="OVO26" s="78"/>
      <c r="OVP26" s="78"/>
      <c r="OVQ26" s="78"/>
      <c r="OVR26" s="78"/>
      <c r="OVS26" s="78"/>
      <c r="OVT26" s="78"/>
      <c r="OVU26" s="78"/>
      <c r="OVV26" s="78"/>
      <c r="OVW26" s="78"/>
      <c r="OVX26" s="78"/>
      <c r="OVY26" s="78"/>
      <c r="OVZ26" s="78"/>
      <c r="OWA26" s="78"/>
      <c r="OWB26" s="78"/>
      <c r="OWC26" s="78"/>
      <c r="OWD26" s="78"/>
      <c r="OWE26" s="78"/>
      <c r="OWF26" s="78"/>
      <c r="OWG26" s="78"/>
      <c r="OWH26" s="78"/>
      <c r="OWI26" s="78"/>
      <c r="OWJ26" s="78"/>
      <c r="OWK26" s="78"/>
      <c r="OWL26" s="78"/>
      <c r="OWM26" s="78"/>
      <c r="OWN26" s="78"/>
      <c r="OWO26" s="78"/>
      <c r="OWP26" s="78"/>
      <c r="OWQ26" s="78"/>
      <c r="OWR26" s="78"/>
      <c r="OWS26" s="78"/>
      <c r="OWT26" s="78"/>
      <c r="OWU26" s="78"/>
      <c r="OWV26" s="78"/>
      <c r="OWW26" s="78"/>
      <c r="OWX26" s="78"/>
      <c r="OWY26" s="78"/>
      <c r="OWZ26" s="78"/>
      <c r="OXA26" s="78"/>
      <c r="OXB26" s="78"/>
      <c r="OXC26" s="78"/>
      <c r="OXD26" s="78"/>
      <c r="OXE26" s="78"/>
      <c r="OXF26" s="78"/>
      <c r="OXG26" s="78"/>
      <c r="OXH26" s="78"/>
      <c r="OXI26" s="78"/>
      <c r="OXJ26" s="78"/>
      <c r="OXK26" s="78"/>
      <c r="OXL26" s="78"/>
      <c r="OXM26" s="78"/>
      <c r="OXN26" s="78"/>
      <c r="OXO26" s="78"/>
      <c r="OXP26" s="78"/>
      <c r="OXQ26" s="78"/>
      <c r="OXR26" s="78"/>
      <c r="OXS26" s="78"/>
      <c r="OXT26" s="78"/>
      <c r="OXU26" s="78"/>
      <c r="OXV26" s="78"/>
      <c r="OXW26" s="78"/>
      <c r="OXX26" s="78"/>
      <c r="OXY26" s="78"/>
      <c r="OXZ26" s="78"/>
      <c r="OYA26" s="78"/>
      <c r="OYB26" s="78"/>
      <c r="OYC26" s="78"/>
      <c r="OYD26" s="78"/>
      <c r="OYE26" s="78"/>
      <c r="OYF26" s="78"/>
      <c r="OYG26" s="78"/>
      <c r="OYH26" s="78"/>
      <c r="OYI26" s="78"/>
      <c r="OYJ26" s="78"/>
      <c r="OYK26" s="78"/>
      <c r="OYL26" s="78"/>
      <c r="OYM26" s="78"/>
      <c r="OYN26" s="78"/>
      <c r="OYO26" s="78"/>
      <c r="OYP26" s="78"/>
      <c r="OYQ26" s="78"/>
      <c r="OYR26" s="78"/>
      <c r="OYS26" s="78"/>
      <c r="OYT26" s="78"/>
      <c r="OYU26" s="78"/>
      <c r="OYV26" s="78"/>
      <c r="OYW26" s="78"/>
      <c r="OYX26" s="78"/>
      <c r="OYY26" s="78"/>
      <c r="OYZ26" s="78"/>
      <c r="OZA26" s="78"/>
      <c r="OZB26" s="78"/>
      <c r="OZC26" s="78"/>
      <c r="OZD26" s="78"/>
      <c r="OZE26" s="78"/>
      <c r="OZF26" s="78"/>
      <c r="OZG26" s="78"/>
      <c r="OZH26" s="78"/>
      <c r="OZI26" s="78"/>
      <c r="OZJ26" s="78"/>
      <c r="OZK26" s="78"/>
      <c r="OZL26" s="78"/>
      <c r="OZM26" s="78"/>
      <c r="OZN26" s="78"/>
      <c r="OZO26" s="78"/>
      <c r="OZP26" s="78"/>
      <c r="OZQ26" s="78"/>
      <c r="OZR26" s="78"/>
      <c r="OZS26" s="78"/>
      <c r="OZT26" s="78"/>
      <c r="OZU26" s="78"/>
      <c r="OZV26" s="78"/>
      <c r="OZW26" s="78"/>
      <c r="OZX26" s="78"/>
      <c r="OZY26" s="78"/>
      <c r="OZZ26" s="78"/>
      <c r="PAA26" s="78"/>
      <c r="PAB26" s="78"/>
      <c r="PAC26" s="78"/>
      <c r="PAD26" s="78"/>
      <c r="PAE26" s="78"/>
      <c r="PAF26" s="78"/>
      <c r="PAG26" s="78"/>
      <c r="PAH26" s="78"/>
      <c r="PAI26" s="78"/>
      <c r="PAJ26" s="78"/>
      <c r="PAK26" s="78"/>
      <c r="PAL26" s="78"/>
      <c r="PAM26" s="78"/>
      <c r="PAN26" s="78"/>
      <c r="PAO26" s="78"/>
      <c r="PAP26" s="78"/>
      <c r="PAQ26" s="78"/>
      <c r="PAR26" s="78"/>
      <c r="PAS26" s="78"/>
      <c r="PAT26" s="78"/>
      <c r="PAU26" s="78"/>
      <c r="PAV26" s="78"/>
      <c r="PAW26" s="78"/>
      <c r="PAX26" s="78"/>
      <c r="PAY26" s="78"/>
      <c r="PAZ26" s="78"/>
      <c r="PBA26" s="78"/>
      <c r="PBB26" s="78"/>
      <c r="PBC26" s="78"/>
      <c r="PBD26" s="78"/>
      <c r="PBE26" s="78"/>
      <c r="PBF26" s="78"/>
      <c r="PBG26" s="78"/>
      <c r="PBH26" s="78"/>
      <c r="PBI26" s="78"/>
      <c r="PBJ26" s="78"/>
      <c r="PBK26" s="78"/>
      <c r="PBL26" s="78"/>
      <c r="PBM26" s="78"/>
      <c r="PBN26" s="78"/>
      <c r="PBO26" s="78"/>
      <c r="PBP26" s="78"/>
      <c r="PBQ26" s="78"/>
      <c r="PBR26" s="78"/>
      <c r="PBS26" s="78"/>
      <c r="PBT26" s="78"/>
      <c r="PBU26" s="78"/>
      <c r="PBV26" s="78"/>
      <c r="PBW26" s="78"/>
      <c r="PBX26" s="78"/>
      <c r="PBY26" s="78"/>
      <c r="PBZ26" s="78"/>
      <c r="PCA26" s="78"/>
      <c r="PCB26" s="78"/>
      <c r="PCC26" s="78"/>
      <c r="PCD26" s="78"/>
      <c r="PCE26" s="78"/>
      <c r="PCF26" s="78"/>
      <c r="PCG26" s="78"/>
      <c r="PCH26" s="78"/>
      <c r="PCI26" s="78"/>
      <c r="PCJ26" s="78"/>
      <c r="PCK26" s="78"/>
      <c r="PCL26" s="78"/>
      <c r="PCM26" s="78"/>
      <c r="PCN26" s="78"/>
      <c r="PCO26" s="78"/>
      <c r="PCP26" s="78"/>
      <c r="PCQ26" s="78"/>
      <c r="PCR26" s="78"/>
      <c r="PCS26" s="78"/>
      <c r="PCT26" s="78"/>
      <c r="PCU26" s="78"/>
      <c r="PCV26" s="78"/>
      <c r="PCW26" s="78"/>
      <c r="PCX26" s="78"/>
      <c r="PCY26" s="78"/>
      <c r="PCZ26" s="78"/>
      <c r="PDA26" s="78"/>
      <c r="PDB26" s="78"/>
      <c r="PDC26" s="78"/>
      <c r="PDD26" s="78"/>
      <c r="PDE26" s="78"/>
      <c r="PDF26" s="78"/>
      <c r="PDG26" s="78"/>
      <c r="PDH26" s="78"/>
      <c r="PDI26" s="78"/>
      <c r="PDJ26" s="78"/>
      <c r="PDK26" s="78"/>
      <c r="PDL26" s="78"/>
      <c r="PDM26" s="78"/>
      <c r="PDN26" s="78"/>
      <c r="PDO26" s="78"/>
      <c r="PDP26" s="78"/>
      <c r="PDQ26" s="78"/>
      <c r="PDR26" s="78"/>
      <c r="PDS26" s="78"/>
      <c r="PDT26" s="78"/>
      <c r="PDU26" s="78"/>
      <c r="PDV26" s="78"/>
      <c r="PDW26" s="78"/>
      <c r="PDX26" s="78"/>
      <c r="PDY26" s="78"/>
      <c r="PDZ26" s="78"/>
      <c r="PEA26" s="78"/>
      <c r="PEB26" s="78"/>
      <c r="PEC26" s="78"/>
      <c r="PED26" s="78"/>
      <c r="PEE26" s="78"/>
      <c r="PEF26" s="78"/>
      <c r="PEG26" s="78"/>
      <c r="PEH26" s="78"/>
      <c r="PEI26" s="78"/>
      <c r="PEJ26" s="78"/>
      <c r="PEK26" s="78"/>
      <c r="PEL26" s="78"/>
      <c r="PEM26" s="78"/>
      <c r="PEN26" s="78"/>
      <c r="PEO26" s="78"/>
      <c r="PEP26" s="78"/>
      <c r="PEQ26" s="78"/>
      <c r="PER26" s="78"/>
      <c r="PES26" s="78"/>
      <c r="PET26" s="78"/>
      <c r="PEU26" s="78"/>
      <c r="PEV26" s="78"/>
      <c r="PEW26" s="78"/>
      <c r="PEX26" s="78"/>
      <c r="PEY26" s="78"/>
      <c r="PEZ26" s="78"/>
      <c r="PFA26" s="78"/>
      <c r="PFB26" s="78"/>
      <c r="PFC26" s="78"/>
      <c r="PFD26" s="78"/>
      <c r="PFE26" s="78"/>
      <c r="PFF26" s="78"/>
      <c r="PFG26" s="78"/>
      <c r="PFH26" s="78"/>
      <c r="PFI26" s="78"/>
      <c r="PFJ26" s="78"/>
      <c r="PFK26" s="78"/>
      <c r="PFL26" s="78"/>
      <c r="PFM26" s="78"/>
      <c r="PFN26" s="78"/>
      <c r="PFO26" s="78"/>
      <c r="PFP26" s="78"/>
      <c r="PFQ26" s="78"/>
      <c r="PFR26" s="78"/>
      <c r="PFS26" s="78"/>
      <c r="PFT26" s="78"/>
      <c r="PFU26" s="78"/>
      <c r="PFV26" s="78"/>
      <c r="PFW26" s="78"/>
      <c r="PFX26" s="78"/>
      <c r="PFY26" s="78"/>
      <c r="PFZ26" s="78"/>
      <c r="PGA26" s="78"/>
      <c r="PGB26" s="78"/>
      <c r="PGC26" s="78"/>
      <c r="PGD26" s="78"/>
      <c r="PGE26" s="78"/>
      <c r="PGF26" s="78"/>
      <c r="PGG26" s="78"/>
      <c r="PGH26" s="78"/>
      <c r="PGI26" s="78"/>
      <c r="PGJ26" s="78"/>
      <c r="PGK26" s="78"/>
      <c r="PGL26" s="78"/>
      <c r="PGM26" s="78"/>
      <c r="PGN26" s="78"/>
      <c r="PGO26" s="78"/>
      <c r="PGP26" s="78"/>
      <c r="PGQ26" s="78"/>
      <c r="PGR26" s="78"/>
      <c r="PGS26" s="78"/>
      <c r="PGT26" s="78"/>
      <c r="PGU26" s="78"/>
      <c r="PGV26" s="78"/>
      <c r="PGW26" s="78"/>
      <c r="PGX26" s="78"/>
      <c r="PGY26" s="78"/>
      <c r="PGZ26" s="78"/>
      <c r="PHA26" s="78"/>
      <c r="PHB26" s="78"/>
      <c r="PHC26" s="78"/>
      <c r="PHD26" s="78"/>
      <c r="PHE26" s="78"/>
      <c r="PHF26" s="78"/>
      <c r="PHG26" s="78"/>
      <c r="PHH26" s="78"/>
      <c r="PHI26" s="78"/>
      <c r="PHJ26" s="78"/>
      <c r="PHK26" s="78"/>
      <c r="PHL26" s="78"/>
      <c r="PHM26" s="78"/>
      <c r="PHN26" s="78"/>
      <c r="PHO26" s="78"/>
      <c r="PHP26" s="78"/>
      <c r="PHQ26" s="78"/>
      <c r="PHR26" s="78"/>
      <c r="PHS26" s="78"/>
      <c r="PHT26" s="78"/>
      <c r="PHU26" s="78"/>
      <c r="PHV26" s="78"/>
      <c r="PHW26" s="78"/>
      <c r="PHX26" s="78"/>
      <c r="PHY26" s="78"/>
      <c r="PHZ26" s="78"/>
      <c r="PIA26" s="78"/>
      <c r="PIB26" s="78"/>
      <c r="PIC26" s="78"/>
      <c r="PID26" s="78"/>
      <c r="PIE26" s="78"/>
      <c r="PIF26" s="78"/>
      <c r="PIG26" s="78"/>
      <c r="PIH26" s="78"/>
      <c r="PII26" s="78"/>
      <c r="PIJ26" s="78"/>
      <c r="PIK26" s="78"/>
      <c r="PIL26" s="78"/>
      <c r="PIM26" s="78"/>
      <c r="PIN26" s="78"/>
      <c r="PIO26" s="78"/>
      <c r="PIP26" s="78"/>
      <c r="PIQ26" s="78"/>
      <c r="PIR26" s="78"/>
      <c r="PIS26" s="78"/>
      <c r="PIT26" s="78"/>
      <c r="PIU26" s="78"/>
      <c r="PIV26" s="78"/>
      <c r="PIW26" s="78"/>
      <c r="PIX26" s="78"/>
      <c r="PIY26" s="78"/>
      <c r="PIZ26" s="78"/>
      <c r="PJA26" s="78"/>
      <c r="PJB26" s="78"/>
      <c r="PJC26" s="78"/>
      <c r="PJD26" s="78"/>
      <c r="PJE26" s="78"/>
      <c r="PJF26" s="78"/>
      <c r="PJG26" s="78"/>
      <c r="PJH26" s="78"/>
      <c r="PJI26" s="78"/>
      <c r="PJJ26" s="78"/>
      <c r="PJK26" s="78"/>
      <c r="PJL26" s="78"/>
      <c r="PJM26" s="78"/>
      <c r="PJN26" s="78"/>
      <c r="PJO26" s="78"/>
      <c r="PJP26" s="78"/>
      <c r="PJQ26" s="78"/>
      <c r="PJR26" s="78"/>
      <c r="PJS26" s="78"/>
      <c r="PJT26" s="78"/>
      <c r="PJU26" s="78"/>
      <c r="PJV26" s="78"/>
      <c r="PJW26" s="78"/>
      <c r="PJX26" s="78"/>
      <c r="PJY26" s="78"/>
      <c r="PJZ26" s="78"/>
      <c r="PKA26" s="78"/>
      <c r="PKB26" s="78"/>
      <c r="PKC26" s="78"/>
      <c r="PKD26" s="78"/>
      <c r="PKE26" s="78"/>
      <c r="PKF26" s="78"/>
      <c r="PKG26" s="78"/>
      <c r="PKH26" s="78"/>
      <c r="PKI26" s="78"/>
      <c r="PKJ26" s="78"/>
      <c r="PKK26" s="78"/>
      <c r="PKL26" s="78"/>
      <c r="PKM26" s="78"/>
      <c r="PKN26" s="78"/>
      <c r="PKO26" s="78"/>
      <c r="PKP26" s="78"/>
      <c r="PKQ26" s="78"/>
      <c r="PKR26" s="78"/>
      <c r="PKS26" s="78"/>
      <c r="PKT26" s="78"/>
      <c r="PKU26" s="78"/>
      <c r="PKV26" s="78"/>
      <c r="PKW26" s="78"/>
      <c r="PKX26" s="78"/>
      <c r="PKY26" s="78"/>
      <c r="PKZ26" s="78"/>
      <c r="PLA26" s="78"/>
      <c r="PLB26" s="78"/>
      <c r="PLC26" s="78"/>
      <c r="PLD26" s="78"/>
      <c r="PLE26" s="78"/>
      <c r="PLF26" s="78"/>
      <c r="PLG26" s="78"/>
      <c r="PLH26" s="78"/>
      <c r="PLI26" s="78"/>
      <c r="PLJ26" s="78"/>
      <c r="PLK26" s="78"/>
      <c r="PLL26" s="78"/>
      <c r="PLM26" s="78"/>
      <c r="PLN26" s="78"/>
      <c r="PLO26" s="78"/>
      <c r="PLP26" s="78"/>
      <c r="PLQ26" s="78"/>
      <c r="PLR26" s="78"/>
      <c r="PLS26" s="78"/>
      <c r="PLT26" s="78"/>
      <c r="PLU26" s="78"/>
      <c r="PLV26" s="78"/>
      <c r="PLW26" s="78"/>
      <c r="PLX26" s="78"/>
      <c r="PLY26" s="78"/>
      <c r="PLZ26" s="78"/>
      <c r="PMA26" s="78"/>
      <c r="PMB26" s="78"/>
      <c r="PMC26" s="78"/>
      <c r="PMD26" s="78"/>
      <c r="PME26" s="78"/>
      <c r="PMF26" s="78"/>
      <c r="PMG26" s="78"/>
      <c r="PMH26" s="78"/>
      <c r="PMI26" s="78"/>
      <c r="PMJ26" s="78"/>
      <c r="PMK26" s="78"/>
      <c r="PML26" s="78"/>
      <c r="PMM26" s="78"/>
      <c r="PMN26" s="78"/>
      <c r="PMO26" s="78"/>
      <c r="PMP26" s="78"/>
      <c r="PMQ26" s="78"/>
      <c r="PMR26" s="78"/>
      <c r="PMS26" s="78"/>
      <c r="PMT26" s="78"/>
      <c r="PMU26" s="78"/>
      <c r="PMV26" s="78"/>
      <c r="PMW26" s="78"/>
      <c r="PMX26" s="78"/>
      <c r="PMY26" s="78"/>
      <c r="PMZ26" s="78"/>
      <c r="PNA26" s="78"/>
      <c r="PNB26" s="78"/>
      <c r="PNC26" s="78"/>
      <c r="PND26" s="78"/>
      <c r="PNE26" s="78"/>
      <c r="PNF26" s="78"/>
      <c r="PNG26" s="78"/>
      <c r="PNH26" s="78"/>
      <c r="PNI26" s="78"/>
      <c r="PNJ26" s="78"/>
      <c r="PNK26" s="78"/>
      <c r="PNL26" s="78"/>
      <c r="PNM26" s="78"/>
      <c r="PNN26" s="78"/>
      <c r="PNO26" s="78"/>
      <c r="PNP26" s="78"/>
      <c r="PNQ26" s="78"/>
      <c r="PNR26" s="78"/>
      <c r="PNS26" s="78"/>
      <c r="PNT26" s="78"/>
      <c r="PNU26" s="78"/>
      <c r="PNV26" s="78"/>
      <c r="PNW26" s="78"/>
      <c r="PNX26" s="78"/>
      <c r="PNY26" s="78"/>
      <c r="PNZ26" s="78"/>
      <c r="POA26" s="78"/>
      <c r="POB26" s="78"/>
      <c r="POC26" s="78"/>
      <c r="POD26" s="78"/>
      <c r="POE26" s="78"/>
      <c r="POF26" s="78"/>
      <c r="POG26" s="78"/>
      <c r="POH26" s="78"/>
      <c r="POI26" s="78"/>
      <c r="POJ26" s="78"/>
      <c r="POK26" s="78"/>
      <c r="POL26" s="78"/>
      <c r="POM26" s="78"/>
      <c r="PON26" s="78"/>
      <c r="POO26" s="78"/>
      <c r="POP26" s="78"/>
      <c r="POQ26" s="78"/>
      <c r="POR26" s="78"/>
      <c r="POS26" s="78"/>
      <c r="POT26" s="78"/>
      <c r="POU26" s="78"/>
      <c r="POV26" s="78"/>
      <c r="POW26" s="78"/>
      <c r="POX26" s="78"/>
      <c r="POY26" s="78"/>
      <c r="POZ26" s="78"/>
      <c r="PPA26" s="78"/>
      <c r="PPB26" s="78"/>
      <c r="PPC26" s="78"/>
      <c r="PPD26" s="78"/>
      <c r="PPE26" s="78"/>
      <c r="PPF26" s="78"/>
      <c r="PPG26" s="78"/>
      <c r="PPH26" s="78"/>
      <c r="PPI26" s="78"/>
      <c r="PPJ26" s="78"/>
      <c r="PPK26" s="78"/>
      <c r="PPL26" s="78"/>
      <c r="PPM26" s="78"/>
      <c r="PPN26" s="78"/>
      <c r="PPO26" s="78"/>
      <c r="PPP26" s="78"/>
      <c r="PPQ26" s="78"/>
      <c r="PPR26" s="78"/>
      <c r="PPS26" s="78"/>
      <c r="PPT26" s="78"/>
      <c r="PPU26" s="78"/>
      <c r="PPV26" s="78"/>
      <c r="PPW26" s="78"/>
      <c r="PPX26" s="78"/>
      <c r="PPY26" s="78"/>
      <c r="PPZ26" s="78"/>
      <c r="PQA26" s="78"/>
      <c r="PQB26" s="78"/>
      <c r="PQC26" s="78"/>
      <c r="PQD26" s="78"/>
      <c r="PQE26" s="78"/>
      <c r="PQF26" s="78"/>
      <c r="PQG26" s="78"/>
      <c r="PQH26" s="78"/>
      <c r="PQI26" s="78"/>
      <c r="PQJ26" s="78"/>
      <c r="PQK26" s="78"/>
      <c r="PQL26" s="78"/>
      <c r="PQM26" s="78"/>
      <c r="PQN26" s="78"/>
      <c r="PQO26" s="78"/>
      <c r="PQP26" s="78"/>
      <c r="PQQ26" s="78"/>
      <c r="PQR26" s="78"/>
      <c r="PQS26" s="78"/>
      <c r="PQT26" s="78"/>
      <c r="PQU26" s="78"/>
      <c r="PQV26" s="78"/>
      <c r="PQW26" s="78"/>
      <c r="PQX26" s="78"/>
      <c r="PQY26" s="78"/>
      <c r="PQZ26" s="78"/>
      <c r="PRA26" s="78"/>
      <c r="PRB26" s="78"/>
      <c r="PRC26" s="78"/>
      <c r="PRD26" s="78"/>
      <c r="PRE26" s="78"/>
      <c r="PRF26" s="78"/>
      <c r="PRG26" s="78"/>
      <c r="PRH26" s="78"/>
      <c r="PRI26" s="78"/>
      <c r="PRJ26" s="78"/>
      <c r="PRK26" s="78"/>
      <c r="PRL26" s="78"/>
      <c r="PRM26" s="78"/>
      <c r="PRN26" s="78"/>
      <c r="PRO26" s="78"/>
      <c r="PRP26" s="78"/>
      <c r="PRQ26" s="78"/>
      <c r="PRR26" s="78"/>
      <c r="PRS26" s="78"/>
      <c r="PRT26" s="78"/>
      <c r="PRU26" s="78"/>
      <c r="PRV26" s="78"/>
      <c r="PRW26" s="78"/>
      <c r="PRX26" s="78"/>
      <c r="PRY26" s="78"/>
      <c r="PRZ26" s="78"/>
      <c r="PSA26" s="78"/>
      <c r="PSB26" s="78"/>
      <c r="PSC26" s="78"/>
      <c r="PSD26" s="78"/>
      <c r="PSE26" s="78"/>
      <c r="PSF26" s="78"/>
      <c r="PSG26" s="78"/>
      <c r="PSH26" s="78"/>
      <c r="PSI26" s="78"/>
      <c r="PSJ26" s="78"/>
      <c r="PSK26" s="78"/>
      <c r="PSL26" s="78"/>
      <c r="PSM26" s="78"/>
      <c r="PSN26" s="78"/>
      <c r="PSO26" s="78"/>
      <c r="PSP26" s="78"/>
      <c r="PSQ26" s="78"/>
      <c r="PSR26" s="78"/>
      <c r="PSS26" s="78"/>
      <c r="PST26" s="78"/>
      <c r="PSU26" s="78"/>
      <c r="PSV26" s="78"/>
      <c r="PSW26" s="78"/>
      <c r="PSX26" s="78"/>
      <c r="PSY26" s="78"/>
      <c r="PSZ26" s="78"/>
      <c r="PTA26" s="78"/>
      <c r="PTB26" s="78"/>
      <c r="PTC26" s="78"/>
      <c r="PTD26" s="78"/>
      <c r="PTE26" s="78"/>
      <c r="PTF26" s="78"/>
      <c r="PTG26" s="78"/>
      <c r="PTH26" s="78"/>
      <c r="PTI26" s="78"/>
      <c r="PTJ26" s="78"/>
      <c r="PTK26" s="78"/>
      <c r="PTL26" s="78"/>
      <c r="PTM26" s="78"/>
      <c r="PTN26" s="78"/>
      <c r="PTO26" s="78"/>
      <c r="PTP26" s="78"/>
      <c r="PTQ26" s="78"/>
      <c r="PTR26" s="78"/>
      <c r="PTS26" s="78"/>
      <c r="PTT26" s="78"/>
      <c r="PTU26" s="78"/>
      <c r="PTV26" s="78"/>
      <c r="PTW26" s="78"/>
      <c r="PTX26" s="78"/>
      <c r="PTY26" s="78"/>
      <c r="PTZ26" s="78"/>
      <c r="PUA26" s="78"/>
      <c r="PUB26" s="78"/>
      <c r="PUC26" s="78"/>
      <c r="PUD26" s="78"/>
      <c r="PUE26" s="78"/>
      <c r="PUF26" s="78"/>
      <c r="PUG26" s="78"/>
      <c r="PUH26" s="78"/>
      <c r="PUI26" s="78"/>
      <c r="PUJ26" s="78"/>
      <c r="PUK26" s="78"/>
      <c r="PUL26" s="78"/>
      <c r="PUM26" s="78"/>
      <c r="PUN26" s="78"/>
      <c r="PUO26" s="78"/>
      <c r="PUP26" s="78"/>
      <c r="PUQ26" s="78"/>
      <c r="PUR26" s="78"/>
      <c r="PUS26" s="78"/>
      <c r="PUT26" s="78"/>
      <c r="PUU26" s="78"/>
      <c r="PUV26" s="78"/>
      <c r="PUW26" s="78"/>
      <c r="PUX26" s="78"/>
      <c r="PUY26" s="78"/>
      <c r="PUZ26" s="78"/>
      <c r="PVA26" s="78"/>
      <c r="PVB26" s="78"/>
      <c r="PVC26" s="78"/>
      <c r="PVD26" s="78"/>
      <c r="PVE26" s="78"/>
      <c r="PVF26" s="78"/>
      <c r="PVG26" s="78"/>
      <c r="PVH26" s="78"/>
      <c r="PVI26" s="78"/>
      <c r="PVJ26" s="78"/>
      <c r="PVK26" s="78"/>
      <c r="PVL26" s="78"/>
      <c r="PVM26" s="78"/>
      <c r="PVN26" s="78"/>
      <c r="PVO26" s="78"/>
      <c r="PVP26" s="78"/>
      <c r="PVQ26" s="78"/>
      <c r="PVR26" s="78"/>
      <c r="PVS26" s="78"/>
      <c r="PVT26" s="78"/>
      <c r="PVU26" s="78"/>
      <c r="PVV26" s="78"/>
      <c r="PVW26" s="78"/>
      <c r="PVX26" s="78"/>
      <c r="PVY26" s="78"/>
      <c r="PVZ26" s="78"/>
      <c r="PWA26" s="78"/>
      <c r="PWB26" s="78"/>
      <c r="PWC26" s="78"/>
      <c r="PWD26" s="78"/>
      <c r="PWE26" s="78"/>
      <c r="PWF26" s="78"/>
      <c r="PWG26" s="78"/>
      <c r="PWH26" s="78"/>
      <c r="PWI26" s="78"/>
      <c r="PWJ26" s="78"/>
      <c r="PWK26" s="78"/>
      <c r="PWL26" s="78"/>
      <c r="PWM26" s="78"/>
      <c r="PWN26" s="78"/>
      <c r="PWO26" s="78"/>
      <c r="PWP26" s="78"/>
      <c r="PWQ26" s="78"/>
      <c r="PWR26" s="78"/>
      <c r="PWS26" s="78"/>
      <c r="PWT26" s="78"/>
      <c r="PWU26" s="78"/>
      <c r="PWV26" s="78"/>
      <c r="PWW26" s="78"/>
      <c r="PWX26" s="78"/>
      <c r="PWY26" s="78"/>
      <c r="PWZ26" s="78"/>
      <c r="PXA26" s="78"/>
      <c r="PXB26" s="78"/>
      <c r="PXC26" s="78"/>
      <c r="PXD26" s="78"/>
      <c r="PXE26" s="78"/>
      <c r="PXF26" s="78"/>
      <c r="PXG26" s="78"/>
      <c r="PXH26" s="78"/>
      <c r="PXI26" s="78"/>
      <c r="PXJ26" s="78"/>
      <c r="PXK26" s="78"/>
      <c r="PXL26" s="78"/>
      <c r="PXM26" s="78"/>
      <c r="PXN26" s="78"/>
      <c r="PXO26" s="78"/>
      <c r="PXP26" s="78"/>
      <c r="PXQ26" s="78"/>
      <c r="PXR26" s="78"/>
      <c r="PXS26" s="78"/>
      <c r="PXT26" s="78"/>
      <c r="PXU26" s="78"/>
      <c r="PXV26" s="78"/>
      <c r="PXW26" s="78"/>
      <c r="PXX26" s="78"/>
      <c r="PXY26" s="78"/>
      <c r="PXZ26" s="78"/>
      <c r="PYA26" s="78"/>
      <c r="PYB26" s="78"/>
      <c r="PYC26" s="78"/>
      <c r="PYD26" s="78"/>
      <c r="PYE26" s="78"/>
      <c r="PYF26" s="78"/>
      <c r="PYG26" s="78"/>
      <c r="PYH26" s="78"/>
      <c r="PYI26" s="78"/>
      <c r="PYJ26" s="78"/>
      <c r="PYK26" s="78"/>
      <c r="PYL26" s="78"/>
      <c r="PYM26" s="78"/>
      <c r="PYN26" s="78"/>
      <c r="PYO26" s="78"/>
      <c r="PYP26" s="78"/>
      <c r="PYQ26" s="78"/>
      <c r="PYR26" s="78"/>
      <c r="PYS26" s="78"/>
      <c r="PYT26" s="78"/>
      <c r="PYU26" s="78"/>
      <c r="PYV26" s="78"/>
      <c r="PYW26" s="78"/>
      <c r="PYX26" s="78"/>
      <c r="PYY26" s="78"/>
      <c r="PYZ26" s="78"/>
      <c r="PZA26" s="78"/>
      <c r="PZB26" s="78"/>
      <c r="PZC26" s="78"/>
      <c r="PZD26" s="78"/>
      <c r="PZE26" s="78"/>
      <c r="PZF26" s="78"/>
      <c r="PZG26" s="78"/>
      <c r="PZH26" s="78"/>
      <c r="PZI26" s="78"/>
      <c r="PZJ26" s="78"/>
      <c r="PZK26" s="78"/>
      <c r="PZL26" s="78"/>
      <c r="PZM26" s="78"/>
      <c r="PZN26" s="78"/>
      <c r="PZO26" s="78"/>
      <c r="PZP26" s="78"/>
      <c r="PZQ26" s="78"/>
      <c r="PZR26" s="78"/>
      <c r="PZS26" s="78"/>
      <c r="PZT26" s="78"/>
      <c r="PZU26" s="78"/>
      <c r="PZV26" s="78"/>
      <c r="PZW26" s="78"/>
      <c r="PZX26" s="78"/>
      <c r="PZY26" s="78"/>
      <c r="PZZ26" s="78"/>
      <c r="QAA26" s="78"/>
      <c r="QAB26" s="78"/>
      <c r="QAC26" s="78"/>
      <c r="QAD26" s="78"/>
      <c r="QAE26" s="78"/>
      <c r="QAF26" s="78"/>
      <c r="QAG26" s="78"/>
      <c r="QAH26" s="78"/>
      <c r="QAI26" s="78"/>
      <c r="QAJ26" s="78"/>
      <c r="QAK26" s="78"/>
      <c r="QAL26" s="78"/>
      <c r="QAM26" s="78"/>
      <c r="QAN26" s="78"/>
      <c r="QAO26" s="78"/>
      <c r="QAP26" s="78"/>
      <c r="QAQ26" s="78"/>
      <c r="QAR26" s="78"/>
      <c r="QAS26" s="78"/>
      <c r="QAT26" s="78"/>
      <c r="QAU26" s="78"/>
      <c r="QAV26" s="78"/>
      <c r="QAW26" s="78"/>
      <c r="QAX26" s="78"/>
      <c r="QAY26" s="78"/>
      <c r="QAZ26" s="78"/>
      <c r="QBA26" s="78"/>
      <c r="QBB26" s="78"/>
      <c r="QBC26" s="78"/>
      <c r="QBD26" s="78"/>
      <c r="QBE26" s="78"/>
      <c r="QBF26" s="78"/>
      <c r="QBG26" s="78"/>
      <c r="QBH26" s="78"/>
      <c r="QBI26" s="78"/>
      <c r="QBJ26" s="78"/>
      <c r="QBK26" s="78"/>
      <c r="QBL26" s="78"/>
      <c r="QBM26" s="78"/>
      <c r="QBN26" s="78"/>
      <c r="QBO26" s="78"/>
      <c r="QBP26" s="78"/>
      <c r="QBQ26" s="78"/>
      <c r="QBR26" s="78"/>
      <c r="QBS26" s="78"/>
      <c r="QBT26" s="78"/>
      <c r="QBU26" s="78"/>
      <c r="QBV26" s="78"/>
      <c r="QBW26" s="78"/>
      <c r="QBX26" s="78"/>
      <c r="QBY26" s="78"/>
      <c r="QBZ26" s="78"/>
      <c r="QCA26" s="78"/>
      <c r="QCB26" s="78"/>
      <c r="QCC26" s="78"/>
      <c r="QCD26" s="78"/>
      <c r="QCE26" s="78"/>
      <c r="QCF26" s="78"/>
      <c r="QCG26" s="78"/>
      <c r="QCH26" s="78"/>
      <c r="QCI26" s="78"/>
      <c r="QCJ26" s="78"/>
      <c r="QCK26" s="78"/>
      <c r="QCL26" s="78"/>
      <c r="QCM26" s="78"/>
      <c r="QCN26" s="78"/>
      <c r="QCO26" s="78"/>
      <c r="QCP26" s="78"/>
      <c r="QCQ26" s="78"/>
      <c r="QCR26" s="78"/>
      <c r="QCS26" s="78"/>
      <c r="QCT26" s="78"/>
      <c r="QCU26" s="78"/>
      <c r="QCV26" s="78"/>
      <c r="QCW26" s="78"/>
      <c r="QCX26" s="78"/>
      <c r="QCY26" s="78"/>
      <c r="QCZ26" s="78"/>
      <c r="QDA26" s="78"/>
      <c r="QDB26" s="78"/>
      <c r="QDC26" s="78"/>
      <c r="QDD26" s="78"/>
      <c r="QDE26" s="78"/>
      <c r="QDF26" s="78"/>
      <c r="QDG26" s="78"/>
      <c r="QDH26" s="78"/>
      <c r="QDI26" s="78"/>
      <c r="QDJ26" s="78"/>
      <c r="QDK26" s="78"/>
      <c r="QDL26" s="78"/>
      <c r="QDM26" s="78"/>
      <c r="QDN26" s="78"/>
      <c r="QDO26" s="78"/>
      <c r="QDP26" s="78"/>
      <c r="QDQ26" s="78"/>
      <c r="QDR26" s="78"/>
      <c r="QDS26" s="78"/>
      <c r="QDT26" s="78"/>
      <c r="QDU26" s="78"/>
      <c r="QDV26" s="78"/>
      <c r="QDW26" s="78"/>
      <c r="QDX26" s="78"/>
      <c r="QDY26" s="78"/>
      <c r="QDZ26" s="78"/>
      <c r="QEA26" s="78"/>
      <c r="QEB26" s="78"/>
      <c r="QEC26" s="78"/>
      <c r="QED26" s="78"/>
      <c r="QEE26" s="78"/>
      <c r="QEF26" s="78"/>
      <c r="QEG26" s="78"/>
      <c r="QEH26" s="78"/>
      <c r="QEI26" s="78"/>
      <c r="QEJ26" s="78"/>
      <c r="QEK26" s="78"/>
      <c r="QEL26" s="78"/>
      <c r="QEM26" s="78"/>
      <c r="QEN26" s="78"/>
      <c r="QEO26" s="78"/>
      <c r="QEP26" s="78"/>
      <c r="QEQ26" s="78"/>
      <c r="QER26" s="78"/>
      <c r="QES26" s="78"/>
      <c r="QET26" s="78"/>
      <c r="QEU26" s="78"/>
      <c r="QEV26" s="78"/>
      <c r="QEW26" s="78"/>
      <c r="QEX26" s="78"/>
      <c r="QEY26" s="78"/>
      <c r="QEZ26" s="78"/>
      <c r="QFA26" s="78"/>
      <c r="QFB26" s="78"/>
      <c r="QFC26" s="78"/>
      <c r="QFD26" s="78"/>
      <c r="QFE26" s="78"/>
      <c r="QFF26" s="78"/>
      <c r="QFG26" s="78"/>
      <c r="QFH26" s="78"/>
      <c r="QFI26" s="78"/>
      <c r="QFJ26" s="78"/>
      <c r="QFK26" s="78"/>
      <c r="QFL26" s="78"/>
      <c r="QFM26" s="78"/>
      <c r="QFN26" s="78"/>
      <c r="QFO26" s="78"/>
      <c r="QFP26" s="78"/>
      <c r="QFQ26" s="78"/>
      <c r="QFR26" s="78"/>
      <c r="QFS26" s="78"/>
      <c r="QFT26" s="78"/>
      <c r="QFU26" s="78"/>
      <c r="QFV26" s="78"/>
      <c r="QFW26" s="78"/>
      <c r="QFX26" s="78"/>
      <c r="QFY26" s="78"/>
      <c r="QFZ26" s="78"/>
      <c r="QGA26" s="78"/>
      <c r="QGB26" s="78"/>
      <c r="QGC26" s="78"/>
      <c r="QGD26" s="78"/>
      <c r="QGE26" s="78"/>
      <c r="QGF26" s="78"/>
      <c r="QGG26" s="78"/>
      <c r="QGH26" s="78"/>
      <c r="QGI26" s="78"/>
      <c r="QGJ26" s="78"/>
      <c r="QGK26" s="78"/>
      <c r="QGL26" s="78"/>
      <c r="QGM26" s="78"/>
      <c r="QGN26" s="78"/>
      <c r="QGO26" s="78"/>
      <c r="QGP26" s="78"/>
      <c r="QGQ26" s="78"/>
      <c r="QGR26" s="78"/>
      <c r="QGS26" s="78"/>
      <c r="QGT26" s="78"/>
      <c r="QGU26" s="78"/>
      <c r="QGV26" s="78"/>
      <c r="QGW26" s="78"/>
      <c r="QGX26" s="78"/>
      <c r="QGY26" s="78"/>
      <c r="QGZ26" s="78"/>
      <c r="QHA26" s="78"/>
      <c r="QHB26" s="78"/>
      <c r="QHC26" s="78"/>
      <c r="QHD26" s="78"/>
      <c r="QHE26" s="78"/>
      <c r="QHF26" s="78"/>
      <c r="QHG26" s="78"/>
      <c r="QHH26" s="78"/>
      <c r="QHI26" s="78"/>
      <c r="QHJ26" s="78"/>
      <c r="QHK26" s="78"/>
      <c r="QHL26" s="78"/>
      <c r="QHM26" s="78"/>
      <c r="QHN26" s="78"/>
      <c r="QHO26" s="78"/>
      <c r="QHP26" s="78"/>
      <c r="QHQ26" s="78"/>
      <c r="QHR26" s="78"/>
      <c r="QHS26" s="78"/>
      <c r="QHT26" s="78"/>
      <c r="QHU26" s="78"/>
      <c r="QHV26" s="78"/>
      <c r="QHW26" s="78"/>
      <c r="QHX26" s="78"/>
      <c r="QHY26" s="78"/>
      <c r="QHZ26" s="78"/>
      <c r="QIA26" s="78"/>
      <c r="QIB26" s="78"/>
      <c r="QIC26" s="78"/>
      <c r="QID26" s="78"/>
      <c r="QIE26" s="78"/>
      <c r="QIF26" s="78"/>
      <c r="QIG26" s="78"/>
      <c r="QIH26" s="78"/>
      <c r="QII26" s="78"/>
      <c r="QIJ26" s="78"/>
      <c r="QIK26" s="78"/>
      <c r="QIL26" s="78"/>
      <c r="QIM26" s="78"/>
      <c r="QIN26" s="78"/>
      <c r="QIO26" s="78"/>
      <c r="QIP26" s="78"/>
      <c r="QIQ26" s="78"/>
      <c r="QIR26" s="78"/>
      <c r="QIS26" s="78"/>
      <c r="QIT26" s="78"/>
      <c r="QIU26" s="78"/>
      <c r="QIV26" s="78"/>
      <c r="QIW26" s="78"/>
      <c r="QIX26" s="78"/>
      <c r="QIY26" s="78"/>
      <c r="QIZ26" s="78"/>
      <c r="QJA26" s="78"/>
      <c r="QJB26" s="78"/>
      <c r="QJC26" s="78"/>
      <c r="QJD26" s="78"/>
      <c r="QJE26" s="78"/>
      <c r="QJF26" s="78"/>
      <c r="QJG26" s="78"/>
      <c r="QJH26" s="78"/>
      <c r="QJI26" s="78"/>
      <c r="QJJ26" s="78"/>
      <c r="QJK26" s="78"/>
      <c r="QJL26" s="78"/>
      <c r="QJM26" s="78"/>
      <c r="QJN26" s="78"/>
      <c r="QJO26" s="78"/>
      <c r="QJP26" s="78"/>
      <c r="QJQ26" s="78"/>
      <c r="QJR26" s="78"/>
      <c r="QJS26" s="78"/>
      <c r="QJT26" s="78"/>
      <c r="QJU26" s="78"/>
      <c r="QJV26" s="78"/>
      <c r="QJW26" s="78"/>
      <c r="QJX26" s="78"/>
      <c r="QJY26" s="78"/>
      <c r="QJZ26" s="78"/>
      <c r="QKA26" s="78"/>
      <c r="QKB26" s="78"/>
      <c r="QKC26" s="78"/>
      <c r="QKD26" s="78"/>
      <c r="QKE26" s="78"/>
      <c r="QKF26" s="78"/>
      <c r="QKG26" s="78"/>
      <c r="QKH26" s="78"/>
      <c r="QKI26" s="78"/>
      <c r="QKJ26" s="78"/>
      <c r="QKK26" s="78"/>
      <c r="QKL26" s="78"/>
      <c r="QKM26" s="78"/>
      <c r="QKN26" s="78"/>
      <c r="QKO26" s="78"/>
      <c r="QKP26" s="78"/>
      <c r="QKQ26" s="78"/>
      <c r="QKR26" s="78"/>
      <c r="QKS26" s="78"/>
      <c r="QKT26" s="78"/>
      <c r="QKU26" s="78"/>
      <c r="QKV26" s="78"/>
      <c r="QKW26" s="78"/>
      <c r="QKX26" s="78"/>
      <c r="QKY26" s="78"/>
      <c r="QKZ26" s="78"/>
      <c r="QLA26" s="78"/>
      <c r="QLB26" s="78"/>
      <c r="QLC26" s="78"/>
      <c r="QLD26" s="78"/>
      <c r="QLE26" s="78"/>
      <c r="QLF26" s="78"/>
      <c r="QLG26" s="78"/>
      <c r="QLH26" s="78"/>
      <c r="QLI26" s="78"/>
      <c r="QLJ26" s="78"/>
      <c r="QLK26" s="78"/>
      <c r="QLL26" s="78"/>
      <c r="QLM26" s="78"/>
      <c r="QLN26" s="78"/>
      <c r="QLO26" s="78"/>
      <c r="QLP26" s="78"/>
      <c r="QLQ26" s="78"/>
      <c r="QLR26" s="78"/>
      <c r="QLS26" s="78"/>
      <c r="QLT26" s="78"/>
      <c r="QLU26" s="78"/>
      <c r="QLV26" s="78"/>
      <c r="QLW26" s="78"/>
      <c r="QLX26" s="78"/>
      <c r="QLY26" s="78"/>
      <c r="QLZ26" s="78"/>
      <c r="QMA26" s="78"/>
      <c r="QMB26" s="78"/>
      <c r="QMC26" s="78"/>
      <c r="QMD26" s="78"/>
      <c r="QME26" s="78"/>
      <c r="QMF26" s="78"/>
      <c r="QMG26" s="78"/>
      <c r="QMH26" s="78"/>
      <c r="QMI26" s="78"/>
      <c r="QMJ26" s="78"/>
      <c r="QMK26" s="78"/>
      <c r="QML26" s="78"/>
      <c r="QMM26" s="78"/>
      <c r="QMN26" s="78"/>
      <c r="QMO26" s="78"/>
      <c r="QMP26" s="78"/>
      <c r="QMQ26" s="78"/>
      <c r="QMR26" s="78"/>
      <c r="QMS26" s="78"/>
      <c r="QMT26" s="78"/>
      <c r="QMU26" s="78"/>
      <c r="QMV26" s="78"/>
      <c r="QMW26" s="78"/>
      <c r="QMX26" s="78"/>
      <c r="QMY26" s="78"/>
      <c r="QMZ26" s="78"/>
      <c r="QNA26" s="78"/>
      <c r="QNB26" s="78"/>
      <c r="QNC26" s="78"/>
      <c r="QND26" s="78"/>
      <c r="QNE26" s="78"/>
      <c r="QNF26" s="78"/>
      <c r="QNG26" s="78"/>
      <c r="QNH26" s="78"/>
      <c r="QNI26" s="78"/>
      <c r="QNJ26" s="78"/>
      <c r="QNK26" s="78"/>
      <c r="QNL26" s="78"/>
      <c r="QNM26" s="78"/>
      <c r="QNN26" s="78"/>
      <c r="QNO26" s="78"/>
      <c r="QNP26" s="78"/>
      <c r="QNQ26" s="78"/>
      <c r="QNR26" s="78"/>
      <c r="QNS26" s="78"/>
      <c r="QNT26" s="78"/>
      <c r="QNU26" s="78"/>
      <c r="QNV26" s="78"/>
      <c r="QNW26" s="78"/>
      <c r="QNX26" s="78"/>
      <c r="QNY26" s="78"/>
      <c r="QNZ26" s="78"/>
      <c r="QOA26" s="78"/>
      <c r="QOB26" s="78"/>
      <c r="QOC26" s="78"/>
      <c r="QOD26" s="78"/>
      <c r="QOE26" s="78"/>
      <c r="QOF26" s="78"/>
      <c r="QOG26" s="78"/>
      <c r="QOH26" s="78"/>
      <c r="QOI26" s="78"/>
      <c r="QOJ26" s="78"/>
      <c r="QOK26" s="78"/>
      <c r="QOL26" s="78"/>
      <c r="QOM26" s="78"/>
      <c r="QON26" s="78"/>
      <c r="QOO26" s="78"/>
      <c r="QOP26" s="78"/>
      <c r="QOQ26" s="78"/>
      <c r="QOR26" s="78"/>
      <c r="QOS26" s="78"/>
      <c r="QOT26" s="78"/>
      <c r="QOU26" s="78"/>
      <c r="QOV26" s="78"/>
      <c r="QOW26" s="78"/>
      <c r="QOX26" s="78"/>
      <c r="QOY26" s="78"/>
      <c r="QOZ26" s="78"/>
      <c r="QPA26" s="78"/>
      <c r="QPB26" s="78"/>
      <c r="QPC26" s="78"/>
      <c r="QPD26" s="78"/>
      <c r="QPE26" s="78"/>
      <c r="QPF26" s="78"/>
      <c r="QPG26" s="78"/>
      <c r="QPH26" s="78"/>
      <c r="QPI26" s="78"/>
      <c r="QPJ26" s="78"/>
      <c r="QPK26" s="78"/>
      <c r="QPL26" s="78"/>
      <c r="QPM26" s="78"/>
      <c r="QPN26" s="78"/>
      <c r="QPO26" s="78"/>
      <c r="QPP26" s="78"/>
      <c r="QPQ26" s="78"/>
      <c r="QPR26" s="78"/>
      <c r="QPS26" s="78"/>
      <c r="QPT26" s="78"/>
      <c r="QPU26" s="78"/>
      <c r="QPV26" s="78"/>
      <c r="QPW26" s="78"/>
      <c r="QPX26" s="78"/>
      <c r="QPY26" s="78"/>
      <c r="QPZ26" s="78"/>
      <c r="QQA26" s="78"/>
      <c r="QQB26" s="78"/>
      <c r="QQC26" s="78"/>
      <c r="QQD26" s="78"/>
      <c r="QQE26" s="78"/>
      <c r="QQF26" s="78"/>
      <c r="QQG26" s="78"/>
      <c r="QQH26" s="78"/>
      <c r="QQI26" s="78"/>
      <c r="QQJ26" s="78"/>
      <c r="QQK26" s="78"/>
      <c r="QQL26" s="78"/>
      <c r="QQM26" s="78"/>
      <c r="QQN26" s="78"/>
      <c r="QQO26" s="78"/>
      <c r="QQP26" s="78"/>
      <c r="QQQ26" s="78"/>
      <c r="QQR26" s="78"/>
      <c r="QQS26" s="78"/>
      <c r="QQT26" s="78"/>
      <c r="QQU26" s="78"/>
      <c r="QQV26" s="78"/>
      <c r="QQW26" s="78"/>
      <c r="QQX26" s="78"/>
      <c r="QQY26" s="78"/>
      <c r="QQZ26" s="78"/>
      <c r="QRA26" s="78"/>
      <c r="QRB26" s="78"/>
      <c r="QRC26" s="78"/>
      <c r="QRD26" s="78"/>
      <c r="QRE26" s="78"/>
      <c r="QRF26" s="78"/>
      <c r="QRG26" s="78"/>
      <c r="QRH26" s="78"/>
      <c r="QRI26" s="78"/>
      <c r="QRJ26" s="78"/>
      <c r="QRK26" s="78"/>
      <c r="QRL26" s="78"/>
      <c r="QRM26" s="78"/>
      <c r="QRN26" s="78"/>
      <c r="QRO26" s="78"/>
      <c r="QRP26" s="78"/>
      <c r="QRQ26" s="78"/>
      <c r="QRR26" s="78"/>
      <c r="QRS26" s="78"/>
      <c r="QRT26" s="78"/>
      <c r="QRU26" s="78"/>
      <c r="QRV26" s="78"/>
      <c r="QRW26" s="78"/>
      <c r="QRX26" s="78"/>
      <c r="QRY26" s="78"/>
      <c r="QRZ26" s="78"/>
      <c r="QSA26" s="78"/>
      <c r="QSB26" s="78"/>
      <c r="QSC26" s="78"/>
      <c r="QSD26" s="78"/>
      <c r="QSE26" s="78"/>
      <c r="QSF26" s="78"/>
      <c r="QSG26" s="78"/>
      <c r="QSH26" s="78"/>
      <c r="QSI26" s="78"/>
      <c r="QSJ26" s="78"/>
      <c r="QSK26" s="78"/>
      <c r="QSL26" s="78"/>
      <c r="QSM26" s="78"/>
      <c r="QSN26" s="78"/>
      <c r="QSO26" s="78"/>
      <c r="QSP26" s="78"/>
      <c r="QSQ26" s="78"/>
      <c r="QSR26" s="78"/>
      <c r="QSS26" s="78"/>
      <c r="QST26" s="78"/>
      <c r="QSU26" s="78"/>
      <c r="QSV26" s="78"/>
      <c r="QSW26" s="78"/>
      <c r="QSX26" s="78"/>
      <c r="QSY26" s="78"/>
      <c r="QSZ26" s="78"/>
      <c r="QTA26" s="78"/>
      <c r="QTB26" s="78"/>
      <c r="QTC26" s="78"/>
      <c r="QTD26" s="78"/>
      <c r="QTE26" s="78"/>
      <c r="QTF26" s="78"/>
      <c r="QTG26" s="78"/>
      <c r="QTH26" s="78"/>
      <c r="QTI26" s="78"/>
      <c r="QTJ26" s="78"/>
      <c r="QTK26" s="78"/>
      <c r="QTL26" s="78"/>
      <c r="QTM26" s="78"/>
      <c r="QTN26" s="78"/>
      <c r="QTO26" s="78"/>
      <c r="QTP26" s="78"/>
      <c r="QTQ26" s="78"/>
      <c r="QTR26" s="78"/>
      <c r="QTS26" s="78"/>
      <c r="QTT26" s="78"/>
      <c r="QTU26" s="78"/>
      <c r="QTV26" s="78"/>
      <c r="QTW26" s="78"/>
      <c r="QTX26" s="78"/>
      <c r="QTY26" s="78"/>
      <c r="QTZ26" s="78"/>
      <c r="QUA26" s="78"/>
      <c r="QUB26" s="78"/>
      <c r="QUC26" s="78"/>
      <c r="QUD26" s="78"/>
      <c r="QUE26" s="78"/>
      <c r="QUF26" s="78"/>
      <c r="QUG26" s="78"/>
      <c r="QUH26" s="78"/>
      <c r="QUI26" s="78"/>
      <c r="QUJ26" s="78"/>
      <c r="QUK26" s="78"/>
      <c r="QUL26" s="78"/>
      <c r="QUM26" s="78"/>
      <c r="QUN26" s="78"/>
      <c r="QUO26" s="78"/>
      <c r="QUP26" s="78"/>
      <c r="QUQ26" s="78"/>
      <c r="QUR26" s="78"/>
      <c r="QUS26" s="78"/>
      <c r="QUT26" s="78"/>
      <c r="QUU26" s="78"/>
      <c r="QUV26" s="78"/>
      <c r="QUW26" s="78"/>
      <c r="QUX26" s="78"/>
      <c r="QUY26" s="78"/>
      <c r="QUZ26" s="78"/>
      <c r="QVA26" s="78"/>
      <c r="QVB26" s="78"/>
      <c r="QVC26" s="78"/>
      <c r="QVD26" s="78"/>
      <c r="QVE26" s="78"/>
      <c r="QVF26" s="78"/>
      <c r="QVG26" s="78"/>
      <c r="QVH26" s="78"/>
      <c r="QVI26" s="78"/>
      <c r="QVJ26" s="78"/>
      <c r="QVK26" s="78"/>
      <c r="QVL26" s="78"/>
      <c r="QVM26" s="78"/>
      <c r="QVN26" s="78"/>
      <c r="QVO26" s="78"/>
      <c r="QVP26" s="78"/>
      <c r="QVQ26" s="78"/>
      <c r="QVR26" s="78"/>
      <c r="QVS26" s="78"/>
      <c r="QVT26" s="78"/>
      <c r="QVU26" s="78"/>
      <c r="QVV26" s="78"/>
      <c r="QVW26" s="78"/>
      <c r="QVX26" s="78"/>
      <c r="QVY26" s="78"/>
      <c r="QVZ26" s="78"/>
      <c r="QWA26" s="78"/>
      <c r="QWB26" s="78"/>
      <c r="QWC26" s="78"/>
      <c r="QWD26" s="78"/>
      <c r="QWE26" s="78"/>
      <c r="QWF26" s="78"/>
      <c r="QWG26" s="78"/>
      <c r="QWH26" s="78"/>
      <c r="QWI26" s="78"/>
      <c r="QWJ26" s="78"/>
      <c r="QWK26" s="78"/>
      <c r="QWL26" s="78"/>
      <c r="QWM26" s="78"/>
      <c r="QWN26" s="78"/>
      <c r="QWO26" s="78"/>
      <c r="QWP26" s="78"/>
      <c r="QWQ26" s="78"/>
      <c r="QWR26" s="78"/>
      <c r="QWS26" s="78"/>
      <c r="QWT26" s="78"/>
      <c r="QWU26" s="78"/>
      <c r="QWV26" s="78"/>
      <c r="QWW26" s="78"/>
      <c r="QWX26" s="78"/>
      <c r="QWY26" s="78"/>
      <c r="QWZ26" s="78"/>
      <c r="QXA26" s="78"/>
      <c r="QXB26" s="78"/>
      <c r="QXC26" s="78"/>
      <c r="QXD26" s="78"/>
      <c r="QXE26" s="78"/>
      <c r="QXF26" s="78"/>
      <c r="QXG26" s="78"/>
      <c r="QXH26" s="78"/>
      <c r="QXI26" s="78"/>
      <c r="QXJ26" s="78"/>
      <c r="QXK26" s="78"/>
      <c r="QXL26" s="78"/>
      <c r="QXM26" s="78"/>
      <c r="QXN26" s="78"/>
      <c r="QXO26" s="78"/>
      <c r="QXP26" s="78"/>
      <c r="QXQ26" s="78"/>
      <c r="QXR26" s="78"/>
      <c r="QXS26" s="78"/>
      <c r="QXT26" s="78"/>
      <c r="QXU26" s="78"/>
      <c r="QXV26" s="78"/>
      <c r="QXW26" s="78"/>
      <c r="QXX26" s="78"/>
      <c r="QXY26" s="78"/>
      <c r="QXZ26" s="78"/>
      <c r="QYA26" s="78"/>
      <c r="QYB26" s="78"/>
      <c r="QYC26" s="78"/>
      <c r="QYD26" s="78"/>
      <c r="QYE26" s="78"/>
      <c r="QYF26" s="78"/>
      <c r="QYG26" s="78"/>
      <c r="QYH26" s="78"/>
      <c r="QYI26" s="78"/>
      <c r="QYJ26" s="78"/>
      <c r="QYK26" s="78"/>
      <c r="QYL26" s="78"/>
      <c r="QYM26" s="78"/>
      <c r="QYN26" s="78"/>
      <c r="QYO26" s="78"/>
      <c r="QYP26" s="78"/>
      <c r="QYQ26" s="78"/>
      <c r="QYR26" s="78"/>
      <c r="QYS26" s="78"/>
      <c r="QYT26" s="78"/>
      <c r="QYU26" s="78"/>
      <c r="QYV26" s="78"/>
      <c r="QYW26" s="78"/>
      <c r="QYX26" s="78"/>
      <c r="QYY26" s="78"/>
      <c r="QYZ26" s="78"/>
      <c r="QZA26" s="78"/>
      <c r="QZB26" s="78"/>
      <c r="QZC26" s="78"/>
      <c r="QZD26" s="78"/>
      <c r="QZE26" s="78"/>
      <c r="QZF26" s="78"/>
      <c r="QZG26" s="78"/>
      <c r="QZH26" s="78"/>
      <c r="QZI26" s="78"/>
      <c r="QZJ26" s="78"/>
      <c r="QZK26" s="78"/>
      <c r="QZL26" s="78"/>
      <c r="QZM26" s="78"/>
      <c r="QZN26" s="78"/>
      <c r="QZO26" s="78"/>
      <c r="QZP26" s="78"/>
      <c r="QZQ26" s="78"/>
      <c r="QZR26" s="78"/>
      <c r="QZS26" s="78"/>
      <c r="QZT26" s="78"/>
      <c r="QZU26" s="78"/>
      <c r="QZV26" s="78"/>
      <c r="QZW26" s="78"/>
      <c r="QZX26" s="78"/>
      <c r="QZY26" s="78"/>
      <c r="QZZ26" s="78"/>
      <c r="RAA26" s="78"/>
      <c r="RAB26" s="78"/>
      <c r="RAC26" s="78"/>
      <c r="RAD26" s="78"/>
      <c r="RAE26" s="78"/>
      <c r="RAF26" s="78"/>
      <c r="RAG26" s="78"/>
      <c r="RAH26" s="78"/>
      <c r="RAI26" s="78"/>
      <c r="RAJ26" s="78"/>
      <c r="RAK26" s="78"/>
      <c r="RAL26" s="78"/>
      <c r="RAM26" s="78"/>
      <c r="RAN26" s="78"/>
      <c r="RAO26" s="78"/>
      <c r="RAP26" s="78"/>
      <c r="RAQ26" s="78"/>
      <c r="RAR26" s="78"/>
      <c r="RAS26" s="78"/>
      <c r="RAT26" s="78"/>
      <c r="RAU26" s="78"/>
      <c r="RAV26" s="78"/>
      <c r="RAW26" s="78"/>
      <c r="RAX26" s="78"/>
      <c r="RAY26" s="78"/>
      <c r="RAZ26" s="78"/>
      <c r="RBA26" s="78"/>
      <c r="RBB26" s="78"/>
      <c r="RBC26" s="78"/>
      <c r="RBD26" s="78"/>
      <c r="RBE26" s="78"/>
      <c r="RBF26" s="78"/>
      <c r="RBG26" s="78"/>
      <c r="RBH26" s="78"/>
      <c r="RBI26" s="78"/>
      <c r="RBJ26" s="78"/>
      <c r="RBK26" s="78"/>
      <c r="RBL26" s="78"/>
      <c r="RBM26" s="78"/>
      <c r="RBN26" s="78"/>
      <c r="RBO26" s="78"/>
      <c r="RBP26" s="78"/>
      <c r="RBQ26" s="78"/>
      <c r="RBR26" s="78"/>
      <c r="RBS26" s="78"/>
      <c r="RBT26" s="78"/>
      <c r="RBU26" s="78"/>
      <c r="RBV26" s="78"/>
      <c r="RBW26" s="78"/>
      <c r="RBX26" s="78"/>
      <c r="RBY26" s="78"/>
      <c r="RBZ26" s="78"/>
      <c r="RCA26" s="78"/>
      <c r="RCB26" s="78"/>
      <c r="RCC26" s="78"/>
      <c r="RCD26" s="78"/>
      <c r="RCE26" s="78"/>
      <c r="RCF26" s="78"/>
      <c r="RCG26" s="78"/>
      <c r="RCH26" s="78"/>
      <c r="RCI26" s="78"/>
      <c r="RCJ26" s="78"/>
      <c r="RCK26" s="78"/>
      <c r="RCL26" s="78"/>
      <c r="RCM26" s="78"/>
      <c r="RCN26" s="78"/>
      <c r="RCO26" s="78"/>
      <c r="RCP26" s="78"/>
      <c r="RCQ26" s="78"/>
      <c r="RCR26" s="78"/>
      <c r="RCS26" s="78"/>
      <c r="RCT26" s="78"/>
      <c r="RCU26" s="78"/>
      <c r="RCV26" s="78"/>
      <c r="RCW26" s="78"/>
      <c r="RCX26" s="78"/>
      <c r="RCY26" s="78"/>
      <c r="RCZ26" s="78"/>
      <c r="RDA26" s="78"/>
      <c r="RDB26" s="78"/>
      <c r="RDC26" s="78"/>
      <c r="RDD26" s="78"/>
      <c r="RDE26" s="78"/>
      <c r="RDF26" s="78"/>
      <c r="RDG26" s="78"/>
      <c r="RDH26" s="78"/>
      <c r="RDI26" s="78"/>
      <c r="RDJ26" s="78"/>
      <c r="RDK26" s="78"/>
      <c r="RDL26" s="78"/>
      <c r="RDM26" s="78"/>
      <c r="RDN26" s="78"/>
      <c r="RDO26" s="78"/>
      <c r="RDP26" s="78"/>
      <c r="RDQ26" s="78"/>
      <c r="RDR26" s="78"/>
      <c r="RDS26" s="78"/>
      <c r="RDT26" s="78"/>
      <c r="RDU26" s="78"/>
      <c r="RDV26" s="78"/>
      <c r="RDW26" s="78"/>
      <c r="RDX26" s="78"/>
      <c r="RDY26" s="78"/>
      <c r="RDZ26" s="78"/>
      <c r="REA26" s="78"/>
      <c r="REB26" s="78"/>
      <c r="REC26" s="78"/>
      <c r="RED26" s="78"/>
      <c r="REE26" s="78"/>
      <c r="REF26" s="78"/>
      <c r="REG26" s="78"/>
      <c r="REH26" s="78"/>
      <c r="REI26" s="78"/>
      <c r="REJ26" s="78"/>
      <c r="REK26" s="78"/>
      <c r="REL26" s="78"/>
      <c r="REM26" s="78"/>
      <c r="REN26" s="78"/>
      <c r="REO26" s="78"/>
      <c r="REP26" s="78"/>
      <c r="REQ26" s="78"/>
      <c r="RER26" s="78"/>
      <c r="RES26" s="78"/>
      <c r="RET26" s="78"/>
      <c r="REU26" s="78"/>
      <c r="REV26" s="78"/>
      <c r="REW26" s="78"/>
      <c r="REX26" s="78"/>
      <c r="REY26" s="78"/>
      <c r="REZ26" s="78"/>
      <c r="RFA26" s="78"/>
      <c r="RFB26" s="78"/>
      <c r="RFC26" s="78"/>
      <c r="RFD26" s="78"/>
      <c r="RFE26" s="78"/>
      <c r="RFF26" s="78"/>
      <c r="RFG26" s="78"/>
      <c r="RFH26" s="78"/>
      <c r="RFI26" s="78"/>
      <c r="RFJ26" s="78"/>
      <c r="RFK26" s="78"/>
      <c r="RFL26" s="78"/>
      <c r="RFM26" s="78"/>
      <c r="RFN26" s="78"/>
      <c r="RFO26" s="78"/>
      <c r="RFP26" s="78"/>
      <c r="RFQ26" s="78"/>
      <c r="RFR26" s="78"/>
      <c r="RFS26" s="78"/>
      <c r="RFT26" s="78"/>
      <c r="RFU26" s="78"/>
      <c r="RFV26" s="78"/>
      <c r="RFW26" s="78"/>
      <c r="RFX26" s="78"/>
      <c r="RFY26" s="78"/>
      <c r="RFZ26" s="78"/>
      <c r="RGA26" s="78"/>
      <c r="RGB26" s="78"/>
      <c r="RGC26" s="78"/>
      <c r="RGD26" s="78"/>
      <c r="RGE26" s="78"/>
      <c r="RGF26" s="78"/>
      <c r="RGG26" s="78"/>
      <c r="RGH26" s="78"/>
      <c r="RGI26" s="78"/>
      <c r="RGJ26" s="78"/>
      <c r="RGK26" s="78"/>
      <c r="RGL26" s="78"/>
      <c r="RGM26" s="78"/>
      <c r="RGN26" s="78"/>
      <c r="RGO26" s="78"/>
      <c r="RGP26" s="78"/>
      <c r="RGQ26" s="78"/>
      <c r="RGR26" s="78"/>
      <c r="RGS26" s="78"/>
      <c r="RGT26" s="78"/>
      <c r="RGU26" s="78"/>
      <c r="RGV26" s="78"/>
      <c r="RGW26" s="78"/>
      <c r="RGX26" s="78"/>
      <c r="RGY26" s="78"/>
      <c r="RGZ26" s="78"/>
      <c r="RHA26" s="78"/>
      <c r="RHB26" s="78"/>
      <c r="RHC26" s="78"/>
      <c r="RHD26" s="78"/>
      <c r="RHE26" s="78"/>
      <c r="RHF26" s="78"/>
      <c r="RHG26" s="78"/>
      <c r="RHH26" s="78"/>
      <c r="RHI26" s="78"/>
      <c r="RHJ26" s="78"/>
      <c r="RHK26" s="78"/>
      <c r="RHL26" s="78"/>
      <c r="RHM26" s="78"/>
      <c r="RHN26" s="78"/>
      <c r="RHO26" s="78"/>
      <c r="RHP26" s="78"/>
      <c r="RHQ26" s="78"/>
      <c r="RHR26" s="78"/>
      <c r="RHS26" s="78"/>
      <c r="RHT26" s="78"/>
      <c r="RHU26" s="78"/>
      <c r="RHV26" s="78"/>
      <c r="RHW26" s="78"/>
      <c r="RHX26" s="78"/>
      <c r="RHY26" s="78"/>
      <c r="RHZ26" s="78"/>
      <c r="RIA26" s="78"/>
      <c r="RIB26" s="78"/>
      <c r="RIC26" s="78"/>
      <c r="RID26" s="78"/>
      <c r="RIE26" s="78"/>
      <c r="RIF26" s="78"/>
      <c r="RIG26" s="78"/>
      <c r="RIH26" s="78"/>
      <c r="RII26" s="78"/>
      <c r="RIJ26" s="78"/>
      <c r="RIK26" s="78"/>
      <c r="RIL26" s="78"/>
      <c r="RIM26" s="78"/>
      <c r="RIN26" s="78"/>
      <c r="RIO26" s="78"/>
      <c r="RIP26" s="78"/>
      <c r="RIQ26" s="78"/>
      <c r="RIR26" s="78"/>
      <c r="RIS26" s="78"/>
      <c r="RIT26" s="78"/>
      <c r="RIU26" s="78"/>
      <c r="RIV26" s="78"/>
      <c r="RIW26" s="78"/>
      <c r="RIX26" s="78"/>
      <c r="RIY26" s="78"/>
      <c r="RIZ26" s="78"/>
      <c r="RJA26" s="78"/>
      <c r="RJB26" s="78"/>
      <c r="RJC26" s="78"/>
      <c r="RJD26" s="78"/>
      <c r="RJE26" s="78"/>
      <c r="RJF26" s="78"/>
      <c r="RJG26" s="78"/>
      <c r="RJH26" s="78"/>
      <c r="RJI26" s="78"/>
      <c r="RJJ26" s="78"/>
      <c r="RJK26" s="78"/>
      <c r="RJL26" s="78"/>
      <c r="RJM26" s="78"/>
      <c r="RJN26" s="78"/>
      <c r="RJO26" s="78"/>
      <c r="RJP26" s="78"/>
      <c r="RJQ26" s="78"/>
      <c r="RJR26" s="78"/>
      <c r="RJS26" s="78"/>
      <c r="RJT26" s="78"/>
      <c r="RJU26" s="78"/>
      <c r="RJV26" s="78"/>
      <c r="RJW26" s="78"/>
      <c r="RJX26" s="78"/>
      <c r="RJY26" s="78"/>
      <c r="RJZ26" s="78"/>
      <c r="RKA26" s="78"/>
      <c r="RKB26" s="78"/>
      <c r="RKC26" s="78"/>
      <c r="RKD26" s="78"/>
      <c r="RKE26" s="78"/>
      <c r="RKF26" s="78"/>
      <c r="RKG26" s="78"/>
      <c r="RKH26" s="78"/>
      <c r="RKI26" s="78"/>
      <c r="RKJ26" s="78"/>
      <c r="RKK26" s="78"/>
      <c r="RKL26" s="78"/>
      <c r="RKM26" s="78"/>
      <c r="RKN26" s="78"/>
      <c r="RKO26" s="78"/>
      <c r="RKP26" s="78"/>
      <c r="RKQ26" s="78"/>
      <c r="RKR26" s="78"/>
      <c r="RKS26" s="78"/>
      <c r="RKT26" s="78"/>
      <c r="RKU26" s="78"/>
      <c r="RKV26" s="78"/>
      <c r="RKW26" s="78"/>
      <c r="RKX26" s="78"/>
      <c r="RKY26" s="78"/>
      <c r="RKZ26" s="78"/>
      <c r="RLA26" s="78"/>
      <c r="RLB26" s="78"/>
      <c r="RLC26" s="78"/>
      <c r="RLD26" s="78"/>
      <c r="RLE26" s="78"/>
      <c r="RLF26" s="78"/>
      <c r="RLG26" s="78"/>
      <c r="RLH26" s="78"/>
      <c r="RLI26" s="78"/>
      <c r="RLJ26" s="78"/>
      <c r="RLK26" s="78"/>
      <c r="RLL26" s="78"/>
      <c r="RLM26" s="78"/>
      <c r="RLN26" s="78"/>
      <c r="RLO26" s="78"/>
      <c r="RLP26" s="78"/>
      <c r="RLQ26" s="78"/>
      <c r="RLR26" s="78"/>
      <c r="RLS26" s="78"/>
      <c r="RLT26" s="78"/>
      <c r="RLU26" s="78"/>
      <c r="RLV26" s="78"/>
      <c r="RLW26" s="78"/>
      <c r="RLX26" s="78"/>
      <c r="RLY26" s="78"/>
      <c r="RLZ26" s="78"/>
      <c r="RMA26" s="78"/>
      <c r="RMB26" s="78"/>
      <c r="RMC26" s="78"/>
      <c r="RMD26" s="78"/>
      <c r="RME26" s="78"/>
      <c r="RMF26" s="78"/>
      <c r="RMG26" s="78"/>
      <c r="RMH26" s="78"/>
      <c r="RMI26" s="78"/>
      <c r="RMJ26" s="78"/>
      <c r="RMK26" s="78"/>
      <c r="RML26" s="78"/>
      <c r="RMM26" s="78"/>
      <c r="RMN26" s="78"/>
      <c r="RMO26" s="78"/>
      <c r="RMP26" s="78"/>
      <c r="RMQ26" s="78"/>
      <c r="RMR26" s="78"/>
      <c r="RMS26" s="78"/>
      <c r="RMT26" s="78"/>
      <c r="RMU26" s="78"/>
      <c r="RMV26" s="78"/>
      <c r="RMW26" s="78"/>
      <c r="RMX26" s="78"/>
      <c r="RMY26" s="78"/>
      <c r="RMZ26" s="78"/>
      <c r="RNA26" s="78"/>
      <c r="RNB26" s="78"/>
      <c r="RNC26" s="78"/>
      <c r="RND26" s="78"/>
      <c r="RNE26" s="78"/>
      <c r="RNF26" s="78"/>
      <c r="RNG26" s="78"/>
      <c r="RNH26" s="78"/>
      <c r="RNI26" s="78"/>
      <c r="RNJ26" s="78"/>
      <c r="RNK26" s="78"/>
      <c r="RNL26" s="78"/>
      <c r="RNM26" s="78"/>
      <c r="RNN26" s="78"/>
      <c r="RNO26" s="78"/>
      <c r="RNP26" s="78"/>
      <c r="RNQ26" s="78"/>
      <c r="RNR26" s="78"/>
      <c r="RNS26" s="78"/>
      <c r="RNT26" s="78"/>
      <c r="RNU26" s="78"/>
      <c r="RNV26" s="78"/>
      <c r="RNW26" s="78"/>
      <c r="RNX26" s="78"/>
      <c r="RNY26" s="78"/>
      <c r="RNZ26" s="78"/>
      <c r="ROA26" s="78"/>
      <c r="ROB26" s="78"/>
      <c r="ROC26" s="78"/>
      <c r="ROD26" s="78"/>
      <c r="ROE26" s="78"/>
      <c r="ROF26" s="78"/>
      <c r="ROG26" s="78"/>
      <c r="ROH26" s="78"/>
      <c r="ROI26" s="78"/>
      <c r="ROJ26" s="78"/>
      <c r="ROK26" s="78"/>
      <c r="ROL26" s="78"/>
      <c r="ROM26" s="78"/>
      <c r="RON26" s="78"/>
      <c r="ROO26" s="78"/>
      <c r="ROP26" s="78"/>
      <c r="ROQ26" s="78"/>
      <c r="ROR26" s="78"/>
      <c r="ROS26" s="78"/>
      <c r="ROT26" s="78"/>
      <c r="ROU26" s="78"/>
      <c r="ROV26" s="78"/>
      <c r="ROW26" s="78"/>
      <c r="ROX26" s="78"/>
      <c r="ROY26" s="78"/>
      <c r="ROZ26" s="78"/>
      <c r="RPA26" s="78"/>
      <c r="RPB26" s="78"/>
      <c r="RPC26" s="78"/>
      <c r="RPD26" s="78"/>
      <c r="RPE26" s="78"/>
      <c r="RPF26" s="78"/>
      <c r="RPG26" s="78"/>
      <c r="RPH26" s="78"/>
      <c r="RPI26" s="78"/>
      <c r="RPJ26" s="78"/>
      <c r="RPK26" s="78"/>
      <c r="RPL26" s="78"/>
      <c r="RPM26" s="78"/>
      <c r="RPN26" s="78"/>
      <c r="RPO26" s="78"/>
      <c r="RPP26" s="78"/>
      <c r="RPQ26" s="78"/>
      <c r="RPR26" s="78"/>
      <c r="RPS26" s="78"/>
      <c r="RPT26" s="78"/>
      <c r="RPU26" s="78"/>
      <c r="RPV26" s="78"/>
      <c r="RPW26" s="78"/>
      <c r="RPX26" s="78"/>
      <c r="RPY26" s="78"/>
      <c r="RPZ26" s="78"/>
      <c r="RQA26" s="78"/>
      <c r="RQB26" s="78"/>
      <c r="RQC26" s="78"/>
      <c r="RQD26" s="78"/>
      <c r="RQE26" s="78"/>
      <c r="RQF26" s="78"/>
      <c r="RQG26" s="78"/>
      <c r="RQH26" s="78"/>
      <c r="RQI26" s="78"/>
      <c r="RQJ26" s="78"/>
      <c r="RQK26" s="78"/>
      <c r="RQL26" s="78"/>
      <c r="RQM26" s="78"/>
      <c r="RQN26" s="78"/>
      <c r="RQO26" s="78"/>
      <c r="RQP26" s="78"/>
      <c r="RQQ26" s="78"/>
      <c r="RQR26" s="78"/>
      <c r="RQS26" s="78"/>
      <c r="RQT26" s="78"/>
      <c r="RQU26" s="78"/>
      <c r="RQV26" s="78"/>
      <c r="RQW26" s="78"/>
      <c r="RQX26" s="78"/>
      <c r="RQY26" s="78"/>
      <c r="RQZ26" s="78"/>
      <c r="RRA26" s="78"/>
      <c r="RRB26" s="78"/>
      <c r="RRC26" s="78"/>
      <c r="RRD26" s="78"/>
      <c r="RRE26" s="78"/>
      <c r="RRF26" s="78"/>
      <c r="RRG26" s="78"/>
      <c r="RRH26" s="78"/>
      <c r="RRI26" s="78"/>
      <c r="RRJ26" s="78"/>
      <c r="RRK26" s="78"/>
      <c r="RRL26" s="78"/>
      <c r="RRM26" s="78"/>
      <c r="RRN26" s="78"/>
      <c r="RRO26" s="78"/>
      <c r="RRP26" s="78"/>
      <c r="RRQ26" s="78"/>
      <c r="RRR26" s="78"/>
      <c r="RRS26" s="78"/>
      <c r="RRT26" s="78"/>
      <c r="RRU26" s="78"/>
      <c r="RRV26" s="78"/>
      <c r="RRW26" s="78"/>
      <c r="RRX26" s="78"/>
      <c r="RRY26" s="78"/>
      <c r="RRZ26" s="78"/>
      <c r="RSA26" s="78"/>
      <c r="RSB26" s="78"/>
      <c r="RSC26" s="78"/>
      <c r="RSD26" s="78"/>
      <c r="RSE26" s="78"/>
      <c r="RSF26" s="78"/>
      <c r="RSG26" s="78"/>
      <c r="RSH26" s="78"/>
      <c r="RSI26" s="78"/>
      <c r="RSJ26" s="78"/>
      <c r="RSK26" s="78"/>
      <c r="RSL26" s="78"/>
      <c r="RSM26" s="78"/>
      <c r="RSN26" s="78"/>
      <c r="RSO26" s="78"/>
      <c r="RSP26" s="78"/>
      <c r="RSQ26" s="78"/>
      <c r="RSR26" s="78"/>
      <c r="RSS26" s="78"/>
      <c r="RST26" s="78"/>
      <c r="RSU26" s="78"/>
      <c r="RSV26" s="78"/>
      <c r="RSW26" s="78"/>
      <c r="RSX26" s="78"/>
      <c r="RSY26" s="78"/>
      <c r="RSZ26" s="78"/>
      <c r="RTA26" s="78"/>
      <c r="RTB26" s="78"/>
      <c r="RTC26" s="78"/>
      <c r="RTD26" s="78"/>
      <c r="RTE26" s="78"/>
      <c r="RTF26" s="78"/>
      <c r="RTG26" s="78"/>
      <c r="RTH26" s="78"/>
      <c r="RTI26" s="78"/>
      <c r="RTJ26" s="78"/>
      <c r="RTK26" s="78"/>
      <c r="RTL26" s="78"/>
      <c r="RTM26" s="78"/>
      <c r="RTN26" s="78"/>
      <c r="RTO26" s="78"/>
      <c r="RTP26" s="78"/>
      <c r="RTQ26" s="78"/>
      <c r="RTR26" s="78"/>
      <c r="RTS26" s="78"/>
      <c r="RTT26" s="78"/>
      <c r="RTU26" s="78"/>
      <c r="RTV26" s="78"/>
      <c r="RTW26" s="78"/>
      <c r="RTX26" s="78"/>
      <c r="RTY26" s="78"/>
      <c r="RTZ26" s="78"/>
      <c r="RUA26" s="78"/>
      <c r="RUB26" s="78"/>
      <c r="RUC26" s="78"/>
      <c r="RUD26" s="78"/>
      <c r="RUE26" s="78"/>
      <c r="RUF26" s="78"/>
      <c r="RUG26" s="78"/>
      <c r="RUH26" s="78"/>
      <c r="RUI26" s="78"/>
      <c r="RUJ26" s="78"/>
      <c r="RUK26" s="78"/>
      <c r="RUL26" s="78"/>
      <c r="RUM26" s="78"/>
      <c r="RUN26" s="78"/>
      <c r="RUO26" s="78"/>
      <c r="RUP26" s="78"/>
      <c r="RUQ26" s="78"/>
      <c r="RUR26" s="78"/>
      <c r="RUS26" s="78"/>
      <c r="RUT26" s="78"/>
      <c r="RUU26" s="78"/>
      <c r="RUV26" s="78"/>
      <c r="RUW26" s="78"/>
      <c r="RUX26" s="78"/>
      <c r="RUY26" s="78"/>
      <c r="RUZ26" s="78"/>
      <c r="RVA26" s="78"/>
      <c r="RVB26" s="78"/>
      <c r="RVC26" s="78"/>
      <c r="RVD26" s="78"/>
      <c r="RVE26" s="78"/>
      <c r="RVF26" s="78"/>
      <c r="RVG26" s="78"/>
      <c r="RVH26" s="78"/>
      <c r="RVI26" s="78"/>
      <c r="RVJ26" s="78"/>
      <c r="RVK26" s="78"/>
      <c r="RVL26" s="78"/>
      <c r="RVM26" s="78"/>
      <c r="RVN26" s="78"/>
      <c r="RVO26" s="78"/>
      <c r="RVP26" s="78"/>
      <c r="RVQ26" s="78"/>
      <c r="RVR26" s="78"/>
      <c r="RVS26" s="78"/>
      <c r="RVT26" s="78"/>
      <c r="RVU26" s="78"/>
      <c r="RVV26" s="78"/>
      <c r="RVW26" s="78"/>
      <c r="RVX26" s="78"/>
      <c r="RVY26" s="78"/>
      <c r="RVZ26" s="78"/>
      <c r="RWA26" s="78"/>
      <c r="RWB26" s="78"/>
      <c r="RWC26" s="78"/>
      <c r="RWD26" s="78"/>
      <c r="RWE26" s="78"/>
      <c r="RWF26" s="78"/>
      <c r="RWG26" s="78"/>
      <c r="RWH26" s="78"/>
      <c r="RWI26" s="78"/>
      <c r="RWJ26" s="78"/>
      <c r="RWK26" s="78"/>
      <c r="RWL26" s="78"/>
      <c r="RWM26" s="78"/>
      <c r="RWN26" s="78"/>
      <c r="RWO26" s="78"/>
      <c r="RWP26" s="78"/>
      <c r="RWQ26" s="78"/>
      <c r="RWR26" s="78"/>
      <c r="RWS26" s="78"/>
      <c r="RWT26" s="78"/>
      <c r="RWU26" s="78"/>
      <c r="RWV26" s="78"/>
      <c r="RWW26" s="78"/>
      <c r="RWX26" s="78"/>
      <c r="RWY26" s="78"/>
      <c r="RWZ26" s="78"/>
      <c r="RXA26" s="78"/>
      <c r="RXB26" s="78"/>
      <c r="RXC26" s="78"/>
      <c r="RXD26" s="78"/>
      <c r="RXE26" s="78"/>
      <c r="RXF26" s="78"/>
      <c r="RXG26" s="78"/>
      <c r="RXH26" s="78"/>
      <c r="RXI26" s="78"/>
      <c r="RXJ26" s="78"/>
      <c r="RXK26" s="78"/>
      <c r="RXL26" s="78"/>
      <c r="RXM26" s="78"/>
      <c r="RXN26" s="78"/>
      <c r="RXO26" s="78"/>
      <c r="RXP26" s="78"/>
      <c r="RXQ26" s="78"/>
      <c r="RXR26" s="78"/>
      <c r="RXS26" s="78"/>
      <c r="RXT26" s="78"/>
      <c r="RXU26" s="78"/>
      <c r="RXV26" s="78"/>
      <c r="RXW26" s="78"/>
      <c r="RXX26" s="78"/>
      <c r="RXY26" s="78"/>
      <c r="RXZ26" s="78"/>
      <c r="RYA26" s="78"/>
      <c r="RYB26" s="78"/>
      <c r="RYC26" s="78"/>
      <c r="RYD26" s="78"/>
      <c r="RYE26" s="78"/>
      <c r="RYF26" s="78"/>
      <c r="RYG26" s="78"/>
      <c r="RYH26" s="78"/>
      <c r="RYI26" s="78"/>
      <c r="RYJ26" s="78"/>
      <c r="RYK26" s="78"/>
      <c r="RYL26" s="78"/>
      <c r="RYM26" s="78"/>
      <c r="RYN26" s="78"/>
      <c r="RYO26" s="78"/>
      <c r="RYP26" s="78"/>
      <c r="RYQ26" s="78"/>
      <c r="RYR26" s="78"/>
      <c r="RYS26" s="78"/>
      <c r="RYT26" s="78"/>
      <c r="RYU26" s="78"/>
      <c r="RYV26" s="78"/>
      <c r="RYW26" s="78"/>
      <c r="RYX26" s="78"/>
      <c r="RYY26" s="78"/>
      <c r="RYZ26" s="78"/>
      <c r="RZA26" s="78"/>
      <c r="RZB26" s="78"/>
      <c r="RZC26" s="78"/>
      <c r="RZD26" s="78"/>
      <c r="RZE26" s="78"/>
      <c r="RZF26" s="78"/>
      <c r="RZG26" s="78"/>
      <c r="RZH26" s="78"/>
      <c r="RZI26" s="78"/>
      <c r="RZJ26" s="78"/>
      <c r="RZK26" s="78"/>
      <c r="RZL26" s="78"/>
      <c r="RZM26" s="78"/>
      <c r="RZN26" s="78"/>
      <c r="RZO26" s="78"/>
      <c r="RZP26" s="78"/>
      <c r="RZQ26" s="78"/>
      <c r="RZR26" s="78"/>
      <c r="RZS26" s="78"/>
      <c r="RZT26" s="78"/>
      <c r="RZU26" s="78"/>
      <c r="RZV26" s="78"/>
      <c r="RZW26" s="78"/>
      <c r="RZX26" s="78"/>
      <c r="RZY26" s="78"/>
      <c r="RZZ26" s="78"/>
      <c r="SAA26" s="78"/>
      <c r="SAB26" s="78"/>
      <c r="SAC26" s="78"/>
      <c r="SAD26" s="78"/>
      <c r="SAE26" s="78"/>
      <c r="SAF26" s="78"/>
      <c r="SAG26" s="78"/>
      <c r="SAH26" s="78"/>
      <c r="SAI26" s="78"/>
      <c r="SAJ26" s="78"/>
      <c r="SAK26" s="78"/>
      <c r="SAL26" s="78"/>
      <c r="SAM26" s="78"/>
      <c r="SAN26" s="78"/>
      <c r="SAO26" s="78"/>
      <c r="SAP26" s="78"/>
      <c r="SAQ26" s="78"/>
      <c r="SAR26" s="78"/>
      <c r="SAS26" s="78"/>
      <c r="SAT26" s="78"/>
      <c r="SAU26" s="78"/>
      <c r="SAV26" s="78"/>
      <c r="SAW26" s="78"/>
      <c r="SAX26" s="78"/>
      <c r="SAY26" s="78"/>
      <c r="SAZ26" s="78"/>
      <c r="SBA26" s="78"/>
      <c r="SBB26" s="78"/>
      <c r="SBC26" s="78"/>
      <c r="SBD26" s="78"/>
      <c r="SBE26" s="78"/>
      <c r="SBF26" s="78"/>
      <c r="SBG26" s="78"/>
      <c r="SBH26" s="78"/>
      <c r="SBI26" s="78"/>
      <c r="SBJ26" s="78"/>
      <c r="SBK26" s="78"/>
      <c r="SBL26" s="78"/>
      <c r="SBM26" s="78"/>
      <c r="SBN26" s="78"/>
      <c r="SBO26" s="78"/>
      <c r="SBP26" s="78"/>
      <c r="SBQ26" s="78"/>
      <c r="SBR26" s="78"/>
      <c r="SBS26" s="78"/>
      <c r="SBT26" s="78"/>
      <c r="SBU26" s="78"/>
      <c r="SBV26" s="78"/>
      <c r="SBW26" s="78"/>
      <c r="SBX26" s="78"/>
      <c r="SBY26" s="78"/>
      <c r="SBZ26" s="78"/>
      <c r="SCA26" s="78"/>
      <c r="SCB26" s="78"/>
      <c r="SCC26" s="78"/>
      <c r="SCD26" s="78"/>
      <c r="SCE26" s="78"/>
      <c r="SCF26" s="78"/>
      <c r="SCG26" s="78"/>
      <c r="SCH26" s="78"/>
      <c r="SCI26" s="78"/>
      <c r="SCJ26" s="78"/>
      <c r="SCK26" s="78"/>
      <c r="SCL26" s="78"/>
      <c r="SCM26" s="78"/>
      <c r="SCN26" s="78"/>
      <c r="SCO26" s="78"/>
      <c r="SCP26" s="78"/>
      <c r="SCQ26" s="78"/>
      <c r="SCR26" s="78"/>
      <c r="SCS26" s="78"/>
      <c r="SCT26" s="78"/>
      <c r="SCU26" s="78"/>
      <c r="SCV26" s="78"/>
      <c r="SCW26" s="78"/>
      <c r="SCX26" s="78"/>
      <c r="SCY26" s="78"/>
      <c r="SCZ26" s="78"/>
      <c r="SDA26" s="78"/>
      <c r="SDB26" s="78"/>
      <c r="SDC26" s="78"/>
      <c r="SDD26" s="78"/>
      <c r="SDE26" s="78"/>
      <c r="SDF26" s="78"/>
      <c r="SDG26" s="78"/>
      <c r="SDH26" s="78"/>
      <c r="SDI26" s="78"/>
      <c r="SDJ26" s="78"/>
      <c r="SDK26" s="78"/>
      <c r="SDL26" s="78"/>
      <c r="SDM26" s="78"/>
      <c r="SDN26" s="78"/>
      <c r="SDO26" s="78"/>
      <c r="SDP26" s="78"/>
      <c r="SDQ26" s="78"/>
      <c r="SDR26" s="78"/>
      <c r="SDS26" s="78"/>
      <c r="SDT26" s="78"/>
      <c r="SDU26" s="78"/>
      <c r="SDV26" s="78"/>
      <c r="SDW26" s="78"/>
      <c r="SDX26" s="78"/>
      <c r="SDY26" s="78"/>
      <c r="SDZ26" s="78"/>
      <c r="SEA26" s="78"/>
      <c r="SEB26" s="78"/>
      <c r="SEC26" s="78"/>
      <c r="SED26" s="78"/>
      <c r="SEE26" s="78"/>
      <c r="SEF26" s="78"/>
      <c r="SEG26" s="78"/>
      <c r="SEH26" s="78"/>
      <c r="SEI26" s="78"/>
      <c r="SEJ26" s="78"/>
      <c r="SEK26" s="78"/>
      <c r="SEL26" s="78"/>
      <c r="SEM26" s="78"/>
      <c r="SEN26" s="78"/>
      <c r="SEO26" s="78"/>
      <c r="SEP26" s="78"/>
      <c r="SEQ26" s="78"/>
      <c r="SER26" s="78"/>
      <c r="SES26" s="78"/>
      <c r="SET26" s="78"/>
      <c r="SEU26" s="78"/>
      <c r="SEV26" s="78"/>
      <c r="SEW26" s="78"/>
      <c r="SEX26" s="78"/>
      <c r="SEY26" s="78"/>
      <c r="SEZ26" s="78"/>
      <c r="SFA26" s="78"/>
      <c r="SFB26" s="78"/>
      <c r="SFC26" s="78"/>
      <c r="SFD26" s="78"/>
      <c r="SFE26" s="78"/>
      <c r="SFF26" s="78"/>
      <c r="SFG26" s="78"/>
      <c r="SFH26" s="78"/>
      <c r="SFI26" s="78"/>
      <c r="SFJ26" s="78"/>
      <c r="SFK26" s="78"/>
      <c r="SFL26" s="78"/>
      <c r="SFM26" s="78"/>
      <c r="SFN26" s="78"/>
      <c r="SFO26" s="78"/>
      <c r="SFP26" s="78"/>
      <c r="SFQ26" s="78"/>
      <c r="SFR26" s="78"/>
      <c r="SFS26" s="78"/>
      <c r="SFT26" s="78"/>
      <c r="SFU26" s="78"/>
      <c r="SFV26" s="78"/>
      <c r="SFW26" s="78"/>
      <c r="SFX26" s="78"/>
      <c r="SFY26" s="78"/>
      <c r="SFZ26" s="78"/>
      <c r="SGA26" s="78"/>
      <c r="SGB26" s="78"/>
      <c r="SGC26" s="78"/>
      <c r="SGD26" s="78"/>
      <c r="SGE26" s="78"/>
      <c r="SGF26" s="78"/>
      <c r="SGG26" s="78"/>
      <c r="SGH26" s="78"/>
      <c r="SGI26" s="78"/>
      <c r="SGJ26" s="78"/>
      <c r="SGK26" s="78"/>
      <c r="SGL26" s="78"/>
      <c r="SGM26" s="78"/>
      <c r="SGN26" s="78"/>
      <c r="SGO26" s="78"/>
      <c r="SGP26" s="78"/>
      <c r="SGQ26" s="78"/>
      <c r="SGR26" s="78"/>
      <c r="SGS26" s="78"/>
      <c r="SGT26" s="78"/>
      <c r="SGU26" s="78"/>
      <c r="SGV26" s="78"/>
      <c r="SGW26" s="78"/>
      <c r="SGX26" s="78"/>
      <c r="SGY26" s="78"/>
      <c r="SGZ26" s="78"/>
      <c r="SHA26" s="78"/>
      <c r="SHB26" s="78"/>
      <c r="SHC26" s="78"/>
      <c r="SHD26" s="78"/>
      <c r="SHE26" s="78"/>
      <c r="SHF26" s="78"/>
      <c r="SHG26" s="78"/>
      <c r="SHH26" s="78"/>
      <c r="SHI26" s="78"/>
      <c r="SHJ26" s="78"/>
      <c r="SHK26" s="78"/>
      <c r="SHL26" s="78"/>
      <c r="SHM26" s="78"/>
      <c r="SHN26" s="78"/>
      <c r="SHO26" s="78"/>
      <c r="SHP26" s="78"/>
      <c r="SHQ26" s="78"/>
      <c r="SHR26" s="78"/>
      <c r="SHS26" s="78"/>
      <c r="SHT26" s="78"/>
      <c r="SHU26" s="78"/>
      <c r="SHV26" s="78"/>
      <c r="SHW26" s="78"/>
      <c r="SHX26" s="78"/>
      <c r="SHY26" s="78"/>
      <c r="SHZ26" s="78"/>
      <c r="SIA26" s="78"/>
      <c r="SIB26" s="78"/>
      <c r="SIC26" s="78"/>
      <c r="SID26" s="78"/>
      <c r="SIE26" s="78"/>
      <c r="SIF26" s="78"/>
      <c r="SIG26" s="78"/>
      <c r="SIH26" s="78"/>
      <c r="SII26" s="78"/>
      <c r="SIJ26" s="78"/>
      <c r="SIK26" s="78"/>
      <c r="SIL26" s="78"/>
      <c r="SIM26" s="78"/>
      <c r="SIN26" s="78"/>
      <c r="SIO26" s="78"/>
      <c r="SIP26" s="78"/>
      <c r="SIQ26" s="78"/>
      <c r="SIR26" s="78"/>
      <c r="SIS26" s="78"/>
      <c r="SIT26" s="78"/>
      <c r="SIU26" s="78"/>
      <c r="SIV26" s="78"/>
      <c r="SIW26" s="78"/>
      <c r="SIX26" s="78"/>
      <c r="SIY26" s="78"/>
      <c r="SIZ26" s="78"/>
      <c r="SJA26" s="78"/>
      <c r="SJB26" s="78"/>
      <c r="SJC26" s="78"/>
      <c r="SJD26" s="78"/>
      <c r="SJE26" s="78"/>
      <c r="SJF26" s="78"/>
      <c r="SJG26" s="78"/>
      <c r="SJH26" s="78"/>
      <c r="SJI26" s="78"/>
      <c r="SJJ26" s="78"/>
      <c r="SJK26" s="78"/>
      <c r="SJL26" s="78"/>
      <c r="SJM26" s="78"/>
      <c r="SJN26" s="78"/>
      <c r="SJO26" s="78"/>
      <c r="SJP26" s="78"/>
      <c r="SJQ26" s="78"/>
      <c r="SJR26" s="78"/>
      <c r="SJS26" s="78"/>
      <c r="SJT26" s="78"/>
      <c r="SJU26" s="78"/>
      <c r="SJV26" s="78"/>
      <c r="SJW26" s="78"/>
      <c r="SJX26" s="78"/>
      <c r="SJY26" s="78"/>
      <c r="SJZ26" s="78"/>
      <c r="SKA26" s="78"/>
      <c r="SKB26" s="78"/>
      <c r="SKC26" s="78"/>
      <c r="SKD26" s="78"/>
      <c r="SKE26" s="78"/>
      <c r="SKF26" s="78"/>
      <c r="SKG26" s="78"/>
      <c r="SKH26" s="78"/>
      <c r="SKI26" s="78"/>
      <c r="SKJ26" s="78"/>
      <c r="SKK26" s="78"/>
      <c r="SKL26" s="78"/>
      <c r="SKM26" s="78"/>
      <c r="SKN26" s="78"/>
      <c r="SKO26" s="78"/>
      <c r="SKP26" s="78"/>
      <c r="SKQ26" s="78"/>
      <c r="SKR26" s="78"/>
      <c r="SKS26" s="78"/>
      <c r="SKT26" s="78"/>
      <c r="SKU26" s="78"/>
      <c r="SKV26" s="78"/>
      <c r="SKW26" s="78"/>
      <c r="SKX26" s="78"/>
      <c r="SKY26" s="78"/>
      <c r="SKZ26" s="78"/>
      <c r="SLA26" s="78"/>
      <c r="SLB26" s="78"/>
      <c r="SLC26" s="78"/>
      <c r="SLD26" s="78"/>
      <c r="SLE26" s="78"/>
      <c r="SLF26" s="78"/>
      <c r="SLG26" s="78"/>
      <c r="SLH26" s="78"/>
      <c r="SLI26" s="78"/>
      <c r="SLJ26" s="78"/>
      <c r="SLK26" s="78"/>
      <c r="SLL26" s="78"/>
      <c r="SLM26" s="78"/>
      <c r="SLN26" s="78"/>
      <c r="SLO26" s="78"/>
      <c r="SLP26" s="78"/>
      <c r="SLQ26" s="78"/>
      <c r="SLR26" s="78"/>
      <c r="SLS26" s="78"/>
      <c r="SLT26" s="78"/>
      <c r="SLU26" s="78"/>
      <c r="SLV26" s="78"/>
      <c r="SLW26" s="78"/>
      <c r="SLX26" s="78"/>
      <c r="SLY26" s="78"/>
      <c r="SLZ26" s="78"/>
      <c r="SMA26" s="78"/>
      <c r="SMB26" s="78"/>
      <c r="SMC26" s="78"/>
      <c r="SMD26" s="78"/>
      <c r="SME26" s="78"/>
      <c r="SMF26" s="78"/>
      <c r="SMG26" s="78"/>
      <c r="SMH26" s="78"/>
      <c r="SMI26" s="78"/>
      <c r="SMJ26" s="78"/>
      <c r="SMK26" s="78"/>
      <c r="SML26" s="78"/>
      <c r="SMM26" s="78"/>
      <c r="SMN26" s="78"/>
      <c r="SMO26" s="78"/>
      <c r="SMP26" s="78"/>
      <c r="SMQ26" s="78"/>
      <c r="SMR26" s="78"/>
      <c r="SMS26" s="78"/>
      <c r="SMT26" s="78"/>
      <c r="SMU26" s="78"/>
      <c r="SMV26" s="78"/>
      <c r="SMW26" s="78"/>
      <c r="SMX26" s="78"/>
      <c r="SMY26" s="78"/>
      <c r="SMZ26" s="78"/>
      <c r="SNA26" s="78"/>
      <c r="SNB26" s="78"/>
      <c r="SNC26" s="78"/>
      <c r="SND26" s="78"/>
      <c r="SNE26" s="78"/>
      <c r="SNF26" s="78"/>
      <c r="SNG26" s="78"/>
      <c r="SNH26" s="78"/>
      <c r="SNI26" s="78"/>
      <c r="SNJ26" s="78"/>
      <c r="SNK26" s="78"/>
      <c r="SNL26" s="78"/>
      <c r="SNM26" s="78"/>
      <c r="SNN26" s="78"/>
      <c r="SNO26" s="78"/>
      <c r="SNP26" s="78"/>
      <c r="SNQ26" s="78"/>
      <c r="SNR26" s="78"/>
      <c r="SNS26" s="78"/>
      <c r="SNT26" s="78"/>
      <c r="SNU26" s="78"/>
      <c r="SNV26" s="78"/>
      <c r="SNW26" s="78"/>
      <c r="SNX26" s="78"/>
      <c r="SNY26" s="78"/>
      <c r="SNZ26" s="78"/>
      <c r="SOA26" s="78"/>
      <c r="SOB26" s="78"/>
      <c r="SOC26" s="78"/>
      <c r="SOD26" s="78"/>
      <c r="SOE26" s="78"/>
      <c r="SOF26" s="78"/>
      <c r="SOG26" s="78"/>
      <c r="SOH26" s="78"/>
      <c r="SOI26" s="78"/>
      <c r="SOJ26" s="78"/>
      <c r="SOK26" s="78"/>
      <c r="SOL26" s="78"/>
      <c r="SOM26" s="78"/>
      <c r="SON26" s="78"/>
      <c r="SOO26" s="78"/>
      <c r="SOP26" s="78"/>
      <c r="SOQ26" s="78"/>
      <c r="SOR26" s="78"/>
      <c r="SOS26" s="78"/>
      <c r="SOT26" s="78"/>
      <c r="SOU26" s="78"/>
      <c r="SOV26" s="78"/>
      <c r="SOW26" s="78"/>
      <c r="SOX26" s="78"/>
      <c r="SOY26" s="78"/>
      <c r="SOZ26" s="78"/>
      <c r="SPA26" s="78"/>
      <c r="SPB26" s="78"/>
      <c r="SPC26" s="78"/>
      <c r="SPD26" s="78"/>
      <c r="SPE26" s="78"/>
      <c r="SPF26" s="78"/>
      <c r="SPG26" s="78"/>
      <c r="SPH26" s="78"/>
      <c r="SPI26" s="78"/>
      <c r="SPJ26" s="78"/>
      <c r="SPK26" s="78"/>
      <c r="SPL26" s="78"/>
      <c r="SPM26" s="78"/>
      <c r="SPN26" s="78"/>
      <c r="SPO26" s="78"/>
      <c r="SPP26" s="78"/>
      <c r="SPQ26" s="78"/>
      <c r="SPR26" s="78"/>
      <c r="SPS26" s="78"/>
      <c r="SPT26" s="78"/>
      <c r="SPU26" s="78"/>
      <c r="SPV26" s="78"/>
      <c r="SPW26" s="78"/>
      <c r="SPX26" s="78"/>
      <c r="SPY26" s="78"/>
      <c r="SPZ26" s="78"/>
      <c r="SQA26" s="78"/>
      <c r="SQB26" s="78"/>
      <c r="SQC26" s="78"/>
      <c r="SQD26" s="78"/>
      <c r="SQE26" s="78"/>
      <c r="SQF26" s="78"/>
      <c r="SQG26" s="78"/>
      <c r="SQH26" s="78"/>
      <c r="SQI26" s="78"/>
      <c r="SQJ26" s="78"/>
      <c r="SQK26" s="78"/>
      <c r="SQL26" s="78"/>
      <c r="SQM26" s="78"/>
      <c r="SQN26" s="78"/>
      <c r="SQO26" s="78"/>
      <c r="SQP26" s="78"/>
      <c r="SQQ26" s="78"/>
      <c r="SQR26" s="78"/>
      <c r="SQS26" s="78"/>
      <c r="SQT26" s="78"/>
      <c r="SQU26" s="78"/>
      <c r="SQV26" s="78"/>
      <c r="SQW26" s="78"/>
      <c r="SQX26" s="78"/>
      <c r="SQY26" s="78"/>
      <c r="SQZ26" s="78"/>
      <c r="SRA26" s="78"/>
      <c r="SRB26" s="78"/>
      <c r="SRC26" s="78"/>
      <c r="SRD26" s="78"/>
      <c r="SRE26" s="78"/>
      <c r="SRF26" s="78"/>
      <c r="SRG26" s="78"/>
      <c r="SRH26" s="78"/>
      <c r="SRI26" s="78"/>
      <c r="SRJ26" s="78"/>
      <c r="SRK26" s="78"/>
      <c r="SRL26" s="78"/>
      <c r="SRM26" s="78"/>
      <c r="SRN26" s="78"/>
      <c r="SRO26" s="78"/>
      <c r="SRP26" s="78"/>
      <c r="SRQ26" s="78"/>
      <c r="SRR26" s="78"/>
      <c r="SRS26" s="78"/>
      <c r="SRT26" s="78"/>
      <c r="SRU26" s="78"/>
      <c r="SRV26" s="78"/>
      <c r="SRW26" s="78"/>
      <c r="SRX26" s="78"/>
      <c r="SRY26" s="78"/>
      <c r="SRZ26" s="78"/>
      <c r="SSA26" s="78"/>
      <c r="SSB26" s="78"/>
      <c r="SSC26" s="78"/>
      <c r="SSD26" s="78"/>
      <c r="SSE26" s="78"/>
      <c r="SSF26" s="78"/>
      <c r="SSG26" s="78"/>
      <c r="SSH26" s="78"/>
      <c r="SSI26" s="78"/>
      <c r="SSJ26" s="78"/>
      <c r="SSK26" s="78"/>
      <c r="SSL26" s="78"/>
      <c r="SSM26" s="78"/>
      <c r="SSN26" s="78"/>
      <c r="SSO26" s="78"/>
      <c r="SSP26" s="78"/>
      <c r="SSQ26" s="78"/>
      <c r="SSR26" s="78"/>
      <c r="SSS26" s="78"/>
      <c r="SST26" s="78"/>
      <c r="SSU26" s="78"/>
      <c r="SSV26" s="78"/>
      <c r="SSW26" s="78"/>
      <c r="SSX26" s="78"/>
      <c r="SSY26" s="78"/>
      <c r="SSZ26" s="78"/>
      <c r="STA26" s="78"/>
      <c r="STB26" s="78"/>
      <c r="STC26" s="78"/>
      <c r="STD26" s="78"/>
      <c r="STE26" s="78"/>
      <c r="STF26" s="78"/>
      <c r="STG26" s="78"/>
      <c r="STH26" s="78"/>
      <c r="STI26" s="78"/>
      <c r="STJ26" s="78"/>
      <c r="STK26" s="78"/>
      <c r="STL26" s="78"/>
      <c r="STM26" s="78"/>
      <c r="STN26" s="78"/>
      <c r="STO26" s="78"/>
      <c r="STP26" s="78"/>
      <c r="STQ26" s="78"/>
      <c r="STR26" s="78"/>
      <c r="STS26" s="78"/>
      <c r="STT26" s="78"/>
      <c r="STU26" s="78"/>
      <c r="STV26" s="78"/>
      <c r="STW26" s="78"/>
      <c r="STX26" s="78"/>
      <c r="STY26" s="78"/>
      <c r="STZ26" s="78"/>
      <c r="SUA26" s="78"/>
      <c r="SUB26" s="78"/>
      <c r="SUC26" s="78"/>
      <c r="SUD26" s="78"/>
      <c r="SUE26" s="78"/>
      <c r="SUF26" s="78"/>
      <c r="SUG26" s="78"/>
      <c r="SUH26" s="78"/>
      <c r="SUI26" s="78"/>
      <c r="SUJ26" s="78"/>
      <c r="SUK26" s="78"/>
      <c r="SUL26" s="78"/>
      <c r="SUM26" s="78"/>
      <c r="SUN26" s="78"/>
      <c r="SUO26" s="78"/>
      <c r="SUP26" s="78"/>
      <c r="SUQ26" s="78"/>
      <c r="SUR26" s="78"/>
      <c r="SUS26" s="78"/>
      <c r="SUT26" s="78"/>
      <c r="SUU26" s="78"/>
      <c r="SUV26" s="78"/>
      <c r="SUW26" s="78"/>
      <c r="SUX26" s="78"/>
      <c r="SUY26" s="78"/>
      <c r="SUZ26" s="78"/>
      <c r="SVA26" s="78"/>
      <c r="SVB26" s="78"/>
      <c r="SVC26" s="78"/>
      <c r="SVD26" s="78"/>
      <c r="SVE26" s="78"/>
      <c r="SVF26" s="78"/>
      <c r="SVG26" s="78"/>
      <c r="SVH26" s="78"/>
      <c r="SVI26" s="78"/>
      <c r="SVJ26" s="78"/>
      <c r="SVK26" s="78"/>
      <c r="SVL26" s="78"/>
      <c r="SVM26" s="78"/>
      <c r="SVN26" s="78"/>
      <c r="SVO26" s="78"/>
      <c r="SVP26" s="78"/>
      <c r="SVQ26" s="78"/>
      <c r="SVR26" s="78"/>
      <c r="SVS26" s="78"/>
      <c r="SVT26" s="78"/>
      <c r="SVU26" s="78"/>
      <c r="SVV26" s="78"/>
      <c r="SVW26" s="78"/>
      <c r="SVX26" s="78"/>
      <c r="SVY26" s="78"/>
      <c r="SVZ26" s="78"/>
      <c r="SWA26" s="78"/>
      <c r="SWB26" s="78"/>
      <c r="SWC26" s="78"/>
      <c r="SWD26" s="78"/>
      <c r="SWE26" s="78"/>
      <c r="SWF26" s="78"/>
      <c r="SWG26" s="78"/>
      <c r="SWH26" s="78"/>
      <c r="SWI26" s="78"/>
      <c r="SWJ26" s="78"/>
      <c r="SWK26" s="78"/>
      <c r="SWL26" s="78"/>
      <c r="SWM26" s="78"/>
      <c r="SWN26" s="78"/>
      <c r="SWO26" s="78"/>
      <c r="SWP26" s="78"/>
      <c r="SWQ26" s="78"/>
      <c r="SWR26" s="78"/>
      <c r="SWS26" s="78"/>
      <c r="SWT26" s="78"/>
      <c r="SWU26" s="78"/>
      <c r="SWV26" s="78"/>
      <c r="SWW26" s="78"/>
      <c r="SWX26" s="78"/>
      <c r="SWY26" s="78"/>
      <c r="SWZ26" s="78"/>
      <c r="SXA26" s="78"/>
      <c r="SXB26" s="78"/>
      <c r="SXC26" s="78"/>
      <c r="SXD26" s="78"/>
      <c r="SXE26" s="78"/>
      <c r="SXF26" s="78"/>
      <c r="SXG26" s="78"/>
      <c r="SXH26" s="78"/>
      <c r="SXI26" s="78"/>
      <c r="SXJ26" s="78"/>
      <c r="SXK26" s="78"/>
      <c r="SXL26" s="78"/>
      <c r="SXM26" s="78"/>
      <c r="SXN26" s="78"/>
      <c r="SXO26" s="78"/>
      <c r="SXP26" s="78"/>
      <c r="SXQ26" s="78"/>
      <c r="SXR26" s="78"/>
      <c r="SXS26" s="78"/>
      <c r="SXT26" s="78"/>
      <c r="SXU26" s="78"/>
      <c r="SXV26" s="78"/>
      <c r="SXW26" s="78"/>
      <c r="SXX26" s="78"/>
      <c r="SXY26" s="78"/>
      <c r="SXZ26" s="78"/>
      <c r="SYA26" s="78"/>
      <c r="SYB26" s="78"/>
      <c r="SYC26" s="78"/>
      <c r="SYD26" s="78"/>
      <c r="SYE26" s="78"/>
      <c r="SYF26" s="78"/>
      <c r="SYG26" s="78"/>
      <c r="SYH26" s="78"/>
      <c r="SYI26" s="78"/>
      <c r="SYJ26" s="78"/>
      <c r="SYK26" s="78"/>
      <c r="SYL26" s="78"/>
      <c r="SYM26" s="78"/>
      <c r="SYN26" s="78"/>
      <c r="SYO26" s="78"/>
      <c r="SYP26" s="78"/>
      <c r="SYQ26" s="78"/>
      <c r="SYR26" s="78"/>
      <c r="SYS26" s="78"/>
      <c r="SYT26" s="78"/>
      <c r="SYU26" s="78"/>
      <c r="SYV26" s="78"/>
      <c r="SYW26" s="78"/>
      <c r="SYX26" s="78"/>
      <c r="SYY26" s="78"/>
      <c r="SYZ26" s="78"/>
      <c r="SZA26" s="78"/>
      <c r="SZB26" s="78"/>
      <c r="SZC26" s="78"/>
      <c r="SZD26" s="78"/>
      <c r="SZE26" s="78"/>
      <c r="SZF26" s="78"/>
      <c r="SZG26" s="78"/>
      <c r="SZH26" s="78"/>
      <c r="SZI26" s="78"/>
      <c r="SZJ26" s="78"/>
      <c r="SZK26" s="78"/>
      <c r="SZL26" s="78"/>
      <c r="SZM26" s="78"/>
      <c r="SZN26" s="78"/>
      <c r="SZO26" s="78"/>
      <c r="SZP26" s="78"/>
      <c r="SZQ26" s="78"/>
      <c r="SZR26" s="78"/>
      <c r="SZS26" s="78"/>
      <c r="SZT26" s="78"/>
      <c r="SZU26" s="78"/>
      <c r="SZV26" s="78"/>
      <c r="SZW26" s="78"/>
      <c r="SZX26" s="78"/>
      <c r="SZY26" s="78"/>
      <c r="SZZ26" s="78"/>
      <c r="TAA26" s="78"/>
      <c r="TAB26" s="78"/>
      <c r="TAC26" s="78"/>
      <c r="TAD26" s="78"/>
      <c r="TAE26" s="78"/>
      <c r="TAF26" s="78"/>
      <c r="TAG26" s="78"/>
      <c r="TAH26" s="78"/>
      <c r="TAI26" s="78"/>
      <c r="TAJ26" s="78"/>
      <c r="TAK26" s="78"/>
      <c r="TAL26" s="78"/>
      <c r="TAM26" s="78"/>
      <c r="TAN26" s="78"/>
      <c r="TAO26" s="78"/>
      <c r="TAP26" s="78"/>
      <c r="TAQ26" s="78"/>
      <c r="TAR26" s="78"/>
      <c r="TAS26" s="78"/>
      <c r="TAT26" s="78"/>
      <c r="TAU26" s="78"/>
      <c r="TAV26" s="78"/>
      <c r="TAW26" s="78"/>
      <c r="TAX26" s="78"/>
      <c r="TAY26" s="78"/>
      <c r="TAZ26" s="78"/>
      <c r="TBA26" s="78"/>
      <c r="TBB26" s="78"/>
      <c r="TBC26" s="78"/>
      <c r="TBD26" s="78"/>
      <c r="TBE26" s="78"/>
      <c r="TBF26" s="78"/>
      <c r="TBG26" s="78"/>
      <c r="TBH26" s="78"/>
      <c r="TBI26" s="78"/>
      <c r="TBJ26" s="78"/>
      <c r="TBK26" s="78"/>
      <c r="TBL26" s="78"/>
      <c r="TBM26" s="78"/>
      <c r="TBN26" s="78"/>
      <c r="TBO26" s="78"/>
      <c r="TBP26" s="78"/>
      <c r="TBQ26" s="78"/>
      <c r="TBR26" s="78"/>
      <c r="TBS26" s="78"/>
      <c r="TBT26" s="78"/>
      <c r="TBU26" s="78"/>
      <c r="TBV26" s="78"/>
      <c r="TBW26" s="78"/>
      <c r="TBX26" s="78"/>
      <c r="TBY26" s="78"/>
      <c r="TBZ26" s="78"/>
      <c r="TCA26" s="78"/>
      <c r="TCB26" s="78"/>
      <c r="TCC26" s="78"/>
      <c r="TCD26" s="78"/>
      <c r="TCE26" s="78"/>
      <c r="TCF26" s="78"/>
      <c r="TCG26" s="78"/>
      <c r="TCH26" s="78"/>
      <c r="TCI26" s="78"/>
      <c r="TCJ26" s="78"/>
      <c r="TCK26" s="78"/>
      <c r="TCL26" s="78"/>
      <c r="TCM26" s="78"/>
      <c r="TCN26" s="78"/>
      <c r="TCO26" s="78"/>
      <c r="TCP26" s="78"/>
      <c r="TCQ26" s="78"/>
      <c r="TCR26" s="78"/>
      <c r="TCS26" s="78"/>
      <c r="TCT26" s="78"/>
      <c r="TCU26" s="78"/>
      <c r="TCV26" s="78"/>
      <c r="TCW26" s="78"/>
      <c r="TCX26" s="78"/>
      <c r="TCY26" s="78"/>
      <c r="TCZ26" s="78"/>
      <c r="TDA26" s="78"/>
      <c r="TDB26" s="78"/>
      <c r="TDC26" s="78"/>
      <c r="TDD26" s="78"/>
      <c r="TDE26" s="78"/>
      <c r="TDF26" s="78"/>
      <c r="TDG26" s="78"/>
      <c r="TDH26" s="78"/>
      <c r="TDI26" s="78"/>
      <c r="TDJ26" s="78"/>
      <c r="TDK26" s="78"/>
      <c r="TDL26" s="78"/>
      <c r="TDM26" s="78"/>
      <c r="TDN26" s="78"/>
      <c r="TDO26" s="78"/>
      <c r="TDP26" s="78"/>
      <c r="TDQ26" s="78"/>
      <c r="TDR26" s="78"/>
      <c r="TDS26" s="78"/>
      <c r="TDT26" s="78"/>
      <c r="TDU26" s="78"/>
      <c r="TDV26" s="78"/>
      <c r="TDW26" s="78"/>
      <c r="TDX26" s="78"/>
      <c r="TDY26" s="78"/>
      <c r="TDZ26" s="78"/>
      <c r="TEA26" s="78"/>
      <c r="TEB26" s="78"/>
      <c r="TEC26" s="78"/>
      <c r="TED26" s="78"/>
      <c r="TEE26" s="78"/>
      <c r="TEF26" s="78"/>
      <c r="TEG26" s="78"/>
      <c r="TEH26" s="78"/>
      <c r="TEI26" s="78"/>
      <c r="TEJ26" s="78"/>
      <c r="TEK26" s="78"/>
      <c r="TEL26" s="78"/>
      <c r="TEM26" s="78"/>
      <c r="TEN26" s="78"/>
      <c r="TEO26" s="78"/>
      <c r="TEP26" s="78"/>
      <c r="TEQ26" s="78"/>
      <c r="TER26" s="78"/>
      <c r="TES26" s="78"/>
      <c r="TET26" s="78"/>
      <c r="TEU26" s="78"/>
      <c r="TEV26" s="78"/>
      <c r="TEW26" s="78"/>
      <c r="TEX26" s="78"/>
      <c r="TEY26" s="78"/>
      <c r="TEZ26" s="78"/>
      <c r="TFA26" s="78"/>
      <c r="TFB26" s="78"/>
      <c r="TFC26" s="78"/>
      <c r="TFD26" s="78"/>
      <c r="TFE26" s="78"/>
      <c r="TFF26" s="78"/>
      <c r="TFG26" s="78"/>
      <c r="TFH26" s="78"/>
      <c r="TFI26" s="78"/>
      <c r="TFJ26" s="78"/>
      <c r="TFK26" s="78"/>
      <c r="TFL26" s="78"/>
      <c r="TFM26" s="78"/>
      <c r="TFN26" s="78"/>
      <c r="TFO26" s="78"/>
      <c r="TFP26" s="78"/>
      <c r="TFQ26" s="78"/>
      <c r="TFR26" s="78"/>
      <c r="TFS26" s="78"/>
      <c r="TFT26" s="78"/>
      <c r="TFU26" s="78"/>
      <c r="TFV26" s="78"/>
      <c r="TFW26" s="78"/>
      <c r="TFX26" s="78"/>
      <c r="TFY26" s="78"/>
      <c r="TFZ26" s="78"/>
      <c r="TGA26" s="78"/>
      <c r="TGB26" s="78"/>
      <c r="TGC26" s="78"/>
      <c r="TGD26" s="78"/>
      <c r="TGE26" s="78"/>
      <c r="TGF26" s="78"/>
      <c r="TGG26" s="78"/>
      <c r="TGH26" s="78"/>
      <c r="TGI26" s="78"/>
      <c r="TGJ26" s="78"/>
      <c r="TGK26" s="78"/>
      <c r="TGL26" s="78"/>
      <c r="TGM26" s="78"/>
      <c r="TGN26" s="78"/>
      <c r="TGO26" s="78"/>
      <c r="TGP26" s="78"/>
      <c r="TGQ26" s="78"/>
      <c r="TGR26" s="78"/>
      <c r="TGS26" s="78"/>
      <c r="TGT26" s="78"/>
      <c r="TGU26" s="78"/>
      <c r="TGV26" s="78"/>
      <c r="TGW26" s="78"/>
      <c r="TGX26" s="78"/>
      <c r="TGY26" s="78"/>
      <c r="TGZ26" s="78"/>
      <c r="THA26" s="78"/>
      <c r="THB26" s="78"/>
      <c r="THC26" s="78"/>
      <c r="THD26" s="78"/>
      <c r="THE26" s="78"/>
      <c r="THF26" s="78"/>
      <c r="THG26" s="78"/>
      <c r="THH26" s="78"/>
      <c r="THI26" s="78"/>
      <c r="THJ26" s="78"/>
      <c r="THK26" s="78"/>
      <c r="THL26" s="78"/>
      <c r="THM26" s="78"/>
      <c r="THN26" s="78"/>
      <c r="THO26" s="78"/>
      <c r="THP26" s="78"/>
      <c r="THQ26" s="78"/>
      <c r="THR26" s="78"/>
      <c r="THS26" s="78"/>
      <c r="THT26" s="78"/>
      <c r="THU26" s="78"/>
      <c r="THV26" s="78"/>
      <c r="THW26" s="78"/>
      <c r="THX26" s="78"/>
      <c r="THY26" s="78"/>
      <c r="THZ26" s="78"/>
      <c r="TIA26" s="78"/>
      <c r="TIB26" s="78"/>
      <c r="TIC26" s="78"/>
      <c r="TID26" s="78"/>
      <c r="TIE26" s="78"/>
      <c r="TIF26" s="78"/>
      <c r="TIG26" s="78"/>
      <c r="TIH26" s="78"/>
      <c r="TII26" s="78"/>
      <c r="TIJ26" s="78"/>
      <c r="TIK26" s="78"/>
      <c r="TIL26" s="78"/>
      <c r="TIM26" s="78"/>
      <c r="TIN26" s="78"/>
      <c r="TIO26" s="78"/>
      <c r="TIP26" s="78"/>
      <c r="TIQ26" s="78"/>
      <c r="TIR26" s="78"/>
      <c r="TIS26" s="78"/>
      <c r="TIT26" s="78"/>
      <c r="TIU26" s="78"/>
      <c r="TIV26" s="78"/>
      <c r="TIW26" s="78"/>
      <c r="TIX26" s="78"/>
      <c r="TIY26" s="78"/>
      <c r="TIZ26" s="78"/>
      <c r="TJA26" s="78"/>
      <c r="TJB26" s="78"/>
      <c r="TJC26" s="78"/>
      <c r="TJD26" s="78"/>
      <c r="TJE26" s="78"/>
      <c r="TJF26" s="78"/>
      <c r="TJG26" s="78"/>
      <c r="TJH26" s="78"/>
      <c r="TJI26" s="78"/>
      <c r="TJJ26" s="78"/>
      <c r="TJK26" s="78"/>
      <c r="TJL26" s="78"/>
      <c r="TJM26" s="78"/>
      <c r="TJN26" s="78"/>
      <c r="TJO26" s="78"/>
      <c r="TJP26" s="78"/>
      <c r="TJQ26" s="78"/>
      <c r="TJR26" s="78"/>
      <c r="TJS26" s="78"/>
      <c r="TJT26" s="78"/>
      <c r="TJU26" s="78"/>
      <c r="TJV26" s="78"/>
      <c r="TJW26" s="78"/>
      <c r="TJX26" s="78"/>
      <c r="TJY26" s="78"/>
      <c r="TJZ26" s="78"/>
      <c r="TKA26" s="78"/>
      <c r="TKB26" s="78"/>
      <c r="TKC26" s="78"/>
      <c r="TKD26" s="78"/>
      <c r="TKE26" s="78"/>
      <c r="TKF26" s="78"/>
      <c r="TKG26" s="78"/>
      <c r="TKH26" s="78"/>
      <c r="TKI26" s="78"/>
      <c r="TKJ26" s="78"/>
      <c r="TKK26" s="78"/>
      <c r="TKL26" s="78"/>
      <c r="TKM26" s="78"/>
      <c r="TKN26" s="78"/>
      <c r="TKO26" s="78"/>
      <c r="TKP26" s="78"/>
      <c r="TKQ26" s="78"/>
      <c r="TKR26" s="78"/>
      <c r="TKS26" s="78"/>
      <c r="TKT26" s="78"/>
      <c r="TKU26" s="78"/>
      <c r="TKV26" s="78"/>
      <c r="TKW26" s="78"/>
      <c r="TKX26" s="78"/>
      <c r="TKY26" s="78"/>
      <c r="TKZ26" s="78"/>
      <c r="TLA26" s="78"/>
      <c r="TLB26" s="78"/>
      <c r="TLC26" s="78"/>
      <c r="TLD26" s="78"/>
      <c r="TLE26" s="78"/>
      <c r="TLF26" s="78"/>
      <c r="TLG26" s="78"/>
      <c r="TLH26" s="78"/>
      <c r="TLI26" s="78"/>
      <c r="TLJ26" s="78"/>
      <c r="TLK26" s="78"/>
      <c r="TLL26" s="78"/>
      <c r="TLM26" s="78"/>
      <c r="TLN26" s="78"/>
      <c r="TLO26" s="78"/>
      <c r="TLP26" s="78"/>
      <c r="TLQ26" s="78"/>
      <c r="TLR26" s="78"/>
      <c r="TLS26" s="78"/>
      <c r="TLT26" s="78"/>
      <c r="TLU26" s="78"/>
      <c r="TLV26" s="78"/>
      <c r="TLW26" s="78"/>
      <c r="TLX26" s="78"/>
      <c r="TLY26" s="78"/>
      <c r="TLZ26" s="78"/>
      <c r="TMA26" s="78"/>
      <c r="TMB26" s="78"/>
      <c r="TMC26" s="78"/>
      <c r="TMD26" s="78"/>
      <c r="TME26" s="78"/>
      <c r="TMF26" s="78"/>
      <c r="TMG26" s="78"/>
      <c r="TMH26" s="78"/>
      <c r="TMI26" s="78"/>
      <c r="TMJ26" s="78"/>
      <c r="TMK26" s="78"/>
      <c r="TML26" s="78"/>
      <c r="TMM26" s="78"/>
      <c r="TMN26" s="78"/>
      <c r="TMO26" s="78"/>
      <c r="TMP26" s="78"/>
      <c r="TMQ26" s="78"/>
      <c r="TMR26" s="78"/>
      <c r="TMS26" s="78"/>
      <c r="TMT26" s="78"/>
      <c r="TMU26" s="78"/>
      <c r="TMV26" s="78"/>
      <c r="TMW26" s="78"/>
      <c r="TMX26" s="78"/>
      <c r="TMY26" s="78"/>
      <c r="TMZ26" s="78"/>
      <c r="TNA26" s="78"/>
      <c r="TNB26" s="78"/>
      <c r="TNC26" s="78"/>
      <c r="TND26" s="78"/>
      <c r="TNE26" s="78"/>
      <c r="TNF26" s="78"/>
      <c r="TNG26" s="78"/>
      <c r="TNH26" s="78"/>
      <c r="TNI26" s="78"/>
      <c r="TNJ26" s="78"/>
      <c r="TNK26" s="78"/>
      <c r="TNL26" s="78"/>
      <c r="TNM26" s="78"/>
      <c r="TNN26" s="78"/>
      <c r="TNO26" s="78"/>
      <c r="TNP26" s="78"/>
      <c r="TNQ26" s="78"/>
      <c r="TNR26" s="78"/>
      <c r="TNS26" s="78"/>
      <c r="TNT26" s="78"/>
      <c r="TNU26" s="78"/>
      <c r="TNV26" s="78"/>
      <c r="TNW26" s="78"/>
      <c r="TNX26" s="78"/>
      <c r="TNY26" s="78"/>
      <c r="TNZ26" s="78"/>
      <c r="TOA26" s="78"/>
      <c r="TOB26" s="78"/>
      <c r="TOC26" s="78"/>
      <c r="TOD26" s="78"/>
      <c r="TOE26" s="78"/>
      <c r="TOF26" s="78"/>
      <c r="TOG26" s="78"/>
      <c r="TOH26" s="78"/>
      <c r="TOI26" s="78"/>
      <c r="TOJ26" s="78"/>
      <c r="TOK26" s="78"/>
      <c r="TOL26" s="78"/>
      <c r="TOM26" s="78"/>
      <c r="TON26" s="78"/>
      <c r="TOO26" s="78"/>
      <c r="TOP26" s="78"/>
      <c r="TOQ26" s="78"/>
      <c r="TOR26" s="78"/>
      <c r="TOS26" s="78"/>
      <c r="TOT26" s="78"/>
      <c r="TOU26" s="78"/>
      <c r="TOV26" s="78"/>
      <c r="TOW26" s="78"/>
      <c r="TOX26" s="78"/>
      <c r="TOY26" s="78"/>
      <c r="TOZ26" s="78"/>
      <c r="TPA26" s="78"/>
      <c r="TPB26" s="78"/>
      <c r="TPC26" s="78"/>
      <c r="TPD26" s="78"/>
      <c r="TPE26" s="78"/>
      <c r="TPF26" s="78"/>
      <c r="TPG26" s="78"/>
      <c r="TPH26" s="78"/>
      <c r="TPI26" s="78"/>
      <c r="TPJ26" s="78"/>
      <c r="TPK26" s="78"/>
      <c r="TPL26" s="78"/>
      <c r="TPM26" s="78"/>
      <c r="TPN26" s="78"/>
      <c r="TPO26" s="78"/>
      <c r="TPP26" s="78"/>
      <c r="TPQ26" s="78"/>
      <c r="TPR26" s="78"/>
      <c r="TPS26" s="78"/>
      <c r="TPT26" s="78"/>
      <c r="TPU26" s="78"/>
      <c r="TPV26" s="78"/>
      <c r="TPW26" s="78"/>
      <c r="TPX26" s="78"/>
      <c r="TPY26" s="78"/>
      <c r="TPZ26" s="78"/>
      <c r="TQA26" s="78"/>
      <c r="TQB26" s="78"/>
      <c r="TQC26" s="78"/>
      <c r="TQD26" s="78"/>
      <c r="TQE26" s="78"/>
      <c r="TQF26" s="78"/>
      <c r="TQG26" s="78"/>
      <c r="TQH26" s="78"/>
      <c r="TQI26" s="78"/>
      <c r="TQJ26" s="78"/>
      <c r="TQK26" s="78"/>
      <c r="TQL26" s="78"/>
      <c r="TQM26" s="78"/>
      <c r="TQN26" s="78"/>
      <c r="TQO26" s="78"/>
      <c r="TQP26" s="78"/>
      <c r="TQQ26" s="78"/>
      <c r="TQR26" s="78"/>
      <c r="TQS26" s="78"/>
      <c r="TQT26" s="78"/>
      <c r="TQU26" s="78"/>
      <c r="TQV26" s="78"/>
      <c r="TQW26" s="78"/>
      <c r="TQX26" s="78"/>
      <c r="TQY26" s="78"/>
      <c r="TQZ26" s="78"/>
      <c r="TRA26" s="78"/>
      <c r="TRB26" s="78"/>
      <c r="TRC26" s="78"/>
      <c r="TRD26" s="78"/>
      <c r="TRE26" s="78"/>
      <c r="TRF26" s="78"/>
      <c r="TRG26" s="78"/>
      <c r="TRH26" s="78"/>
      <c r="TRI26" s="78"/>
      <c r="TRJ26" s="78"/>
      <c r="TRK26" s="78"/>
      <c r="TRL26" s="78"/>
      <c r="TRM26" s="78"/>
      <c r="TRN26" s="78"/>
      <c r="TRO26" s="78"/>
      <c r="TRP26" s="78"/>
      <c r="TRQ26" s="78"/>
      <c r="TRR26" s="78"/>
      <c r="TRS26" s="78"/>
      <c r="TRT26" s="78"/>
      <c r="TRU26" s="78"/>
      <c r="TRV26" s="78"/>
      <c r="TRW26" s="78"/>
      <c r="TRX26" s="78"/>
      <c r="TRY26" s="78"/>
      <c r="TRZ26" s="78"/>
      <c r="TSA26" s="78"/>
      <c r="TSB26" s="78"/>
      <c r="TSC26" s="78"/>
      <c r="TSD26" s="78"/>
      <c r="TSE26" s="78"/>
      <c r="TSF26" s="78"/>
      <c r="TSG26" s="78"/>
      <c r="TSH26" s="78"/>
      <c r="TSI26" s="78"/>
      <c r="TSJ26" s="78"/>
      <c r="TSK26" s="78"/>
      <c r="TSL26" s="78"/>
      <c r="TSM26" s="78"/>
      <c r="TSN26" s="78"/>
      <c r="TSO26" s="78"/>
      <c r="TSP26" s="78"/>
      <c r="TSQ26" s="78"/>
      <c r="TSR26" s="78"/>
      <c r="TSS26" s="78"/>
      <c r="TST26" s="78"/>
      <c r="TSU26" s="78"/>
      <c r="TSV26" s="78"/>
      <c r="TSW26" s="78"/>
      <c r="TSX26" s="78"/>
      <c r="TSY26" s="78"/>
      <c r="TSZ26" s="78"/>
      <c r="TTA26" s="78"/>
      <c r="TTB26" s="78"/>
      <c r="TTC26" s="78"/>
      <c r="TTD26" s="78"/>
      <c r="TTE26" s="78"/>
      <c r="TTF26" s="78"/>
      <c r="TTG26" s="78"/>
      <c r="TTH26" s="78"/>
      <c r="TTI26" s="78"/>
      <c r="TTJ26" s="78"/>
      <c r="TTK26" s="78"/>
      <c r="TTL26" s="78"/>
      <c r="TTM26" s="78"/>
      <c r="TTN26" s="78"/>
      <c r="TTO26" s="78"/>
      <c r="TTP26" s="78"/>
      <c r="TTQ26" s="78"/>
      <c r="TTR26" s="78"/>
      <c r="TTS26" s="78"/>
      <c r="TTT26" s="78"/>
      <c r="TTU26" s="78"/>
      <c r="TTV26" s="78"/>
      <c r="TTW26" s="78"/>
      <c r="TTX26" s="78"/>
      <c r="TTY26" s="78"/>
      <c r="TTZ26" s="78"/>
      <c r="TUA26" s="78"/>
      <c r="TUB26" s="78"/>
      <c r="TUC26" s="78"/>
      <c r="TUD26" s="78"/>
      <c r="TUE26" s="78"/>
      <c r="TUF26" s="78"/>
      <c r="TUG26" s="78"/>
      <c r="TUH26" s="78"/>
      <c r="TUI26" s="78"/>
      <c r="TUJ26" s="78"/>
      <c r="TUK26" s="78"/>
      <c r="TUL26" s="78"/>
      <c r="TUM26" s="78"/>
      <c r="TUN26" s="78"/>
      <c r="TUO26" s="78"/>
      <c r="TUP26" s="78"/>
      <c r="TUQ26" s="78"/>
      <c r="TUR26" s="78"/>
      <c r="TUS26" s="78"/>
      <c r="TUT26" s="78"/>
      <c r="TUU26" s="78"/>
      <c r="TUV26" s="78"/>
      <c r="TUW26" s="78"/>
      <c r="TUX26" s="78"/>
      <c r="TUY26" s="78"/>
      <c r="TUZ26" s="78"/>
      <c r="TVA26" s="78"/>
      <c r="TVB26" s="78"/>
      <c r="TVC26" s="78"/>
      <c r="TVD26" s="78"/>
      <c r="TVE26" s="78"/>
      <c r="TVF26" s="78"/>
      <c r="TVG26" s="78"/>
      <c r="TVH26" s="78"/>
      <c r="TVI26" s="78"/>
      <c r="TVJ26" s="78"/>
      <c r="TVK26" s="78"/>
      <c r="TVL26" s="78"/>
      <c r="TVM26" s="78"/>
      <c r="TVN26" s="78"/>
      <c r="TVO26" s="78"/>
      <c r="TVP26" s="78"/>
      <c r="TVQ26" s="78"/>
      <c r="TVR26" s="78"/>
      <c r="TVS26" s="78"/>
      <c r="TVT26" s="78"/>
      <c r="TVU26" s="78"/>
      <c r="TVV26" s="78"/>
      <c r="TVW26" s="78"/>
      <c r="TVX26" s="78"/>
      <c r="TVY26" s="78"/>
      <c r="TVZ26" s="78"/>
      <c r="TWA26" s="78"/>
      <c r="TWB26" s="78"/>
      <c r="TWC26" s="78"/>
      <c r="TWD26" s="78"/>
      <c r="TWE26" s="78"/>
      <c r="TWF26" s="78"/>
      <c r="TWG26" s="78"/>
      <c r="TWH26" s="78"/>
      <c r="TWI26" s="78"/>
      <c r="TWJ26" s="78"/>
      <c r="TWK26" s="78"/>
      <c r="TWL26" s="78"/>
      <c r="TWM26" s="78"/>
      <c r="TWN26" s="78"/>
      <c r="TWO26" s="78"/>
      <c r="TWP26" s="78"/>
      <c r="TWQ26" s="78"/>
      <c r="TWR26" s="78"/>
      <c r="TWS26" s="78"/>
      <c r="TWT26" s="78"/>
      <c r="TWU26" s="78"/>
      <c r="TWV26" s="78"/>
      <c r="TWW26" s="78"/>
      <c r="TWX26" s="78"/>
      <c r="TWY26" s="78"/>
      <c r="TWZ26" s="78"/>
      <c r="TXA26" s="78"/>
      <c r="TXB26" s="78"/>
      <c r="TXC26" s="78"/>
      <c r="TXD26" s="78"/>
      <c r="TXE26" s="78"/>
      <c r="TXF26" s="78"/>
      <c r="TXG26" s="78"/>
      <c r="TXH26" s="78"/>
      <c r="TXI26" s="78"/>
      <c r="TXJ26" s="78"/>
      <c r="TXK26" s="78"/>
      <c r="TXL26" s="78"/>
      <c r="TXM26" s="78"/>
      <c r="TXN26" s="78"/>
      <c r="TXO26" s="78"/>
      <c r="TXP26" s="78"/>
      <c r="TXQ26" s="78"/>
      <c r="TXR26" s="78"/>
      <c r="TXS26" s="78"/>
      <c r="TXT26" s="78"/>
      <c r="TXU26" s="78"/>
      <c r="TXV26" s="78"/>
      <c r="TXW26" s="78"/>
      <c r="TXX26" s="78"/>
      <c r="TXY26" s="78"/>
      <c r="TXZ26" s="78"/>
      <c r="TYA26" s="78"/>
      <c r="TYB26" s="78"/>
      <c r="TYC26" s="78"/>
      <c r="TYD26" s="78"/>
      <c r="TYE26" s="78"/>
      <c r="TYF26" s="78"/>
      <c r="TYG26" s="78"/>
      <c r="TYH26" s="78"/>
      <c r="TYI26" s="78"/>
      <c r="TYJ26" s="78"/>
      <c r="TYK26" s="78"/>
      <c r="TYL26" s="78"/>
      <c r="TYM26" s="78"/>
      <c r="TYN26" s="78"/>
      <c r="TYO26" s="78"/>
      <c r="TYP26" s="78"/>
      <c r="TYQ26" s="78"/>
      <c r="TYR26" s="78"/>
      <c r="TYS26" s="78"/>
      <c r="TYT26" s="78"/>
      <c r="TYU26" s="78"/>
      <c r="TYV26" s="78"/>
      <c r="TYW26" s="78"/>
      <c r="TYX26" s="78"/>
      <c r="TYY26" s="78"/>
      <c r="TYZ26" s="78"/>
      <c r="TZA26" s="78"/>
      <c r="TZB26" s="78"/>
      <c r="TZC26" s="78"/>
      <c r="TZD26" s="78"/>
      <c r="TZE26" s="78"/>
      <c r="TZF26" s="78"/>
      <c r="TZG26" s="78"/>
      <c r="TZH26" s="78"/>
      <c r="TZI26" s="78"/>
      <c r="TZJ26" s="78"/>
      <c r="TZK26" s="78"/>
      <c r="TZL26" s="78"/>
      <c r="TZM26" s="78"/>
      <c r="TZN26" s="78"/>
      <c r="TZO26" s="78"/>
      <c r="TZP26" s="78"/>
      <c r="TZQ26" s="78"/>
      <c r="TZR26" s="78"/>
      <c r="TZS26" s="78"/>
      <c r="TZT26" s="78"/>
      <c r="TZU26" s="78"/>
      <c r="TZV26" s="78"/>
      <c r="TZW26" s="78"/>
      <c r="TZX26" s="78"/>
      <c r="TZY26" s="78"/>
      <c r="TZZ26" s="78"/>
      <c r="UAA26" s="78"/>
      <c r="UAB26" s="78"/>
      <c r="UAC26" s="78"/>
      <c r="UAD26" s="78"/>
      <c r="UAE26" s="78"/>
      <c r="UAF26" s="78"/>
      <c r="UAG26" s="78"/>
      <c r="UAH26" s="78"/>
      <c r="UAI26" s="78"/>
      <c r="UAJ26" s="78"/>
      <c r="UAK26" s="78"/>
      <c r="UAL26" s="78"/>
      <c r="UAM26" s="78"/>
      <c r="UAN26" s="78"/>
      <c r="UAO26" s="78"/>
      <c r="UAP26" s="78"/>
      <c r="UAQ26" s="78"/>
      <c r="UAR26" s="78"/>
      <c r="UAS26" s="78"/>
      <c r="UAT26" s="78"/>
      <c r="UAU26" s="78"/>
      <c r="UAV26" s="78"/>
      <c r="UAW26" s="78"/>
      <c r="UAX26" s="78"/>
      <c r="UAY26" s="78"/>
      <c r="UAZ26" s="78"/>
      <c r="UBA26" s="78"/>
      <c r="UBB26" s="78"/>
      <c r="UBC26" s="78"/>
      <c r="UBD26" s="78"/>
      <c r="UBE26" s="78"/>
      <c r="UBF26" s="78"/>
      <c r="UBG26" s="78"/>
      <c r="UBH26" s="78"/>
      <c r="UBI26" s="78"/>
      <c r="UBJ26" s="78"/>
      <c r="UBK26" s="78"/>
      <c r="UBL26" s="78"/>
      <c r="UBM26" s="78"/>
      <c r="UBN26" s="78"/>
      <c r="UBO26" s="78"/>
      <c r="UBP26" s="78"/>
      <c r="UBQ26" s="78"/>
      <c r="UBR26" s="78"/>
      <c r="UBS26" s="78"/>
      <c r="UBT26" s="78"/>
      <c r="UBU26" s="78"/>
      <c r="UBV26" s="78"/>
      <c r="UBW26" s="78"/>
      <c r="UBX26" s="78"/>
      <c r="UBY26" s="78"/>
      <c r="UBZ26" s="78"/>
      <c r="UCA26" s="78"/>
      <c r="UCB26" s="78"/>
      <c r="UCC26" s="78"/>
      <c r="UCD26" s="78"/>
      <c r="UCE26" s="78"/>
      <c r="UCF26" s="78"/>
      <c r="UCG26" s="78"/>
      <c r="UCH26" s="78"/>
      <c r="UCI26" s="78"/>
      <c r="UCJ26" s="78"/>
      <c r="UCK26" s="78"/>
      <c r="UCL26" s="78"/>
      <c r="UCM26" s="78"/>
      <c r="UCN26" s="78"/>
      <c r="UCO26" s="78"/>
      <c r="UCP26" s="78"/>
      <c r="UCQ26" s="78"/>
      <c r="UCR26" s="78"/>
      <c r="UCS26" s="78"/>
      <c r="UCT26" s="78"/>
      <c r="UCU26" s="78"/>
      <c r="UCV26" s="78"/>
      <c r="UCW26" s="78"/>
      <c r="UCX26" s="78"/>
      <c r="UCY26" s="78"/>
      <c r="UCZ26" s="78"/>
      <c r="UDA26" s="78"/>
      <c r="UDB26" s="78"/>
      <c r="UDC26" s="78"/>
      <c r="UDD26" s="78"/>
      <c r="UDE26" s="78"/>
      <c r="UDF26" s="78"/>
      <c r="UDG26" s="78"/>
      <c r="UDH26" s="78"/>
      <c r="UDI26" s="78"/>
      <c r="UDJ26" s="78"/>
      <c r="UDK26" s="78"/>
      <c r="UDL26" s="78"/>
      <c r="UDM26" s="78"/>
      <c r="UDN26" s="78"/>
      <c r="UDO26" s="78"/>
      <c r="UDP26" s="78"/>
      <c r="UDQ26" s="78"/>
      <c r="UDR26" s="78"/>
      <c r="UDS26" s="78"/>
      <c r="UDT26" s="78"/>
      <c r="UDU26" s="78"/>
      <c r="UDV26" s="78"/>
      <c r="UDW26" s="78"/>
      <c r="UDX26" s="78"/>
      <c r="UDY26" s="78"/>
      <c r="UDZ26" s="78"/>
      <c r="UEA26" s="78"/>
      <c r="UEB26" s="78"/>
      <c r="UEC26" s="78"/>
      <c r="UED26" s="78"/>
      <c r="UEE26" s="78"/>
      <c r="UEF26" s="78"/>
      <c r="UEG26" s="78"/>
      <c r="UEH26" s="78"/>
      <c r="UEI26" s="78"/>
      <c r="UEJ26" s="78"/>
      <c r="UEK26" s="78"/>
      <c r="UEL26" s="78"/>
      <c r="UEM26" s="78"/>
      <c r="UEN26" s="78"/>
      <c r="UEO26" s="78"/>
      <c r="UEP26" s="78"/>
      <c r="UEQ26" s="78"/>
      <c r="UER26" s="78"/>
      <c r="UES26" s="78"/>
      <c r="UET26" s="78"/>
      <c r="UEU26" s="78"/>
      <c r="UEV26" s="78"/>
      <c r="UEW26" s="78"/>
      <c r="UEX26" s="78"/>
      <c r="UEY26" s="78"/>
      <c r="UEZ26" s="78"/>
      <c r="UFA26" s="78"/>
      <c r="UFB26" s="78"/>
      <c r="UFC26" s="78"/>
      <c r="UFD26" s="78"/>
      <c r="UFE26" s="78"/>
      <c r="UFF26" s="78"/>
      <c r="UFG26" s="78"/>
      <c r="UFH26" s="78"/>
      <c r="UFI26" s="78"/>
      <c r="UFJ26" s="78"/>
      <c r="UFK26" s="78"/>
      <c r="UFL26" s="78"/>
      <c r="UFM26" s="78"/>
      <c r="UFN26" s="78"/>
      <c r="UFO26" s="78"/>
      <c r="UFP26" s="78"/>
      <c r="UFQ26" s="78"/>
      <c r="UFR26" s="78"/>
      <c r="UFS26" s="78"/>
      <c r="UFT26" s="78"/>
      <c r="UFU26" s="78"/>
      <c r="UFV26" s="78"/>
      <c r="UFW26" s="78"/>
      <c r="UFX26" s="78"/>
      <c r="UFY26" s="78"/>
      <c r="UFZ26" s="78"/>
      <c r="UGA26" s="78"/>
      <c r="UGB26" s="78"/>
      <c r="UGC26" s="78"/>
      <c r="UGD26" s="78"/>
      <c r="UGE26" s="78"/>
      <c r="UGF26" s="78"/>
      <c r="UGG26" s="78"/>
      <c r="UGH26" s="78"/>
      <c r="UGI26" s="78"/>
      <c r="UGJ26" s="78"/>
      <c r="UGK26" s="78"/>
      <c r="UGL26" s="78"/>
      <c r="UGM26" s="78"/>
      <c r="UGN26" s="78"/>
      <c r="UGO26" s="78"/>
      <c r="UGP26" s="78"/>
      <c r="UGQ26" s="78"/>
      <c r="UGR26" s="78"/>
      <c r="UGS26" s="78"/>
      <c r="UGT26" s="78"/>
      <c r="UGU26" s="78"/>
      <c r="UGV26" s="78"/>
      <c r="UGW26" s="78"/>
      <c r="UGX26" s="78"/>
      <c r="UGY26" s="78"/>
      <c r="UGZ26" s="78"/>
      <c r="UHA26" s="78"/>
      <c r="UHB26" s="78"/>
      <c r="UHC26" s="78"/>
      <c r="UHD26" s="78"/>
      <c r="UHE26" s="78"/>
      <c r="UHF26" s="78"/>
      <c r="UHG26" s="78"/>
      <c r="UHH26" s="78"/>
      <c r="UHI26" s="78"/>
      <c r="UHJ26" s="78"/>
      <c r="UHK26" s="78"/>
      <c r="UHL26" s="78"/>
      <c r="UHM26" s="78"/>
      <c r="UHN26" s="78"/>
      <c r="UHO26" s="78"/>
      <c r="UHP26" s="78"/>
      <c r="UHQ26" s="78"/>
      <c r="UHR26" s="78"/>
      <c r="UHS26" s="78"/>
      <c r="UHT26" s="78"/>
      <c r="UHU26" s="78"/>
      <c r="UHV26" s="78"/>
      <c r="UHW26" s="78"/>
      <c r="UHX26" s="78"/>
      <c r="UHY26" s="78"/>
      <c r="UHZ26" s="78"/>
      <c r="UIA26" s="78"/>
      <c r="UIB26" s="78"/>
      <c r="UIC26" s="78"/>
      <c r="UID26" s="78"/>
      <c r="UIE26" s="78"/>
      <c r="UIF26" s="78"/>
      <c r="UIG26" s="78"/>
      <c r="UIH26" s="78"/>
      <c r="UII26" s="78"/>
      <c r="UIJ26" s="78"/>
      <c r="UIK26" s="78"/>
      <c r="UIL26" s="78"/>
      <c r="UIM26" s="78"/>
      <c r="UIN26" s="78"/>
      <c r="UIO26" s="78"/>
      <c r="UIP26" s="78"/>
      <c r="UIQ26" s="78"/>
      <c r="UIR26" s="78"/>
      <c r="UIS26" s="78"/>
      <c r="UIT26" s="78"/>
      <c r="UIU26" s="78"/>
      <c r="UIV26" s="78"/>
      <c r="UIW26" s="78"/>
      <c r="UIX26" s="78"/>
      <c r="UIY26" s="78"/>
      <c r="UIZ26" s="78"/>
      <c r="UJA26" s="78"/>
      <c r="UJB26" s="78"/>
      <c r="UJC26" s="78"/>
      <c r="UJD26" s="78"/>
      <c r="UJE26" s="78"/>
      <c r="UJF26" s="78"/>
      <c r="UJG26" s="78"/>
      <c r="UJH26" s="78"/>
      <c r="UJI26" s="78"/>
      <c r="UJJ26" s="78"/>
      <c r="UJK26" s="78"/>
      <c r="UJL26" s="78"/>
      <c r="UJM26" s="78"/>
      <c r="UJN26" s="78"/>
      <c r="UJO26" s="78"/>
      <c r="UJP26" s="78"/>
      <c r="UJQ26" s="78"/>
      <c r="UJR26" s="78"/>
      <c r="UJS26" s="78"/>
      <c r="UJT26" s="78"/>
      <c r="UJU26" s="78"/>
      <c r="UJV26" s="78"/>
      <c r="UJW26" s="78"/>
      <c r="UJX26" s="78"/>
      <c r="UJY26" s="78"/>
      <c r="UJZ26" s="78"/>
      <c r="UKA26" s="78"/>
      <c r="UKB26" s="78"/>
      <c r="UKC26" s="78"/>
      <c r="UKD26" s="78"/>
      <c r="UKE26" s="78"/>
      <c r="UKF26" s="78"/>
      <c r="UKG26" s="78"/>
      <c r="UKH26" s="78"/>
      <c r="UKI26" s="78"/>
      <c r="UKJ26" s="78"/>
      <c r="UKK26" s="78"/>
      <c r="UKL26" s="78"/>
      <c r="UKM26" s="78"/>
      <c r="UKN26" s="78"/>
      <c r="UKO26" s="78"/>
      <c r="UKP26" s="78"/>
      <c r="UKQ26" s="78"/>
      <c r="UKR26" s="78"/>
      <c r="UKS26" s="78"/>
      <c r="UKT26" s="78"/>
      <c r="UKU26" s="78"/>
      <c r="UKV26" s="78"/>
      <c r="UKW26" s="78"/>
      <c r="UKX26" s="78"/>
      <c r="UKY26" s="78"/>
      <c r="UKZ26" s="78"/>
      <c r="ULA26" s="78"/>
      <c r="ULB26" s="78"/>
      <c r="ULC26" s="78"/>
      <c r="ULD26" s="78"/>
      <c r="ULE26" s="78"/>
      <c r="ULF26" s="78"/>
      <c r="ULG26" s="78"/>
      <c r="ULH26" s="78"/>
      <c r="ULI26" s="78"/>
      <c r="ULJ26" s="78"/>
      <c r="ULK26" s="78"/>
      <c r="ULL26" s="78"/>
      <c r="ULM26" s="78"/>
      <c r="ULN26" s="78"/>
      <c r="ULO26" s="78"/>
      <c r="ULP26" s="78"/>
      <c r="ULQ26" s="78"/>
      <c r="ULR26" s="78"/>
      <c r="ULS26" s="78"/>
      <c r="ULT26" s="78"/>
      <c r="ULU26" s="78"/>
      <c r="ULV26" s="78"/>
      <c r="ULW26" s="78"/>
      <c r="ULX26" s="78"/>
      <c r="ULY26" s="78"/>
      <c r="ULZ26" s="78"/>
      <c r="UMA26" s="78"/>
      <c r="UMB26" s="78"/>
      <c r="UMC26" s="78"/>
      <c r="UMD26" s="78"/>
      <c r="UME26" s="78"/>
      <c r="UMF26" s="78"/>
      <c r="UMG26" s="78"/>
      <c r="UMH26" s="78"/>
      <c r="UMI26" s="78"/>
      <c r="UMJ26" s="78"/>
      <c r="UMK26" s="78"/>
      <c r="UML26" s="78"/>
      <c r="UMM26" s="78"/>
      <c r="UMN26" s="78"/>
      <c r="UMO26" s="78"/>
      <c r="UMP26" s="78"/>
      <c r="UMQ26" s="78"/>
      <c r="UMR26" s="78"/>
      <c r="UMS26" s="78"/>
      <c r="UMT26" s="78"/>
      <c r="UMU26" s="78"/>
      <c r="UMV26" s="78"/>
      <c r="UMW26" s="78"/>
      <c r="UMX26" s="78"/>
      <c r="UMY26" s="78"/>
      <c r="UMZ26" s="78"/>
      <c r="UNA26" s="78"/>
      <c r="UNB26" s="78"/>
      <c r="UNC26" s="78"/>
      <c r="UND26" s="78"/>
      <c r="UNE26" s="78"/>
      <c r="UNF26" s="78"/>
      <c r="UNG26" s="78"/>
      <c r="UNH26" s="78"/>
      <c r="UNI26" s="78"/>
      <c r="UNJ26" s="78"/>
      <c r="UNK26" s="78"/>
      <c r="UNL26" s="78"/>
      <c r="UNM26" s="78"/>
      <c r="UNN26" s="78"/>
      <c r="UNO26" s="78"/>
      <c r="UNP26" s="78"/>
      <c r="UNQ26" s="78"/>
      <c r="UNR26" s="78"/>
      <c r="UNS26" s="78"/>
      <c r="UNT26" s="78"/>
      <c r="UNU26" s="78"/>
      <c r="UNV26" s="78"/>
      <c r="UNW26" s="78"/>
      <c r="UNX26" s="78"/>
      <c r="UNY26" s="78"/>
      <c r="UNZ26" s="78"/>
      <c r="UOA26" s="78"/>
      <c r="UOB26" s="78"/>
      <c r="UOC26" s="78"/>
      <c r="UOD26" s="78"/>
      <c r="UOE26" s="78"/>
      <c r="UOF26" s="78"/>
      <c r="UOG26" s="78"/>
      <c r="UOH26" s="78"/>
      <c r="UOI26" s="78"/>
      <c r="UOJ26" s="78"/>
      <c r="UOK26" s="78"/>
      <c r="UOL26" s="78"/>
      <c r="UOM26" s="78"/>
      <c r="UON26" s="78"/>
      <c r="UOO26" s="78"/>
      <c r="UOP26" s="78"/>
      <c r="UOQ26" s="78"/>
      <c r="UOR26" s="78"/>
      <c r="UOS26" s="78"/>
      <c r="UOT26" s="78"/>
      <c r="UOU26" s="78"/>
      <c r="UOV26" s="78"/>
      <c r="UOW26" s="78"/>
      <c r="UOX26" s="78"/>
      <c r="UOY26" s="78"/>
      <c r="UOZ26" s="78"/>
      <c r="UPA26" s="78"/>
      <c r="UPB26" s="78"/>
      <c r="UPC26" s="78"/>
      <c r="UPD26" s="78"/>
      <c r="UPE26" s="78"/>
      <c r="UPF26" s="78"/>
      <c r="UPG26" s="78"/>
      <c r="UPH26" s="78"/>
      <c r="UPI26" s="78"/>
      <c r="UPJ26" s="78"/>
      <c r="UPK26" s="78"/>
      <c r="UPL26" s="78"/>
      <c r="UPM26" s="78"/>
      <c r="UPN26" s="78"/>
      <c r="UPO26" s="78"/>
      <c r="UPP26" s="78"/>
      <c r="UPQ26" s="78"/>
      <c r="UPR26" s="78"/>
      <c r="UPS26" s="78"/>
      <c r="UPT26" s="78"/>
      <c r="UPU26" s="78"/>
      <c r="UPV26" s="78"/>
      <c r="UPW26" s="78"/>
      <c r="UPX26" s="78"/>
      <c r="UPY26" s="78"/>
      <c r="UPZ26" s="78"/>
      <c r="UQA26" s="78"/>
      <c r="UQB26" s="78"/>
      <c r="UQC26" s="78"/>
      <c r="UQD26" s="78"/>
      <c r="UQE26" s="78"/>
      <c r="UQF26" s="78"/>
      <c r="UQG26" s="78"/>
      <c r="UQH26" s="78"/>
      <c r="UQI26" s="78"/>
      <c r="UQJ26" s="78"/>
      <c r="UQK26" s="78"/>
      <c r="UQL26" s="78"/>
      <c r="UQM26" s="78"/>
      <c r="UQN26" s="78"/>
      <c r="UQO26" s="78"/>
      <c r="UQP26" s="78"/>
      <c r="UQQ26" s="78"/>
      <c r="UQR26" s="78"/>
      <c r="UQS26" s="78"/>
      <c r="UQT26" s="78"/>
      <c r="UQU26" s="78"/>
      <c r="UQV26" s="78"/>
      <c r="UQW26" s="78"/>
      <c r="UQX26" s="78"/>
      <c r="UQY26" s="78"/>
      <c r="UQZ26" s="78"/>
      <c r="URA26" s="78"/>
      <c r="URB26" s="78"/>
      <c r="URC26" s="78"/>
      <c r="URD26" s="78"/>
      <c r="URE26" s="78"/>
      <c r="URF26" s="78"/>
      <c r="URG26" s="78"/>
      <c r="URH26" s="78"/>
      <c r="URI26" s="78"/>
      <c r="URJ26" s="78"/>
      <c r="URK26" s="78"/>
      <c r="URL26" s="78"/>
      <c r="URM26" s="78"/>
      <c r="URN26" s="78"/>
      <c r="URO26" s="78"/>
      <c r="URP26" s="78"/>
      <c r="URQ26" s="78"/>
      <c r="URR26" s="78"/>
      <c r="URS26" s="78"/>
      <c r="URT26" s="78"/>
      <c r="URU26" s="78"/>
      <c r="URV26" s="78"/>
      <c r="URW26" s="78"/>
      <c r="URX26" s="78"/>
      <c r="URY26" s="78"/>
      <c r="URZ26" s="78"/>
      <c r="USA26" s="78"/>
      <c r="USB26" s="78"/>
      <c r="USC26" s="78"/>
      <c r="USD26" s="78"/>
      <c r="USE26" s="78"/>
      <c r="USF26" s="78"/>
      <c r="USG26" s="78"/>
      <c r="USH26" s="78"/>
      <c r="USI26" s="78"/>
      <c r="USJ26" s="78"/>
      <c r="USK26" s="78"/>
      <c r="USL26" s="78"/>
      <c r="USM26" s="78"/>
      <c r="USN26" s="78"/>
      <c r="USO26" s="78"/>
      <c r="USP26" s="78"/>
      <c r="USQ26" s="78"/>
      <c r="USR26" s="78"/>
      <c r="USS26" s="78"/>
      <c r="UST26" s="78"/>
      <c r="USU26" s="78"/>
      <c r="USV26" s="78"/>
      <c r="USW26" s="78"/>
      <c r="USX26" s="78"/>
      <c r="USY26" s="78"/>
      <c r="USZ26" s="78"/>
      <c r="UTA26" s="78"/>
      <c r="UTB26" s="78"/>
      <c r="UTC26" s="78"/>
      <c r="UTD26" s="78"/>
      <c r="UTE26" s="78"/>
      <c r="UTF26" s="78"/>
      <c r="UTG26" s="78"/>
      <c r="UTH26" s="78"/>
      <c r="UTI26" s="78"/>
      <c r="UTJ26" s="78"/>
      <c r="UTK26" s="78"/>
      <c r="UTL26" s="78"/>
      <c r="UTM26" s="78"/>
      <c r="UTN26" s="78"/>
      <c r="UTO26" s="78"/>
      <c r="UTP26" s="78"/>
      <c r="UTQ26" s="78"/>
      <c r="UTR26" s="78"/>
      <c r="UTS26" s="78"/>
      <c r="UTT26" s="78"/>
      <c r="UTU26" s="78"/>
      <c r="UTV26" s="78"/>
      <c r="UTW26" s="78"/>
      <c r="UTX26" s="78"/>
      <c r="UTY26" s="78"/>
      <c r="UTZ26" s="78"/>
      <c r="UUA26" s="78"/>
      <c r="UUB26" s="78"/>
      <c r="UUC26" s="78"/>
      <c r="UUD26" s="78"/>
      <c r="UUE26" s="78"/>
      <c r="UUF26" s="78"/>
      <c r="UUG26" s="78"/>
      <c r="UUH26" s="78"/>
      <c r="UUI26" s="78"/>
      <c r="UUJ26" s="78"/>
      <c r="UUK26" s="78"/>
      <c r="UUL26" s="78"/>
      <c r="UUM26" s="78"/>
      <c r="UUN26" s="78"/>
      <c r="UUO26" s="78"/>
      <c r="UUP26" s="78"/>
      <c r="UUQ26" s="78"/>
      <c r="UUR26" s="78"/>
      <c r="UUS26" s="78"/>
      <c r="UUT26" s="78"/>
      <c r="UUU26" s="78"/>
      <c r="UUV26" s="78"/>
      <c r="UUW26" s="78"/>
      <c r="UUX26" s="78"/>
      <c r="UUY26" s="78"/>
      <c r="UUZ26" s="78"/>
      <c r="UVA26" s="78"/>
      <c r="UVB26" s="78"/>
      <c r="UVC26" s="78"/>
      <c r="UVD26" s="78"/>
      <c r="UVE26" s="78"/>
      <c r="UVF26" s="78"/>
      <c r="UVG26" s="78"/>
      <c r="UVH26" s="78"/>
      <c r="UVI26" s="78"/>
      <c r="UVJ26" s="78"/>
      <c r="UVK26" s="78"/>
      <c r="UVL26" s="78"/>
      <c r="UVM26" s="78"/>
      <c r="UVN26" s="78"/>
      <c r="UVO26" s="78"/>
      <c r="UVP26" s="78"/>
      <c r="UVQ26" s="78"/>
      <c r="UVR26" s="78"/>
      <c r="UVS26" s="78"/>
      <c r="UVT26" s="78"/>
      <c r="UVU26" s="78"/>
      <c r="UVV26" s="78"/>
      <c r="UVW26" s="78"/>
      <c r="UVX26" s="78"/>
      <c r="UVY26" s="78"/>
      <c r="UVZ26" s="78"/>
      <c r="UWA26" s="78"/>
      <c r="UWB26" s="78"/>
      <c r="UWC26" s="78"/>
      <c r="UWD26" s="78"/>
      <c r="UWE26" s="78"/>
      <c r="UWF26" s="78"/>
      <c r="UWG26" s="78"/>
      <c r="UWH26" s="78"/>
      <c r="UWI26" s="78"/>
      <c r="UWJ26" s="78"/>
      <c r="UWK26" s="78"/>
      <c r="UWL26" s="78"/>
      <c r="UWM26" s="78"/>
      <c r="UWN26" s="78"/>
      <c r="UWO26" s="78"/>
      <c r="UWP26" s="78"/>
      <c r="UWQ26" s="78"/>
      <c r="UWR26" s="78"/>
      <c r="UWS26" s="78"/>
      <c r="UWT26" s="78"/>
      <c r="UWU26" s="78"/>
      <c r="UWV26" s="78"/>
      <c r="UWW26" s="78"/>
      <c r="UWX26" s="78"/>
      <c r="UWY26" s="78"/>
      <c r="UWZ26" s="78"/>
      <c r="UXA26" s="78"/>
      <c r="UXB26" s="78"/>
      <c r="UXC26" s="78"/>
      <c r="UXD26" s="78"/>
      <c r="UXE26" s="78"/>
      <c r="UXF26" s="78"/>
      <c r="UXG26" s="78"/>
      <c r="UXH26" s="78"/>
      <c r="UXI26" s="78"/>
      <c r="UXJ26" s="78"/>
      <c r="UXK26" s="78"/>
      <c r="UXL26" s="78"/>
      <c r="UXM26" s="78"/>
      <c r="UXN26" s="78"/>
      <c r="UXO26" s="78"/>
      <c r="UXP26" s="78"/>
      <c r="UXQ26" s="78"/>
      <c r="UXR26" s="78"/>
      <c r="UXS26" s="78"/>
      <c r="UXT26" s="78"/>
      <c r="UXU26" s="78"/>
      <c r="UXV26" s="78"/>
      <c r="UXW26" s="78"/>
      <c r="UXX26" s="78"/>
      <c r="UXY26" s="78"/>
      <c r="UXZ26" s="78"/>
      <c r="UYA26" s="78"/>
      <c r="UYB26" s="78"/>
      <c r="UYC26" s="78"/>
      <c r="UYD26" s="78"/>
      <c r="UYE26" s="78"/>
      <c r="UYF26" s="78"/>
      <c r="UYG26" s="78"/>
      <c r="UYH26" s="78"/>
      <c r="UYI26" s="78"/>
      <c r="UYJ26" s="78"/>
      <c r="UYK26" s="78"/>
      <c r="UYL26" s="78"/>
      <c r="UYM26" s="78"/>
      <c r="UYN26" s="78"/>
      <c r="UYO26" s="78"/>
      <c r="UYP26" s="78"/>
      <c r="UYQ26" s="78"/>
      <c r="UYR26" s="78"/>
      <c r="UYS26" s="78"/>
      <c r="UYT26" s="78"/>
      <c r="UYU26" s="78"/>
      <c r="UYV26" s="78"/>
      <c r="UYW26" s="78"/>
      <c r="UYX26" s="78"/>
      <c r="UYY26" s="78"/>
      <c r="UYZ26" s="78"/>
      <c r="UZA26" s="78"/>
      <c r="UZB26" s="78"/>
      <c r="UZC26" s="78"/>
      <c r="UZD26" s="78"/>
      <c r="UZE26" s="78"/>
      <c r="UZF26" s="78"/>
      <c r="UZG26" s="78"/>
      <c r="UZH26" s="78"/>
      <c r="UZI26" s="78"/>
      <c r="UZJ26" s="78"/>
      <c r="UZK26" s="78"/>
      <c r="UZL26" s="78"/>
      <c r="UZM26" s="78"/>
      <c r="UZN26" s="78"/>
      <c r="UZO26" s="78"/>
      <c r="UZP26" s="78"/>
      <c r="UZQ26" s="78"/>
      <c r="UZR26" s="78"/>
      <c r="UZS26" s="78"/>
      <c r="UZT26" s="78"/>
      <c r="UZU26" s="78"/>
      <c r="UZV26" s="78"/>
      <c r="UZW26" s="78"/>
      <c r="UZX26" s="78"/>
      <c r="UZY26" s="78"/>
      <c r="UZZ26" s="78"/>
      <c r="VAA26" s="78"/>
      <c r="VAB26" s="78"/>
      <c r="VAC26" s="78"/>
      <c r="VAD26" s="78"/>
      <c r="VAE26" s="78"/>
      <c r="VAF26" s="78"/>
      <c r="VAG26" s="78"/>
      <c r="VAH26" s="78"/>
      <c r="VAI26" s="78"/>
      <c r="VAJ26" s="78"/>
      <c r="VAK26" s="78"/>
      <c r="VAL26" s="78"/>
      <c r="VAM26" s="78"/>
      <c r="VAN26" s="78"/>
      <c r="VAO26" s="78"/>
      <c r="VAP26" s="78"/>
      <c r="VAQ26" s="78"/>
      <c r="VAR26" s="78"/>
      <c r="VAS26" s="78"/>
      <c r="VAT26" s="78"/>
      <c r="VAU26" s="78"/>
      <c r="VAV26" s="78"/>
      <c r="VAW26" s="78"/>
      <c r="VAX26" s="78"/>
      <c r="VAY26" s="78"/>
      <c r="VAZ26" s="78"/>
      <c r="VBA26" s="78"/>
      <c r="VBB26" s="78"/>
      <c r="VBC26" s="78"/>
      <c r="VBD26" s="78"/>
      <c r="VBE26" s="78"/>
      <c r="VBF26" s="78"/>
      <c r="VBG26" s="78"/>
      <c r="VBH26" s="78"/>
      <c r="VBI26" s="78"/>
      <c r="VBJ26" s="78"/>
      <c r="VBK26" s="78"/>
      <c r="VBL26" s="78"/>
      <c r="VBM26" s="78"/>
      <c r="VBN26" s="78"/>
      <c r="VBO26" s="78"/>
      <c r="VBP26" s="78"/>
      <c r="VBQ26" s="78"/>
      <c r="VBR26" s="78"/>
      <c r="VBS26" s="78"/>
      <c r="VBT26" s="78"/>
      <c r="VBU26" s="78"/>
      <c r="VBV26" s="78"/>
      <c r="VBW26" s="78"/>
      <c r="VBX26" s="78"/>
      <c r="VBY26" s="78"/>
      <c r="VBZ26" s="78"/>
      <c r="VCA26" s="78"/>
      <c r="VCB26" s="78"/>
      <c r="VCC26" s="78"/>
      <c r="VCD26" s="78"/>
      <c r="VCE26" s="78"/>
      <c r="VCF26" s="78"/>
      <c r="VCG26" s="78"/>
      <c r="VCH26" s="78"/>
      <c r="VCI26" s="78"/>
      <c r="VCJ26" s="78"/>
      <c r="VCK26" s="78"/>
      <c r="VCL26" s="78"/>
      <c r="VCM26" s="78"/>
      <c r="VCN26" s="78"/>
      <c r="VCO26" s="78"/>
      <c r="VCP26" s="78"/>
      <c r="VCQ26" s="78"/>
      <c r="VCR26" s="78"/>
      <c r="VCS26" s="78"/>
      <c r="VCT26" s="78"/>
      <c r="VCU26" s="78"/>
      <c r="VCV26" s="78"/>
      <c r="VCW26" s="78"/>
      <c r="VCX26" s="78"/>
      <c r="VCY26" s="78"/>
      <c r="VCZ26" s="78"/>
      <c r="VDA26" s="78"/>
      <c r="VDB26" s="78"/>
      <c r="VDC26" s="78"/>
      <c r="VDD26" s="78"/>
      <c r="VDE26" s="78"/>
      <c r="VDF26" s="78"/>
      <c r="VDG26" s="78"/>
      <c r="VDH26" s="78"/>
      <c r="VDI26" s="78"/>
      <c r="VDJ26" s="78"/>
      <c r="VDK26" s="78"/>
      <c r="VDL26" s="78"/>
      <c r="VDM26" s="78"/>
      <c r="VDN26" s="78"/>
      <c r="VDO26" s="78"/>
      <c r="VDP26" s="78"/>
      <c r="VDQ26" s="78"/>
      <c r="VDR26" s="78"/>
      <c r="VDS26" s="78"/>
      <c r="VDT26" s="78"/>
      <c r="VDU26" s="78"/>
      <c r="VDV26" s="78"/>
      <c r="VDW26" s="78"/>
      <c r="VDX26" s="78"/>
      <c r="VDY26" s="78"/>
      <c r="VDZ26" s="78"/>
      <c r="VEA26" s="78"/>
      <c r="VEB26" s="78"/>
      <c r="VEC26" s="78"/>
      <c r="VED26" s="78"/>
      <c r="VEE26" s="78"/>
      <c r="VEF26" s="78"/>
      <c r="VEG26" s="78"/>
      <c r="VEH26" s="78"/>
      <c r="VEI26" s="78"/>
      <c r="VEJ26" s="78"/>
      <c r="VEK26" s="78"/>
      <c r="VEL26" s="78"/>
      <c r="VEM26" s="78"/>
      <c r="VEN26" s="78"/>
      <c r="VEO26" s="78"/>
      <c r="VEP26" s="78"/>
      <c r="VEQ26" s="78"/>
      <c r="VER26" s="78"/>
      <c r="VES26" s="78"/>
      <c r="VET26" s="78"/>
      <c r="VEU26" s="78"/>
      <c r="VEV26" s="78"/>
      <c r="VEW26" s="78"/>
      <c r="VEX26" s="78"/>
      <c r="VEY26" s="78"/>
      <c r="VEZ26" s="78"/>
      <c r="VFA26" s="78"/>
      <c r="VFB26" s="78"/>
      <c r="VFC26" s="78"/>
      <c r="VFD26" s="78"/>
      <c r="VFE26" s="78"/>
      <c r="VFF26" s="78"/>
      <c r="VFG26" s="78"/>
      <c r="VFH26" s="78"/>
      <c r="VFI26" s="78"/>
      <c r="VFJ26" s="78"/>
      <c r="VFK26" s="78"/>
      <c r="VFL26" s="78"/>
      <c r="VFM26" s="78"/>
      <c r="VFN26" s="78"/>
      <c r="VFO26" s="78"/>
      <c r="VFP26" s="78"/>
      <c r="VFQ26" s="78"/>
      <c r="VFR26" s="78"/>
      <c r="VFS26" s="78"/>
      <c r="VFT26" s="78"/>
      <c r="VFU26" s="78"/>
      <c r="VFV26" s="78"/>
      <c r="VFW26" s="78"/>
      <c r="VFX26" s="78"/>
      <c r="VFY26" s="78"/>
      <c r="VFZ26" s="78"/>
      <c r="VGA26" s="78"/>
      <c r="VGB26" s="78"/>
      <c r="VGC26" s="78"/>
      <c r="VGD26" s="78"/>
      <c r="VGE26" s="78"/>
      <c r="VGF26" s="78"/>
      <c r="VGG26" s="78"/>
      <c r="VGH26" s="78"/>
      <c r="VGI26" s="78"/>
      <c r="VGJ26" s="78"/>
      <c r="VGK26" s="78"/>
      <c r="VGL26" s="78"/>
      <c r="VGM26" s="78"/>
      <c r="VGN26" s="78"/>
      <c r="VGO26" s="78"/>
      <c r="VGP26" s="78"/>
      <c r="VGQ26" s="78"/>
      <c r="VGR26" s="78"/>
      <c r="VGS26" s="78"/>
      <c r="VGT26" s="78"/>
      <c r="VGU26" s="78"/>
      <c r="VGV26" s="78"/>
      <c r="VGW26" s="78"/>
      <c r="VGX26" s="78"/>
      <c r="VGY26" s="78"/>
      <c r="VGZ26" s="78"/>
      <c r="VHA26" s="78"/>
      <c r="VHB26" s="78"/>
      <c r="VHC26" s="78"/>
      <c r="VHD26" s="78"/>
      <c r="VHE26" s="78"/>
      <c r="VHF26" s="78"/>
      <c r="VHG26" s="78"/>
      <c r="VHH26" s="78"/>
      <c r="VHI26" s="78"/>
      <c r="VHJ26" s="78"/>
      <c r="VHK26" s="78"/>
      <c r="VHL26" s="78"/>
      <c r="VHM26" s="78"/>
      <c r="VHN26" s="78"/>
      <c r="VHO26" s="78"/>
      <c r="VHP26" s="78"/>
      <c r="VHQ26" s="78"/>
      <c r="VHR26" s="78"/>
      <c r="VHS26" s="78"/>
      <c r="VHT26" s="78"/>
      <c r="VHU26" s="78"/>
      <c r="VHV26" s="78"/>
      <c r="VHW26" s="78"/>
      <c r="VHX26" s="78"/>
      <c r="VHY26" s="78"/>
      <c r="VHZ26" s="78"/>
      <c r="VIA26" s="78"/>
      <c r="VIB26" s="78"/>
      <c r="VIC26" s="78"/>
      <c r="VID26" s="78"/>
      <c r="VIE26" s="78"/>
      <c r="VIF26" s="78"/>
      <c r="VIG26" s="78"/>
      <c r="VIH26" s="78"/>
      <c r="VII26" s="78"/>
      <c r="VIJ26" s="78"/>
      <c r="VIK26" s="78"/>
      <c r="VIL26" s="78"/>
      <c r="VIM26" s="78"/>
      <c r="VIN26" s="78"/>
      <c r="VIO26" s="78"/>
      <c r="VIP26" s="78"/>
      <c r="VIQ26" s="78"/>
      <c r="VIR26" s="78"/>
      <c r="VIS26" s="78"/>
      <c r="VIT26" s="78"/>
      <c r="VIU26" s="78"/>
      <c r="VIV26" s="78"/>
      <c r="VIW26" s="78"/>
      <c r="VIX26" s="78"/>
      <c r="VIY26" s="78"/>
      <c r="VIZ26" s="78"/>
      <c r="VJA26" s="78"/>
      <c r="VJB26" s="78"/>
      <c r="VJC26" s="78"/>
      <c r="VJD26" s="78"/>
      <c r="VJE26" s="78"/>
      <c r="VJF26" s="78"/>
      <c r="VJG26" s="78"/>
      <c r="VJH26" s="78"/>
      <c r="VJI26" s="78"/>
      <c r="VJJ26" s="78"/>
      <c r="VJK26" s="78"/>
      <c r="VJL26" s="78"/>
      <c r="VJM26" s="78"/>
      <c r="VJN26" s="78"/>
      <c r="VJO26" s="78"/>
      <c r="VJP26" s="78"/>
      <c r="VJQ26" s="78"/>
      <c r="VJR26" s="78"/>
      <c r="VJS26" s="78"/>
      <c r="VJT26" s="78"/>
      <c r="VJU26" s="78"/>
      <c r="VJV26" s="78"/>
      <c r="VJW26" s="78"/>
      <c r="VJX26" s="78"/>
      <c r="VJY26" s="78"/>
      <c r="VJZ26" s="78"/>
      <c r="VKA26" s="78"/>
      <c r="VKB26" s="78"/>
      <c r="VKC26" s="78"/>
      <c r="VKD26" s="78"/>
      <c r="VKE26" s="78"/>
      <c r="VKF26" s="78"/>
      <c r="VKG26" s="78"/>
      <c r="VKH26" s="78"/>
      <c r="VKI26" s="78"/>
      <c r="VKJ26" s="78"/>
      <c r="VKK26" s="78"/>
      <c r="VKL26" s="78"/>
      <c r="VKM26" s="78"/>
      <c r="VKN26" s="78"/>
      <c r="VKO26" s="78"/>
      <c r="VKP26" s="78"/>
      <c r="VKQ26" s="78"/>
      <c r="VKR26" s="78"/>
      <c r="VKS26" s="78"/>
      <c r="VKT26" s="78"/>
      <c r="VKU26" s="78"/>
      <c r="VKV26" s="78"/>
      <c r="VKW26" s="78"/>
      <c r="VKX26" s="78"/>
      <c r="VKY26" s="78"/>
      <c r="VKZ26" s="78"/>
      <c r="VLA26" s="78"/>
      <c r="VLB26" s="78"/>
      <c r="VLC26" s="78"/>
      <c r="VLD26" s="78"/>
      <c r="VLE26" s="78"/>
      <c r="VLF26" s="78"/>
      <c r="VLG26" s="78"/>
      <c r="VLH26" s="78"/>
      <c r="VLI26" s="78"/>
      <c r="VLJ26" s="78"/>
      <c r="VLK26" s="78"/>
      <c r="VLL26" s="78"/>
      <c r="VLM26" s="78"/>
      <c r="VLN26" s="78"/>
      <c r="VLO26" s="78"/>
      <c r="VLP26" s="78"/>
      <c r="VLQ26" s="78"/>
      <c r="VLR26" s="78"/>
      <c r="VLS26" s="78"/>
      <c r="VLT26" s="78"/>
      <c r="VLU26" s="78"/>
      <c r="VLV26" s="78"/>
      <c r="VLW26" s="78"/>
      <c r="VLX26" s="78"/>
      <c r="VLY26" s="78"/>
      <c r="VLZ26" s="78"/>
      <c r="VMA26" s="78"/>
      <c r="VMB26" s="78"/>
      <c r="VMC26" s="78"/>
      <c r="VMD26" s="78"/>
      <c r="VME26" s="78"/>
      <c r="VMF26" s="78"/>
      <c r="VMG26" s="78"/>
      <c r="VMH26" s="78"/>
      <c r="VMI26" s="78"/>
      <c r="VMJ26" s="78"/>
      <c r="VMK26" s="78"/>
      <c r="VML26" s="78"/>
      <c r="VMM26" s="78"/>
      <c r="VMN26" s="78"/>
      <c r="VMO26" s="78"/>
      <c r="VMP26" s="78"/>
      <c r="VMQ26" s="78"/>
      <c r="VMR26" s="78"/>
      <c r="VMS26" s="78"/>
      <c r="VMT26" s="78"/>
      <c r="VMU26" s="78"/>
      <c r="VMV26" s="78"/>
      <c r="VMW26" s="78"/>
      <c r="VMX26" s="78"/>
      <c r="VMY26" s="78"/>
      <c r="VMZ26" s="78"/>
      <c r="VNA26" s="78"/>
      <c r="VNB26" s="78"/>
      <c r="VNC26" s="78"/>
      <c r="VND26" s="78"/>
      <c r="VNE26" s="78"/>
      <c r="VNF26" s="78"/>
      <c r="VNG26" s="78"/>
      <c r="VNH26" s="78"/>
      <c r="VNI26" s="78"/>
      <c r="VNJ26" s="78"/>
      <c r="VNK26" s="78"/>
      <c r="VNL26" s="78"/>
      <c r="VNM26" s="78"/>
      <c r="VNN26" s="78"/>
      <c r="VNO26" s="78"/>
      <c r="VNP26" s="78"/>
      <c r="VNQ26" s="78"/>
      <c r="VNR26" s="78"/>
      <c r="VNS26" s="78"/>
      <c r="VNT26" s="78"/>
      <c r="VNU26" s="78"/>
      <c r="VNV26" s="78"/>
      <c r="VNW26" s="78"/>
      <c r="VNX26" s="78"/>
      <c r="VNY26" s="78"/>
      <c r="VNZ26" s="78"/>
      <c r="VOA26" s="78"/>
      <c r="VOB26" s="78"/>
      <c r="VOC26" s="78"/>
      <c r="VOD26" s="78"/>
      <c r="VOE26" s="78"/>
      <c r="VOF26" s="78"/>
      <c r="VOG26" s="78"/>
      <c r="VOH26" s="78"/>
      <c r="VOI26" s="78"/>
      <c r="VOJ26" s="78"/>
      <c r="VOK26" s="78"/>
      <c r="VOL26" s="78"/>
      <c r="VOM26" s="78"/>
      <c r="VON26" s="78"/>
      <c r="VOO26" s="78"/>
      <c r="VOP26" s="78"/>
      <c r="VOQ26" s="78"/>
      <c r="VOR26" s="78"/>
      <c r="VOS26" s="78"/>
      <c r="VOT26" s="78"/>
      <c r="VOU26" s="78"/>
      <c r="VOV26" s="78"/>
      <c r="VOW26" s="78"/>
      <c r="VOX26" s="78"/>
      <c r="VOY26" s="78"/>
      <c r="VOZ26" s="78"/>
      <c r="VPA26" s="78"/>
      <c r="VPB26" s="78"/>
      <c r="VPC26" s="78"/>
      <c r="VPD26" s="78"/>
      <c r="VPE26" s="78"/>
      <c r="VPF26" s="78"/>
      <c r="VPG26" s="78"/>
      <c r="VPH26" s="78"/>
      <c r="VPI26" s="78"/>
      <c r="VPJ26" s="78"/>
      <c r="VPK26" s="78"/>
      <c r="VPL26" s="78"/>
      <c r="VPM26" s="78"/>
      <c r="VPN26" s="78"/>
      <c r="VPO26" s="78"/>
      <c r="VPP26" s="78"/>
      <c r="VPQ26" s="78"/>
      <c r="VPR26" s="78"/>
      <c r="VPS26" s="78"/>
      <c r="VPT26" s="78"/>
      <c r="VPU26" s="78"/>
      <c r="VPV26" s="78"/>
      <c r="VPW26" s="78"/>
      <c r="VPX26" s="78"/>
      <c r="VPY26" s="78"/>
      <c r="VPZ26" s="78"/>
      <c r="VQA26" s="78"/>
      <c r="VQB26" s="78"/>
      <c r="VQC26" s="78"/>
      <c r="VQD26" s="78"/>
      <c r="VQE26" s="78"/>
      <c r="VQF26" s="78"/>
      <c r="VQG26" s="78"/>
      <c r="VQH26" s="78"/>
      <c r="VQI26" s="78"/>
      <c r="VQJ26" s="78"/>
      <c r="VQK26" s="78"/>
      <c r="VQL26" s="78"/>
      <c r="VQM26" s="78"/>
      <c r="VQN26" s="78"/>
      <c r="VQO26" s="78"/>
      <c r="VQP26" s="78"/>
      <c r="VQQ26" s="78"/>
      <c r="VQR26" s="78"/>
      <c r="VQS26" s="78"/>
      <c r="VQT26" s="78"/>
      <c r="VQU26" s="78"/>
      <c r="VQV26" s="78"/>
      <c r="VQW26" s="78"/>
      <c r="VQX26" s="78"/>
      <c r="VQY26" s="78"/>
      <c r="VQZ26" s="78"/>
      <c r="VRA26" s="78"/>
      <c r="VRB26" s="78"/>
      <c r="VRC26" s="78"/>
      <c r="VRD26" s="78"/>
      <c r="VRE26" s="78"/>
      <c r="VRF26" s="78"/>
      <c r="VRG26" s="78"/>
      <c r="VRH26" s="78"/>
      <c r="VRI26" s="78"/>
      <c r="VRJ26" s="78"/>
      <c r="VRK26" s="78"/>
      <c r="VRL26" s="78"/>
      <c r="VRM26" s="78"/>
      <c r="VRN26" s="78"/>
      <c r="VRO26" s="78"/>
      <c r="VRP26" s="78"/>
      <c r="VRQ26" s="78"/>
      <c r="VRR26" s="78"/>
      <c r="VRS26" s="78"/>
      <c r="VRT26" s="78"/>
      <c r="VRU26" s="78"/>
      <c r="VRV26" s="78"/>
      <c r="VRW26" s="78"/>
      <c r="VRX26" s="78"/>
      <c r="VRY26" s="78"/>
      <c r="VRZ26" s="78"/>
      <c r="VSA26" s="78"/>
      <c r="VSB26" s="78"/>
      <c r="VSC26" s="78"/>
      <c r="VSD26" s="78"/>
      <c r="VSE26" s="78"/>
      <c r="VSF26" s="78"/>
      <c r="VSG26" s="78"/>
      <c r="VSH26" s="78"/>
      <c r="VSI26" s="78"/>
      <c r="VSJ26" s="78"/>
      <c r="VSK26" s="78"/>
      <c r="VSL26" s="78"/>
      <c r="VSM26" s="78"/>
      <c r="VSN26" s="78"/>
      <c r="VSO26" s="78"/>
      <c r="VSP26" s="78"/>
      <c r="VSQ26" s="78"/>
      <c r="VSR26" s="78"/>
      <c r="VSS26" s="78"/>
      <c r="VST26" s="78"/>
      <c r="VSU26" s="78"/>
      <c r="VSV26" s="78"/>
      <c r="VSW26" s="78"/>
      <c r="VSX26" s="78"/>
      <c r="VSY26" s="78"/>
      <c r="VSZ26" s="78"/>
      <c r="VTA26" s="78"/>
      <c r="VTB26" s="78"/>
      <c r="VTC26" s="78"/>
      <c r="VTD26" s="78"/>
      <c r="VTE26" s="78"/>
      <c r="VTF26" s="78"/>
      <c r="VTG26" s="78"/>
      <c r="VTH26" s="78"/>
      <c r="VTI26" s="78"/>
      <c r="VTJ26" s="78"/>
      <c r="VTK26" s="78"/>
      <c r="VTL26" s="78"/>
      <c r="VTM26" s="78"/>
      <c r="VTN26" s="78"/>
      <c r="VTO26" s="78"/>
      <c r="VTP26" s="78"/>
      <c r="VTQ26" s="78"/>
      <c r="VTR26" s="78"/>
      <c r="VTS26" s="78"/>
      <c r="VTT26" s="78"/>
      <c r="VTU26" s="78"/>
      <c r="VTV26" s="78"/>
      <c r="VTW26" s="78"/>
      <c r="VTX26" s="78"/>
      <c r="VTY26" s="78"/>
      <c r="VTZ26" s="78"/>
      <c r="VUA26" s="78"/>
      <c r="VUB26" s="78"/>
      <c r="VUC26" s="78"/>
      <c r="VUD26" s="78"/>
      <c r="VUE26" s="78"/>
      <c r="VUF26" s="78"/>
      <c r="VUG26" s="78"/>
      <c r="VUH26" s="78"/>
      <c r="VUI26" s="78"/>
      <c r="VUJ26" s="78"/>
      <c r="VUK26" s="78"/>
      <c r="VUL26" s="78"/>
      <c r="VUM26" s="78"/>
      <c r="VUN26" s="78"/>
      <c r="VUO26" s="78"/>
      <c r="VUP26" s="78"/>
      <c r="VUQ26" s="78"/>
      <c r="VUR26" s="78"/>
      <c r="VUS26" s="78"/>
      <c r="VUT26" s="78"/>
      <c r="VUU26" s="78"/>
      <c r="VUV26" s="78"/>
      <c r="VUW26" s="78"/>
      <c r="VUX26" s="78"/>
      <c r="VUY26" s="78"/>
      <c r="VUZ26" s="78"/>
      <c r="VVA26" s="78"/>
      <c r="VVB26" s="78"/>
      <c r="VVC26" s="78"/>
      <c r="VVD26" s="78"/>
      <c r="VVE26" s="78"/>
      <c r="VVF26" s="78"/>
      <c r="VVG26" s="78"/>
      <c r="VVH26" s="78"/>
      <c r="VVI26" s="78"/>
      <c r="VVJ26" s="78"/>
      <c r="VVK26" s="78"/>
      <c r="VVL26" s="78"/>
      <c r="VVM26" s="78"/>
      <c r="VVN26" s="78"/>
      <c r="VVO26" s="78"/>
      <c r="VVP26" s="78"/>
      <c r="VVQ26" s="78"/>
      <c r="VVR26" s="78"/>
      <c r="VVS26" s="78"/>
      <c r="VVT26" s="78"/>
      <c r="VVU26" s="78"/>
      <c r="VVV26" s="78"/>
      <c r="VVW26" s="78"/>
      <c r="VVX26" s="78"/>
      <c r="VVY26" s="78"/>
      <c r="VVZ26" s="78"/>
      <c r="VWA26" s="78"/>
      <c r="VWB26" s="78"/>
      <c r="VWC26" s="78"/>
      <c r="VWD26" s="78"/>
      <c r="VWE26" s="78"/>
      <c r="VWF26" s="78"/>
      <c r="VWG26" s="78"/>
      <c r="VWH26" s="78"/>
      <c r="VWI26" s="78"/>
      <c r="VWJ26" s="78"/>
      <c r="VWK26" s="78"/>
      <c r="VWL26" s="78"/>
      <c r="VWM26" s="78"/>
      <c r="VWN26" s="78"/>
      <c r="VWO26" s="78"/>
      <c r="VWP26" s="78"/>
      <c r="VWQ26" s="78"/>
      <c r="VWR26" s="78"/>
      <c r="VWS26" s="78"/>
      <c r="VWT26" s="78"/>
      <c r="VWU26" s="78"/>
      <c r="VWV26" s="78"/>
      <c r="VWW26" s="78"/>
      <c r="VWX26" s="78"/>
      <c r="VWY26" s="78"/>
      <c r="VWZ26" s="78"/>
      <c r="VXA26" s="78"/>
      <c r="VXB26" s="78"/>
      <c r="VXC26" s="78"/>
      <c r="VXD26" s="78"/>
      <c r="VXE26" s="78"/>
      <c r="VXF26" s="78"/>
      <c r="VXG26" s="78"/>
      <c r="VXH26" s="78"/>
      <c r="VXI26" s="78"/>
      <c r="VXJ26" s="78"/>
      <c r="VXK26" s="78"/>
      <c r="VXL26" s="78"/>
      <c r="VXM26" s="78"/>
      <c r="VXN26" s="78"/>
      <c r="VXO26" s="78"/>
      <c r="VXP26" s="78"/>
      <c r="VXQ26" s="78"/>
      <c r="VXR26" s="78"/>
      <c r="VXS26" s="78"/>
      <c r="VXT26" s="78"/>
      <c r="VXU26" s="78"/>
      <c r="VXV26" s="78"/>
      <c r="VXW26" s="78"/>
      <c r="VXX26" s="78"/>
      <c r="VXY26" s="78"/>
      <c r="VXZ26" s="78"/>
      <c r="VYA26" s="78"/>
      <c r="VYB26" s="78"/>
      <c r="VYC26" s="78"/>
      <c r="VYD26" s="78"/>
      <c r="VYE26" s="78"/>
      <c r="VYF26" s="78"/>
      <c r="VYG26" s="78"/>
      <c r="VYH26" s="78"/>
      <c r="VYI26" s="78"/>
      <c r="VYJ26" s="78"/>
      <c r="VYK26" s="78"/>
      <c r="VYL26" s="78"/>
      <c r="VYM26" s="78"/>
      <c r="VYN26" s="78"/>
      <c r="VYO26" s="78"/>
      <c r="VYP26" s="78"/>
      <c r="VYQ26" s="78"/>
      <c r="VYR26" s="78"/>
      <c r="VYS26" s="78"/>
      <c r="VYT26" s="78"/>
      <c r="VYU26" s="78"/>
      <c r="VYV26" s="78"/>
      <c r="VYW26" s="78"/>
      <c r="VYX26" s="78"/>
      <c r="VYY26" s="78"/>
      <c r="VYZ26" s="78"/>
      <c r="VZA26" s="78"/>
      <c r="VZB26" s="78"/>
      <c r="VZC26" s="78"/>
      <c r="VZD26" s="78"/>
      <c r="VZE26" s="78"/>
      <c r="VZF26" s="78"/>
      <c r="VZG26" s="78"/>
      <c r="VZH26" s="78"/>
      <c r="VZI26" s="78"/>
      <c r="VZJ26" s="78"/>
      <c r="VZK26" s="78"/>
      <c r="VZL26" s="78"/>
      <c r="VZM26" s="78"/>
      <c r="VZN26" s="78"/>
      <c r="VZO26" s="78"/>
      <c r="VZP26" s="78"/>
      <c r="VZQ26" s="78"/>
      <c r="VZR26" s="78"/>
      <c r="VZS26" s="78"/>
      <c r="VZT26" s="78"/>
      <c r="VZU26" s="78"/>
      <c r="VZV26" s="78"/>
      <c r="VZW26" s="78"/>
      <c r="VZX26" s="78"/>
      <c r="VZY26" s="78"/>
      <c r="VZZ26" s="78"/>
      <c r="WAA26" s="78"/>
      <c r="WAB26" s="78"/>
      <c r="WAC26" s="78"/>
      <c r="WAD26" s="78"/>
      <c r="WAE26" s="78"/>
      <c r="WAF26" s="78"/>
      <c r="WAG26" s="78"/>
      <c r="WAH26" s="78"/>
      <c r="WAI26" s="78"/>
      <c r="WAJ26" s="78"/>
      <c r="WAK26" s="78"/>
      <c r="WAL26" s="78"/>
      <c r="WAM26" s="78"/>
      <c r="WAN26" s="78"/>
      <c r="WAO26" s="78"/>
      <c r="WAP26" s="78"/>
      <c r="WAQ26" s="78"/>
      <c r="WAR26" s="78"/>
      <c r="WAS26" s="78"/>
      <c r="WAT26" s="78"/>
      <c r="WAU26" s="78"/>
      <c r="WAV26" s="78"/>
      <c r="WAW26" s="78"/>
      <c r="WAX26" s="78"/>
      <c r="WAY26" s="78"/>
      <c r="WAZ26" s="78"/>
      <c r="WBA26" s="78"/>
      <c r="WBB26" s="78"/>
      <c r="WBC26" s="78"/>
      <c r="WBD26" s="78"/>
      <c r="WBE26" s="78"/>
      <c r="WBF26" s="78"/>
      <c r="WBG26" s="78"/>
      <c r="WBH26" s="78"/>
      <c r="WBI26" s="78"/>
      <c r="WBJ26" s="78"/>
      <c r="WBK26" s="78"/>
      <c r="WBL26" s="78"/>
      <c r="WBM26" s="78"/>
      <c r="WBN26" s="78"/>
      <c r="WBO26" s="78"/>
      <c r="WBP26" s="78"/>
      <c r="WBQ26" s="78"/>
      <c r="WBR26" s="78"/>
      <c r="WBS26" s="78"/>
      <c r="WBT26" s="78"/>
      <c r="WBU26" s="78"/>
      <c r="WBV26" s="78"/>
      <c r="WBW26" s="78"/>
      <c r="WBX26" s="78"/>
      <c r="WBY26" s="78"/>
      <c r="WBZ26" s="78"/>
      <c r="WCA26" s="78"/>
      <c r="WCB26" s="78"/>
      <c r="WCC26" s="78"/>
      <c r="WCD26" s="78"/>
      <c r="WCE26" s="78"/>
      <c r="WCF26" s="78"/>
      <c r="WCG26" s="78"/>
      <c r="WCH26" s="78"/>
      <c r="WCI26" s="78"/>
      <c r="WCJ26" s="78"/>
      <c r="WCK26" s="78"/>
      <c r="WCL26" s="78"/>
      <c r="WCM26" s="78"/>
      <c r="WCN26" s="78"/>
      <c r="WCO26" s="78"/>
      <c r="WCP26" s="78"/>
      <c r="WCQ26" s="78"/>
      <c r="WCR26" s="78"/>
      <c r="WCS26" s="78"/>
      <c r="WCT26" s="78"/>
      <c r="WCU26" s="78"/>
      <c r="WCV26" s="78"/>
      <c r="WCW26" s="78"/>
      <c r="WCX26" s="78"/>
      <c r="WCY26" s="78"/>
      <c r="WCZ26" s="78"/>
      <c r="WDA26" s="78"/>
      <c r="WDB26" s="78"/>
      <c r="WDC26" s="78"/>
      <c r="WDD26" s="78"/>
      <c r="WDE26" s="78"/>
      <c r="WDF26" s="78"/>
      <c r="WDG26" s="78"/>
      <c r="WDH26" s="78"/>
      <c r="WDI26" s="78"/>
      <c r="WDJ26" s="78"/>
      <c r="WDK26" s="78"/>
      <c r="WDL26" s="78"/>
      <c r="WDM26" s="78"/>
      <c r="WDN26" s="78"/>
      <c r="WDO26" s="78"/>
      <c r="WDP26" s="78"/>
      <c r="WDQ26" s="78"/>
      <c r="WDR26" s="78"/>
      <c r="WDS26" s="78"/>
      <c r="WDT26" s="78"/>
      <c r="WDU26" s="78"/>
      <c r="WDV26" s="78"/>
      <c r="WDW26" s="78"/>
      <c r="WDX26" s="78"/>
      <c r="WDY26" s="78"/>
      <c r="WDZ26" s="78"/>
      <c r="WEA26" s="78"/>
      <c r="WEB26" s="78"/>
      <c r="WEC26" s="78"/>
      <c r="WED26" s="78"/>
      <c r="WEE26" s="78"/>
      <c r="WEF26" s="78"/>
      <c r="WEG26" s="78"/>
      <c r="WEH26" s="78"/>
      <c r="WEI26" s="78"/>
      <c r="WEJ26" s="78"/>
      <c r="WEK26" s="78"/>
      <c r="WEL26" s="78"/>
      <c r="WEM26" s="78"/>
      <c r="WEN26" s="78"/>
      <c r="WEO26" s="78"/>
      <c r="WEP26" s="78"/>
      <c r="WEQ26" s="78"/>
      <c r="WER26" s="78"/>
      <c r="WES26" s="78"/>
      <c r="WET26" s="78"/>
      <c r="WEU26" s="78"/>
      <c r="WEV26" s="78"/>
      <c r="WEW26" s="78"/>
      <c r="WEX26" s="78"/>
      <c r="WEY26" s="78"/>
      <c r="WEZ26" s="78"/>
      <c r="WFA26" s="78"/>
      <c r="WFB26" s="78"/>
      <c r="WFC26" s="78"/>
      <c r="WFD26" s="78"/>
      <c r="WFE26" s="78"/>
      <c r="WFF26" s="78"/>
      <c r="WFG26" s="78"/>
      <c r="WFH26" s="78"/>
      <c r="WFI26" s="78"/>
      <c r="WFJ26" s="78"/>
      <c r="WFK26" s="78"/>
      <c r="WFL26" s="78"/>
      <c r="WFM26" s="78"/>
      <c r="WFN26" s="78"/>
      <c r="WFO26" s="78"/>
      <c r="WFP26" s="78"/>
      <c r="WFQ26" s="78"/>
      <c r="WFR26" s="78"/>
      <c r="WFS26" s="78"/>
      <c r="WFT26" s="78"/>
      <c r="WFU26" s="78"/>
      <c r="WFV26" s="78"/>
      <c r="WFW26" s="78"/>
      <c r="WFX26" s="78"/>
      <c r="WFY26" s="78"/>
      <c r="WFZ26" s="78"/>
      <c r="WGA26" s="78"/>
      <c r="WGB26" s="78"/>
      <c r="WGC26" s="78"/>
      <c r="WGD26" s="78"/>
      <c r="WGE26" s="78"/>
      <c r="WGF26" s="78"/>
      <c r="WGG26" s="78"/>
      <c r="WGH26" s="78"/>
      <c r="WGI26" s="78"/>
      <c r="WGJ26" s="78"/>
      <c r="WGK26" s="78"/>
      <c r="WGL26" s="78"/>
      <c r="WGM26" s="78"/>
      <c r="WGN26" s="78"/>
      <c r="WGO26" s="78"/>
      <c r="WGP26" s="78"/>
      <c r="WGQ26" s="78"/>
      <c r="WGR26" s="78"/>
      <c r="WGS26" s="78"/>
      <c r="WGT26" s="78"/>
      <c r="WGU26" s="78"/>
      <c r="WGV26" s="78"/>
      <c r="WGW26" s="78"/>
      <c r="WGX26" s="78"/>
      <c r="WGY26" s="78"/>
      <c r="WGZ26" s="78"/>
      <c r="WHA26" s="78"/>
      <c r="WHB26" s="78"/>
      <c r="WHC26" s="78"/>
      <c r="WHD26" s="78"/>
      <c r="WHE26" s="78"/>
      <c r="WHF26" s="78"/>
      <c r="WHG26" s="78"/>
      <c r="WHH26" s="78"/>
      <c r="WHI26" s="78"/>
      <c r="WHJ26" s="78"/>
      <c r="WHK26" s="78"/>
      <c r="WHL26" s="78"/>
      <c r="WHM26" s="78"/>
      <c r="WHN26" s="78"/>
      <c r="WHO26" s="78"/>
      <c r="WHP26" s="78"/>
      <c r="WHQ26" s="78"/>
      <c r="WHR26" s="78"/>
      <c r="WHS26" s="78"/>
      <c r="WHT26" s="78"/>
      <c r="WHU26" s="78"/>
      <c r="WHV26" s="78"/>
      <c r="WHW26" s="78"/>
      <c r="WHX26" s="78"/>
      <c r="WHY26" s="78"/>
      <c r="WHZ26" s="78"/>
      <c r="WIA26" s="78"/>
      <c r="WIB26" s="78"/>
      <c r="WIC26" s="78"/>
      <c r="WID26" s="78"/>
      <c r="WIE26" s="78"/>
      <c r="WIF26" s="78"/>
      <c r="WIG26" s="78"/>
      <c r="WIH26" s="78"/>
      <c r="WII26" s="78"/>
      <c r="WIJ26" s="78"/>
      <c r="WIK26" s="78"/>
      <c r="WIL26" s="78"/>
      <c r="WIM26" s="78"/>
      <c r="WIN26" s="78"/>
      <c r="WIO26" s="78"/>
      <c r="WIP26" s="78"/>
      <c r="WIQ26" s="78"/>
      <c r="WIR26" s="78"/>
      <c r="WIS26" s="78"/>
      <c r="WIT26" s="78"/>
      <c r="WIU26" s="78"/>
      <c r="WIV26" s="78"/>
      <c r="WIW26" s="78"/>
      <c r="WIX26" s="78"/>
      <c r="WIY26" s="78"/>
      <c r="WIZ26" s="78"/>
      <c r="WJA26" s="78"/>
      <c r="WJB26" s="78"/>
      <c r="WJC26" s="78"/>
      <c r="WJD26" s="78"/>
      <c r="WJE26" s="78"/>
      <c r="WJF26" s="78"/>
      <c r="WJG26" s="78"/>
      <c r="WJH26" s="78"/>
      <c r="WJI26" s="78"/>
      <c r="WJJ26" s="78"/>
      <c r="WJK26" s="78"/>
      <c r="WJL26" s="78"/>
      <c r="WJM26" s="78"/>
      <c r="WJN26" s="78"/>
      <c r="WJO26" s="78"/>
      <c r="WJP26" s="78"/>
      <c r="WJQ26" s="78"/>
      <c r="WJR26" s="78"/>
      <c r="WJS26" s="78"/>
      <c r="WJT26" s="78"/>
      <c r="WJU26" s="78"/>
      <c r="WJV26" s="78"/>
      <c r="WJW26" s="78"/>
      <c r="WJX26" s="78"/>
      <c r="WJY26" s="78"/>
      <c r="WJZ26" s="78"/>
      <c r="WKA26" s="78"/>
      <c r="WKB26" s="78"/>
      <c r="WKC26" s="78"/>
      <c r="WKD26" s="78"/>
      <c r="WKE26" s="78"/>
      <c r="WKF26" s="78"/>
      <c r="WKG26" s="78"/>
      <c r="WKH26" s="78"/>
      <c r="WKI26" s="78"/>
      <c r="WKJ26" s="78"/>
      <c r="WKK26" s="78"/>
      <c r="WKL26" s="78"/>
      <c r="WKM26" s="78"/>
      <c r="WKN26" s="78"/>
      <c r="WKO26" s="78"/>
      <c r="WKP26" s="78"/>
      <c r="WKQ26" s="78"/>
      <c r="WKR26" s="78"/>
      <c r="WKS26" s="78"/>
      <c r="WKT26" s="78"/>
      <c r="WKU26" s="78"/>
      <c r="WKV26" s="78"/>
      <c r="WKW26" s="78"/>
      <c r="WKX26" s="78"/>
      <c r="WKY26" s="78"/>
      <c r="WKZ26" s="78"/>
      <c r="WLA26" s="78"/>
      <c r="WLB26" s="78"/>
      <c r="WLC26" s="78"/>
      <c r="WLD26" s="78"/>
      <c r="WLE26" s="78"/>
      <c r="WLF26" s="78"/>
      <c r="WLG26" s="78"/>
      <c r="WLH26" s="78"/>
      <c r="WLI26" s="78"/>
      <c r="WLJ26" s="78"/>
      <c r="WLK26" s="78"/>
      <c r="WLL26" s="78"/>
      <c r="WLM26" s="78"/>
      <c r="WLN26" s="78"/>
      <c r="WLO26" s="78"/>
      <c r="WLP26" s="78"/>
      <c r="WLQ26" s="78"/>
      <c r="WLR26" s="78"/>
      <c r="WLS26" s="78"/>
      <c r="WLT26" s="78"/>
      <c r="WLU26" s="78"/>
      <c r="WLV26" s="78"/>
      <c r="WLW26" s="78"/>
      <c r="WLX26" s="78"/>
      <c r="WLY26" s="78"/>
      <c r="WLZ26" s="78"/>
      <c r="WMA26" s="78"/>
      <c r="WMB26" s="78"/>
      <c r="WMC26" s="78"/>
      <c r="WMD26" s="78"/>
      <c r="WME26" s="78"/>
      <c r="WMF26" s="78"/>
      <c r="WMG26" s="78"/>
      <c r="WMH26" s="78"/>
      <c r="WMI26" s="78"/>
      <c r="WMJ26" s="78"/>
      <c r="WMK26" s="78"/>
      <c r="WML26" s="78"/>
      <c r="WMM26" s="78"/>
      <c r="WMN26" s="78"/>
      <c r="WMO26" s="78"/>
      <c r="WMP26" s="78"/>
      <c r="WMQ26" s="78"/>
      <c r="WMR26" s="78"/>
      <c r="WMS26" s="78"/>
      <c r="WMT26" s="78"/>
      <c r="WMU26" s="78"/>
      <c r="WMV26" s="78"/>
      <c r="WMW26" s="78"/>
      <c r="WMX26" s="78"/>
      <c r="WMY26" s="78"/>
      <c r="WMZ26" s="78"/>
      <c r="WNA26" s="78"/>
      <c r="WNB26" s="78"/>
      <c r="WNC26" s="78"/>
      <c r="WND26" s="78"/>
      <c r="WNE26" s="78"/>
      <c r="WNF26" s="78"/>
      <c r="WNG26" s="78"/>
      <c r="WNH26" s="78"/>
      <c r="WNI26" s="78"/>
      <c r="WNJ26" s="78"/>
      <c r="WNK26" s="78"/>
      <c r="WNL26" s="78"/>
      <c r="WNM26" s="78"/>
      <c r="WNN26" s="78"/>
      <c r="WNO26" s="78"/>
      <c r="WNP26" s="78"/>
      <c r="WNQ26" s="78"/>
      <c r="WNR26" s="78"/>
      <c r="WNS26" s="78"/>
      <c r="WNT26" s="78"/>
      <c r="WNU26" s="78"/>
      <c r="WNV26" s="78"/>
      <c r="WNW26" s="78"/>
      <c r="WNX26" s="78"/>
      <c r="WNY26" s="78"/>
      <c r="WNZ26" s="78"/>
      <c r="WOA26" s="78"/>
      <c r="WOB26" s="78"/>
      <c r="WOC26" s="78"/>
      <c r="WOD26" s="78"/>
      <c r="WOE26" s="78"/>
      <c r="WOF26" s="78"/>
      <c r="WOG26" s="78"/>
      <c r="WOH26" s="78"/>
      <c r="WOI26" s="78"/>
      <c r="WOJ26" s="78"/>
      <c r="WOK26" s="78"/>
      <c r="WOL26" s="78"/>
      <c r="WOM26" s="78"/>
      <c r="WON26" s="78"/>
      <c r="WOO26" s="78"/>
      <c r="WOP26" s="78"/>
      <c r="WOQ26" s="78"/>
      <c r="WOR26" s="78"/>
      <c r="WOS26" s="78"/>
      <c r="WOT26" s="78"/>
      <c r="WOU26" s="78"/>
      <c r="WOV26" s="78"/>
      <c r="WOW26" s="78"/>
      <c r="WOX26" s="78"/>
      <c r="WOY26" s="78"/>
      <c r="WOZ26" s="78"/>
      <c r="WPA26" s="78"/>
      <c r="WPB26" s="78"/>
      <c r="WPC26" s="78"/>
      <c r="WPD26" s="78"/>
      <c r="WPE26" s="78"/>
      <c r="WPF26" s="78"/>
      <c r="WPG26" s="78"/>
      <c r="WPH26" s="78"/>
      <c r="WPI26" s="78"/>
      <c r="WPJ26" s="78"/>
      <c r="WPK26" s="78"/>
      <c r="WPL26" s="78"/>
      <c r="WPM26" s="78"/>
      <c r="WPN26" s="78"/>
      <c r="WPO26" s="78"/>
      <c r="WPP26" s="78"/>
      <c r="WPQ26" s="78"/>
      <c r="WPR26" s="78"/>
      <c r="WPS26" s="78"/>
      <c r="WPT26" s="78"/>
      <c r="WPU26" s="78"/>
      <c r="WPV26" s="78"/>
      <c r="WPW26" s="78"/>
      <c r="WPX26" s="78"/>
      <c r="WPY26" s="78"/>
      <c r="WPZ26" s="78"/>
      <c r="WQA26" s="78"/>
      <c r="WQB26" s="78"/>
      <c r="WQC26" s="78"/>
      <c r="WQD26" s="78"/>
      <c r="WQE26" s="78"/>
      <c r="WQF26" s="78"/>
      <c r="WQG26" s="78"/>
      <c r="WQH26" s="78"/>
      <c r="WQI26" s="78"/>
      <c r="WQJ26" s="78"/>
      <c r="WQK26" s="78"/>
      <c r="WQL26" s="78"/>
      <c r="WQM26" s="78"/>
      <c r="WQN26" s="78"/>
      <c r="WQO26" s="78"/>
      <c r="WQP26" s="78"/>
      <c r="WQQ26" s="78"/>
      <c r="WQR26" s="78"/>
      <c r="WQS26" s="78"/>
      <c r="WQT26" s="78"/>
      <c r="WQU26" s="78"/>
      <c r="WQV26" s="78"/>
      <c r="WQW26" s="78"/>
      <c r="WQX26" s="78"/>
      <c r="WQY26" s="78"/>
      <c r="WQZ26" s="78"/>
      <c r="WRA26" s="78"/>
      <c r="WRB26" s="78"/>
      <c r="WRC26" s="78"/>
      <c r="WRD26" s="78"/>
      <c r="WRE26" s="78"/>
      <c r="WRF26" s="78"/>
      <c r="WRG26" s="78"/>
      <c r="WRH26" s="78"/>
      <c r="WRI26" s="78"/>
      <c r="WRJ26" s="78"/>
      <c r="WRK26" s="78"/>
      <c r="WRL26" s="78"/>
      <c r="WRM26" s="78"/>
      <c r="WRN26" s="78"/>
      <c r="WRO26" s="78"/>
      <c r="WRP26" s="78"/>
      <c r="WRQ26" s="78"/>
      <c r="WRR26" s="78"/>
      <c r="WRS26" s="78"/>
      <c r="WRT26" s="78"/>
      <c r="WRU26" s="78"/>
      <c r="WRV26" s="78"/>
      <c r="WRW26" s="78"/>
      <c r="WRX26" s="78"/>
      <c r="WRY26" s="78"/>
      <c r="WRZ26" s="78"/>
      <c r="WSA26" s="78"/>
      <c r="WSB26" s="78"/>
      <c r="WSC26" s="78"/>
      <c r="WSD26" s="78"/>
      <c r="WSE26" s="78"/>
      <c r="WSF26" s="78"/>
      <c r="WSG26" s="78"/>
      <c r="WSH26" s="78"/>
      <c r="WSI26" s="78"/>
      <c r="WSJ26" s="78"/>
      <c r="WSK26" s="78"/>
      <c r="WSL26" s="78"/>
      <c r="WSM26" s="78"/>
      <c r="WSN26" s="78"/>
      <c r="WSO26" s="78"/>
      <c r="WSP26" s="78"/>
      <c r="WSQ26" s="78"/>
      <c r="WSR26" s="78"/>
      <c r="WSS26" s="78"/>
      <c r="WST26" s="78"/>
      <c r="WSU26" s="78"/>
      <c r="WSV26" s="78"/>
      <c r="WSW26" s="78"/>
      <c r="WSX26" s="78"/>
      <c r="WSY26" s="78"/>
      <c r="WSZ26" s="78"/>
      <c r="WTA26" s="78"/>
      <c r="WTB26" s="78"/>
      <c r="WTC26" s="78"/>
      <c r="WTD26" s="78"/>
      <c r="WTE26" s="78"/>
      <c r="WTF26" s="78"/>
      <c r="WTG26" s="78"/>
      <c r="WTH26" s="78"/>
      <c r="WTI26" s="78"/>
      <c r="WTJ26" s="78"/>
      <c r="WTK26" s="78"/>
      <c r="WTL26" s="78"/>
      <c r="WTM26" s="78"/>
      <c r="WTN26" s="78"/>
      <c r="WTO26" s="78"/>
      <c r="WTP26" s="78"/>
      <c r="WTQ26" s="78"/>
      <c r="WTR26" s="78"/>
      <c r="WTS26" s="78"/>
      <c r="WTT26" s="78"/>
      <c r="WTU26" s="78"/>
      <c r="WTV26" s="78"/>
      <c r="WTW26" s="78"/>
      <c r="WTX26" s="78"/>
      <c r="WTY26" s="78"/>
      <c r="WTZ26" s="78"/>
      <c r="WUA26" s="78"/>
      <c r="WUB26" s="78"/>
      <c r="WUC26" s="78"/>
      <c r="WUD26" s="78"/>
      <c r="WUE26" s="78"/>
      <c r="WUF26" s="78"/>
      <c r="WUG26" s="78"/>
      <c r="WUH26" s="78"/>
      <c r="WUI26" s="78"/>
      <c r="WUJ26" s="78"/>
      <c r="WUK26" s="78"/>
      <c r="WUL26" s="78"/>
      <c r="WUM26" s="78"/>
      <c r="WUN26" s="78"/>
      <c r="WUO26" s="78"/>
      <c r="WUP26" s="78"/>
      <c r="WUQ26" s="78"/>
      <c r="WUR26" s="78"/>
      <c r="WUS26" s="78"/>
      <c r="WUT26" s="78"/>
      <c r="WUU26" s="78"/>
      <c r="WUV26" s="78"/>
      <c r="WUW26" s="78"/>
      <c r="WUX26" s="78"/>
      <c r="WUY26" s="78"/>
      <c r="WUZ26" s="78"/>
      <c r="WVA26" s="78"/>
      <c r="WVB26" s="78"/>
      <c r="WVC26" s="78"/>
      <c r="WVD26" s="78"/>
      <c r="WVE26" s="78"/>
      <c r="WVF26" s="78"/>
      <c r="WVG26" s="78"/>
      <c r="WVH26" s="78"/>
      <c r="WVI26" s="78"/>
      <c r="WVJ26" s="78"/>
      <c r="WVK26" s="78"/>
      <c r="WVL26" s="78"/>
      <c r="WVM26" s="78"/>
      <c r="WVN26" s="78"/>
      <c r="WVO26" s="78"/>
      <c r="WVP26" s="78"/>
      <c r="WVQ26" s="78"/>
      <c r="WVR26" s="78"/>
      <c r="WVS26" s="78"/>
      <c r="WVT26" s="78"/>
      <c r="WVU26" s="78"/>
      <c r="WVV26" s="78"/>
      <c r="WVW26" s="78"/>
      <c r="WVX26" s="78"/>
      <c r="WVY26" s="78"/>
      <c r="WVZ26" s="78"/>
      <c r="WWA26" s="78"/>
      <c r="WWB26" s="78"/>
      <c r="WWC26" s="78"/>
      <c r="WWD26" s="78"/>
      <c r="WWE26" s="78"/>
      <c r="WWF26" s="78"/>
      <c r="WWG26" s="78"/>
      <c r="WWH26" s="78"/>
      <c r="WWI26" s="78"/>
      <c r="WWJ26" s="78"/>
      <c r="WWK26" s="78"/>
      <c r="WWL26" s="78"/>
      <c r="WWM26" s="78"/>
      <c r="WWN26" s="78"/>
      <c r="WWO26" s="78"/>
      <c r="WWP26" s="78"/>
      <c r="WWQ26" s="78"/>
      <c r="WWR26" s="78"/>
      <c r="WWS26" s="78"/>
      <c r="WWT26" s="78"/>
      <c r="WWU26" s="78"/>
      <c r="WWV26" s="78"/>
      <c r="WWW26" s="78"/>
      <c r="WWX26" s="78"/>
      <c r="WWY26" s="78"/>
      <c r="WWZ26" s="78"/>
      <c r="WXA26" s="78"/>
      <c r="WXB26" s="78"/>
      <c r="WXC26" s="78"/>
      <c r="WXD26" s="78"/>
      <c r="WXE26" s="78"/>
      <c r="WXF26" s="78"/>
      <c r="WXG26" s="78"/>
      <c r="WXH26" s="78"/>
      <c r="WXI26" s="78"/>
      <c r="WXJ26" s="78"/>
      <c r="WXK26" s="78"/>
      <c r="WXL26" s="78"/>
      <c r="WXM26" s="78"/>
      <c r="WXN26" s="78"/>
      <c r="WXO26" s="78"/>
      <c r="WXP26" s="78"/>
      <c r="WXQ26" s="78"/>
      <c r="WXR26" s="78"/>
      <c r="WXS26" s="78"/>
      <c r="WXT26" s="78"/>
      <c r="WXU26" s="78"/>
      <c r="WXV26" s="78"/>
      <c r="WXW26" s="78"/>
      <c r="WXX26" s="78"/>
      <c r="WXY26" s="78"/>
      <c r="WXZ26" s="78"/>
      <c r="WYA26" s="78"/>
      <c r="WYB26" s="78"/>
      <c r="WYC26" s="78"/>
      <c r="WYD26" s="78"/>
      <c r="WYE26" s="78"/>
      <c r="WYF26" s="78"/>
      <c r="WYG26" s="78"/>
      <c r="WYH26" s="78"/>
      <c r="WYI26" s="78"/>
      <c r="WYJ26" s="78"/>
      <c r="WYK26" s="78"/>
      <c r="WYL26" s="78"/>
      <c r="WYM26" s="78"/>
      <c r="WYN26" s="78"/>
      <c r="WYO26" s="78"/>
      <c r="WYP26" s="78"/>
      <c r="WYQ26" s="78"/>
      <c r="WYR26" s="78"/>
      <c r="WYS26" s="78"/>
      <c r="WYT26" s="78"/>
      <c r="WYU26" s="78"/>
      <c r="WYV26" s="78"/>
      <c r="WYW26" s="78"/>
      <c r="WYX26" s="78"/>
      <c r="WYY26" s="78"/>
      <c r="WYZ26" s="78"/>
      <c r="WZA26" s="78"/>
      <c r="WZB26" s="78"/>
      <c r="WZC26" s="78"/>
      <c r="WZD26" s="78"/>
      <c r="WZE26" s="78"/>
      <c r="WZF26" s="78"/>
      <c r="WZG26" s="78"/>
      <c r="WZH26" s="78"/>
      <c r="WZI26" s="78"/>
      <c r="WZJ26" s="78"/>
      <c r="WZK26" s="78"/>
      <c r="WZL26" s="78"/>
      <c r="WZM26" s="78"/>
      <c r="WZN26" s="78"/>
      <c r="WZO26" s="78"/>
      <c r="WZP26" s="78"/>
      <c r="WZQ26" s="78"/>
      <c r="WZR26" s="78"/>
      <c r="WZS26" s="78"/>
      <c r="WZT26" s="78"/>
      <c r="WZU26" s="78"/>
      <c r="WZV26" s="78"/>
      <c r="WZW26" s="78"/>
      <c r="WZX26" s="78"/>
      <c r="WZY26" s="78"/>
      <c r="WZZ26" s="78"/>
      <c r="XAA26" s="78"/>
      <c r="XAB26" s="78"/>
      <c r="XAC26" s="78"/>
      <c r="XAD26" s="78"/>
      <c r="XAE26" s="78"/>
      <c r="XAF26" s="78"/>
      <c r="XAG26" s="78"/>
      <c r="XAH26" s="78"/>
      <c r="XAI26" s="78"/>
      <c r="XAJ26" s="78"/>
      <c r="XAK26" s="78"/>
      <c r="XAL26" s="78"/>
      <c r="XAM26" s="78"/>
      <c r="XAN26" s="78"/>
      <c r="XAO26" s="78"/>
      <c r="XAP26" s="78"/>
      <c r="XAQ26" s="78"/>
      <c r="XAR26" s="78"/>
      <c r="XAS26" s="78"/>
      <c r="XAT26" s="78"/>
      <c r="XAU26" s="78"/>
      <c r="XAV26" s="78"/>
      <c r="XAW26" s="78"/>
      <c r="XAX26" s="78"/>
      <c r="XAY26" s="78"/>
      <c r="XAZ26" s="78"/>
      <c r="XBA26" s="78"/>
      <c r="XBB26" s="78"/>
      <c r="XBC26" s="78"/>
      <c r="XBD26" s="78"/>
      <c r="XBE26" s="78"/>
      <c r="XBF26" s="78"/>
      <c r="XBG26" s="78"/>
      <c r="XBH26" s="78"/>
      <c r="XBI26" s="78"/>
      <c r="XBJ26" s="78"/>
      <c r="XBK26" s="78"/>
      <c r="XBL26" s="78"/>
      <c r="XBM26" s="78"/>
      <c r="XBN26" s="78"/>
      <c r="XBO26" s="78"/>
      <c r="XBP26" s="78"/>
      <c r="XBQ26" s="78"/>
      <c r="XBR26" s="78"/>
      <c r="XBS26" s="78"/>
      <c r="XBT26" s="78"/>
      <c r="XBU26" s="78"/>
      <c r="XBV26" s="78"/>
      <c r="XBW26" s="78"/>
      <c r="XBX26" s="78"/>
      <c r="XBY26" s="78"/>
      <c r="XBZ26" s="78"/>
      <c r="XCA26" s="78"/>
      <c r="XCB26" s="78"/>
      <c r="XCC26" s="78"/>
      <c r="XCD26" s="78"/>
      <c r="XCE26" s="78"/>
      <c r="XCF26" s="78"/>
      <c r="XCG26" s="78"/>
      <c r="XCH26" s="78"/>
      <c r="XCI26" s="78"/>
      <c r="XCJ26" s="78"/>
      <c r="XCK26" s="78"/>
      <c r="XCL26" s="78"/>
      <c r="XCM26" s="78"/>
      <c r="XCN26" s="78"/>
      <c r="XCO26" s="78"/>
      <c r="XCP26" s="78"/>
      <c r="XCQ26" s="78"/>
      <c r="XCR26" s="78"/>
      <c r="XCS26" s="78"/>
      <c r="XCT26" s="78"/>
      <c r="XCU26" s="78"/>
      <c r="XCV26" s="78"/>
      <c r="XCW26" s="78"/>
      <c r="XCX26" s="78"/>
      <c r="XCY26" s="78"/>
      <c r="XCZ26" s="78"/>
      <c r="XDA26" s="78"/>
      <c r="XDB26" s="78"/>
      <c r="XDC26" s="78"/>
      <c r="XDD26" s="78"/>
      <c r="XDE26" s="78"/>
      <c r="XDF26" s="78"/>
      <c r="XDG26" s="78"/>
      <c r="XDH26" s="78"/>
      <c r="XDI26" s="78"/>
      <c r="XDJ26" s="78"/>
      <c r="XDK26" s="78"/>
      <c r="XDL26" s="78"/>
      <c r="XDM26" s="78"/>
      <c r="XDN26" s="78"/>
      <c r="XDO26" s="78"/>
      <c r="XDP26" s="78"/>
      <c r="XDQ26" s="78"/>
      <c r="XDR26" s="78"/>
      <c r="XDS26" s="78"/>
      <c r="XDT26" s="78"/>
      <c r="XDU26" s="78"/>
      <c r="XDV26" s="78"/>
      <c r="XDW26" s="78"/>
      <c r="XDX26" s="78"/>
      <c r="XDY26" s="78"/>
      <c r="XDZ26" s="78"/>
      <c r="XEA26" s="78"/>
      <c r="XEB26" s="78"/>
      <c r="XEC26" s="78"/>
      <c r="XED26" s="78"/>
      <c r="XEE26" s="78"/>
      <c r="XEF26" s="78"/>
      <c r="XEG26" s="78"/>
      <c r="XEH26" s="78"/>
      <c r="XEI26" s="78"/>
      <c r="XEJ26" s="78"/>
      <c r="XEK26" s="78"/>
      <c r="XEL26" s="78"/>
      <c r="XEM26" s="78"/>
      <c r="XEN26" s="78"/>
      <c r="XEO26" s="78"/>
      <c r="XEP26" s="78"/>
      <c r="XEQ26" s="78"/>
      <c r="XER26" s="78"/>
      <c r="XES26" s="78"/>
      <c r="XET26" s="78"/>
      <c r="XEU26" s="78"/>
      <c r="XEV26" s="78"/>
      <c r="XEW26" s="78"/>
      <c r="XEX26" s="78"/>
      <c r="XEY26" s="78"/>
      <c r="XEZ26" s="78"/>
      <c r="XFA26" s="78"/>
    </row>
    <row r="27" spans="1:16381" s="17" customFormat="1" ht="14.25" x14ac:dyDescent="0.3">
      <c r="A27" s="7" t="str">
        <f t="shared" si="0"/>
        <v>Scenariusz UŻYTKOWNIKA (100% load factor)</v>
      </c>
      <c r="B27" s="79" t="str">
        <f>'2_Tarrifs'!B18</f>
        <v>Scenariusz UŻYTKOWNIKA (100% load factor)</v>
      </c>
      <c r="C27" s="79" t="s">
        <v>22</v>
      </c>
      <c r="E27" s="40" t="s">
        <v>87</v>
      </c>
      <c r="F27" s="40" t="str">
        <f>'2_Tarrifs'!F35</f>
        <v>Scenariusz UŻYTKOWNIKA (100% load factor)</v>
      </c>
      <c r="G27" s="40"/>
      <c r="H27" s="40"/>
    </row>
    <row r="28" spans="1:16381" ht="3" customHeight="1" x14ac:dyDescent="0.3">
      <c r="A28" s="7">
        <f t="shared" si="0"/>
        <v>0</v>
      </c>
      <c r="B28" s="79"/>
      <c r="C28" s="79"/>
    </row>
    <row r="29" spans="1:16381" s="17" customFormat="1" ht="11.1" customHeight="1" x14ac:dyDescent="0.3">
      <c r="A29" s="7" t="str">
        <f t="shared" si="0"/>
        <v>Indykatywna uśredniona stawka opłat za regazyfikację</v>
      </c>
      <c r="B29" s="79" t="s">
        <v>216</v>
      </c>
      <c r="C29" s="79" t="s">
        <v>235</v>
      </c>
      <c r="F29" s="17" t="str">
        <f>A29</f>
        <v>Indykatywna uśredniona stawka opłat za regazyfikację</v>
      </c>
      <c r="K29" s="78"/>
      <c r="M29" s="78"/>
      <c r="N29" s="64"/>
      <c r="O29" s="19"/>
      <c r="P29" s="17" t="str">
        <f>'2_Tarrifs'!$P$14</f>
        <v>PLN/MWh</v>
      </c>
      <c r="Q29" s="78"/>
      <c r="R29" s="78"/>
      <c r="S29" s="78"/>
      <c r="T29" s="78"/>
      <c r="U29" s="78"/>
      <c r="V29" s="78"/>
      <c r="W29" s="24">
        <f>'2_Tarrifs'!W37</f>
        <v>8.9222966135151953</v>
      </c>
      <c r="X29" s="24">
        <f>'2_Tarrifs'!X37</f>
        <v>8.9154623728761813</v>
      </c>
      <c r="Y29" s="24">
        <f>'2_Tarrifs'!Y37</f>
        <v>8.9179857954945145</v>
      </c>
      <c r="Z29" s="24">
        <f>'2_Tarrifs'!Z37</f>
        <v>8.9049630207078359</v>
      </c>
      <c r="AA29" s="24">
        <f>'2_Tarrifs'!AA37</f>
        <v>8.934346376239672</v>
      </c>
      <c r="AB29" s="24">
        <f>'2_Tarrifs'!AB37</f>
        <v>8.9662742892247156</v>
      </c>
      <c r="AC29" s="24">
        <f>'2_Tarrifs'!AC37</f>
        <v>8.9831373270429165</v>
      </c>
      <c r="AD29" s="24">
        <f>'2_Tarrifs'!AD37</f>
        <v>9.0232520241826677</v>
      </c>
      <c r="AE29" s="24">
        <f>'2_Tarrifs'!AE37</f>
        <v>9.0743825836189025</v>
      </c>
      <c r="AF29" s="24">
        <f>'2_Tarrifs'!AF37</f>
        <v>9.130013373803882</v>
      </c>
      <c r="AG29" s="24">
        <f>'2_Tarrifs'!AG37</f>
        <v>9.1756862184733237</v>
      </c>
      <c r="AH29" s="24">
        <f>'2_Tarrifs'!AH37</f>
        <v>9.2046960824791775</v>
      </c>
      <c r="AI29" s="24">
        <f>'2_Tarrifs'!AI37</f>
        <v>9.2427625202804684</v>
      </c>
      <c r="AJ29" s="24">
        <f>'2_Tarrifs'!AJ37</f>
        <v>9.1153574874050118</v>
      </c>
      <c r="AK29" s="24">
        <f>'2_Tarrifs'!AK37</f>
        <v>9.1809412781941813</v>
      </c>
      <c r="AL29" s="19"/>
    </row>
    <row r="30" spans="1:16381" s="7" customFormat="1" x14ac:dyDescent="0.3">
      <c r="B30" s="79"/>
      <c r="C30" s="79"/>
      <c r="F30" s="78"/>
      <c r="G30" s="78"/>
      <c r="H30" s="78"/>
      <c r="I30" s="78"/>
      <c r="J30" s="78"/>
      <c r="K30" s="78"/>
      <c r="L30" s="78"/>
      <c r="M30" s="78"/>
      <c r="N30" s="64"/>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c r="HL30" s="78"/>
      <c r="HM30" s="78"/>
      <c r="HN30" s="78"/>
      <c r="HO30" s="78"/>
      <c r="HP30" s="78"/>
      <c r="HQ30" s="78"/>
      <c r="HR30" s="78"/>
      <c r="HS30" s="78"/>
      <c r="HT30" s="78"/>
      <c r="HU30" s="78"/>
      <c r="HV30" s="78"/>
      <c r="HW30" s="78"/>
      <c r="HX30" s="78"/>
      <c r="HY30" s="78"/>
      <c r="HZ30" s="78"/>
      <c r="IA30" s="78"/>
      <c r="IB30" s="78"/>
      <c r="IC30" s="78"/>
      <c r="ID30" s="78"/>
      <c r="IE30" s="78"/>
      <c r="IF30" s="78"/>
      <c r="IG30" s="78"/>
      <c r="IH30" s="78"/>
      <c r="II30" s="78"/>
      <c r="IJ30" s="78"/>
      <c r="IK30" s="78"/>
      <c r="IL30" s="78"/>
      <c r="IM30" s="78"/>
      <c r="IN30" s="78"/>
      <c r="IO30" s="78"/>
      <c r="IP30" s="78"/>
      <c r="IQ30" s="78"/>
      <c r="IR30" s="78"/>
      <c r="IS30" s="78"/>
      <c r="IT30" s="78"/>
      <c r="IU30" s="78"/>
      <c r="IV30" s="78"/>
      <c r="IW30" s="78"/>
      <c r="IX30" s="78"/>
      <c r="IY30" s="78"/>
      <c r="IZ30" s="78"/>
      <c r="JA30" s="78"/>
      <c r="JB30" s="78"/>
      <c r="JC30" s="78"/>
      <c r="JD30" s="78"/>
      <c r="JE30" s="78"/>
      <c r="JF30" s="78"/>
      <c r="JG30" s="78"/>
      <c r="JH30" s="78"/>
      <c r="JI30" s="78"/>
      <c r="JJ30" s="78"/>
      <c r="JK30" s="78"/>
      <c r="JL30" s="78"/>
      <c r="JM30" s="78"/>
      <c r="JN30" s="78"/>
      <c r="JO30" s="78"/>
      <c r="JP30" s="78"/>
      <c r="JQ30" s="78"/>
      <c r="JR30" s="78"/>
      <c r="JS30" s="78"/>
      <c r="JT30" s="78"/>
      <c r="JU30" s="78"/>
      <c r="JV30" s="78"/>
      <c r="JW30" s="78"/>
      <c r="JX30" s="78"/>
      <c r="JY30" s="78"/>
      <c r="JZ30" s="78"/>
      <c r="KA30" s="78"/>
      <c r="KB30" s="78"/>
      <c r="KC30" s="78"/>
      <c r="KD30" s="78"/>
      <c r="KE30" s="78"/>
      <c r="KF30" s="78"/>
      <c r="KG30" s="78"/>
      <c r="KH30" s="78"/>
      <c r="KI30" s="78"/>
      <c r="KJ30" s="78"/>
      <c r="KK30" s="78"/>
      <c r="KL30" s="78"/>
      <c r="KM30" s="78"/>
      <c r="KN30" s="78"/>
      <c r="KO30" s="78"/>
      <c r="KP30" s="78"/>
      <c r="KQ30" s="78"/>
      <c r="KR30" s="78"/>
      <c r="KS30" s="78"/>
      <c r="KT30" s="78"/>
      <c r="KU30" s="78"/>
      <c r="KV30" s="78"/>
      <c r="KW30" s="78"/>
      <c r="KX30" s="78"/>
      <c r="KY30" s="78"/>
      <c r="KZ30" s="78"/>
      <c r="LA30" s="78"/>
      <c r="LB30" s="78"/>
      <c r="LC30" s="78"/>
      <c r="LD30" s="78"/>
      <c r="LE30" s="78"/>
      <c r="LF30" s="78"/>
      <c r="LG30" s="78"/>
      <c r="LH30" s="78"/>
      <c r="LI30" s="78"/>
      <c r="LJ30" s="78"/>
      <c r="LK30" s="78"/>
      <c r="LL30" s="78"/>
      <c r="LM30" s="78"/>
      <c r="LN30" s="78"/>
      <c r="LO30" s="78"/>
      <c r="LP30" s="78"/>
      <c r="LQ30" s="78"/>
      <c r="LR30" s="78"/>
      <c r="LS30" s="78"/>
      <c r="LT30" s="78"/>
      <c r="LU30" s="78"/>
      <c r="LV30" s="78"/>
      <c r="LW30" s="78"/>
      <c r="LX30" s="78"/>
      <c r="LY30" s="78"/>
      <c r="LZ30" s="78"/>
      <c r="MA30" s="78"/>
      <c r="MB30" s="78"/>
      <c r="MC30" s="78"/>
      <c r="MD30" s="78"/>
      <c r="ME30" s="78"/>
      <c r="MF30" s="78"/>
      <c r="MG30" s="78"/>
      <c r="MH30" s="78"/>
      <c r="MI30" s="78"/>
      <c r="MJ30" s="78"/>
      <c r="MK30" s="78"/>
      <c r="ML30" s="78"/>
      <c r="MM30" s="78"/>
      <c r="MN30" s="78"/>
      <c r="MO30" s="78"/>
      <c r="MP30" s="78"/>
      <c r="MQ30" s="78"/>
      <c r="MR30" s="78"/>
      <c r="MS30" s="78"/>
      <c r="MT30" s="78"/>
      <c r="MU30" s="78"/>
      <c r="MV30" s="78"/>
      <c r="MW30" s="78"/>
      <c r="MX30" s="78"/>
      <c r="MY30" s="78"/>
      <c r="MZ30" s="78"/>
      <c r="NA30" s="78"/>
      <c r="NB30" s="78"/>
      <c r="NC30" s="78"/>
      <c r="ND30" s="78"/>
      <c r="NE30" s="78"/>
      <c r="NF30" s="78"/>
      <c r="NG30" s="78"/>
      <c r="NH30" s="78"/>
      <c r="NI30" s="78"/>
      <c r="NJ30" s="78"/>
      <c r="NK30" s="78"/>
      <c r="NL30" s="78"/>
      <c r="NM30" s="78"/>
      <c r="NN30" s="78"/>
      <c r="NO30" s="78"/>
      <c r="NP30" s="78"/>
      <c r="NQ30" s="78"/>
      <c r="NR30" s="78"/>
      <c r="NS30" s="78"/>
      <c r="NT30" s="78"/>
      <c r="NU30" s="78"/>
      <c r="NV30" s="78"/>
      <c r="NW30" s="78"/>
      <c r="NX30" s="78"/>
      <c r="NY30" s="78"/>
      <c r="NZ30" s="78"/>
      <c r="OA30" s="78"/>
      <c r="OB30" s="78"/>
      <c r="OC30" s="78"/>
      <c r="OD30" s="78"/>
      <c r="OE30" s="78"/>
      <c r="OF30" s="78"/>
      <c r="OG30" s="78"/>
      <c r="OH30" s="78"/>
      <c r="OI30" s="78"/>
      <c r="OJ30" s="78"/>
      <c r="OK30" s="78"/>
      <c r="OL30" s="78"/>
      <c r="OM30" s="78"/>
      <c r="ON30" s="78"/>
      <c r="OO30" s="78"/>
      <c r="OP30" s="78"/>
      <c r="OQ30" s="78"/>
      <c r="OR30" s="78"/>
      <c r="OS30" s="78"/>
      <c r="OT30" s="78"/>
      <c r="OU30" s="78"/>
      <c r="OV30" s="78"/>
      <c r="OW30" s="78"/>
      <c r="OX30" s="78"/>
      <c r="OY30" s="78"/>
      <c r="OZ30" s="78"/>
      <c r="PA30" s="78"/>
      <c r="PB30" s="78"/>
      <c r="PC30" s="78"/>
      <c r="PD30" s="78"/>
      <c r="PE30" s="78"/>
      <c r="PF30" s="78"/>
      <c r="PG30" s="78"/>
      <c r="PH30" s="78"/>
      <c r="PI30" s="78"/>
      <c r="PJ30" s="78"/>
      <c r="PK30" s="78"/>
      <c r="PL30" s="78"/>
      <c r="PM30" s="78"/>
      <c r="PN30" s="78"/>
      <c r="PO30" s="78"/>
      <c r="PP30" s="78"/>
      <c r="PQ30" s="78"/>
      <c r="PR30" s="78"/>
      <c r="PS30" s="78"/>
      <c r="PT30" s="78"/>
      <c r="PU30" s="78"/>
      <c r="PV30" s="78"/>
      <c r="PW30" s="78"/>
      <c r="PX30" s="78"/>
      <c r="PY30" s="78"/>
      <c r="PZ30" s="78"/>
      <c r="QA30" s="78"/>
      <c r="QB30" s="78"/>
      <c r="QC30" s="78"/>
      <c r="QD30" s="78"/>
      <c r="QE30" s="78"/>
      <c r="QF30" s="78"/>
      <c r="QG30" s="78"/>
      <c r="QH30" s="78"/>
      <c r="QI30" s="78"/>
      <c r="QJ30" s="78"/>
      <c r="QK30" s="78"/>
      <c r="QL30" s="78"/>
      <c r="QM30" s="78"/>
      <c r="QN30" s="78"/>
      <c r="QO30" s="78"/>
      <c r="QP30" s="78"/>
      <c r="QQ30" s="78"/>
      <c r="QR30" s="78"/>
      <c r="QS30" s="78"/>
      <c r="QT30" s="78"/>
      <c r="QU30" s="78"/>
      <c r="QV30" s="78"/>
      <c r="QW30" s="78"/>
      <c r="QX30" s="78"/>
      <c r="QY30" s="78"/>
      <c r="QZ30" s="78"/>
      <c r="RA30" s="78"/>
      <c r="RB30" s="78"/>
      <c r="RC30" s="78"/>
      <c r="RD30" s="78"/>
      <c r="RE30" s="78"/>
      <c r="RF30" s="78"/>
      <c r="RG30" s="78"/>
      <c r="RH30" s="78"/>
      <c r="RI30" s="78"/>
      <c r="RJ30" s="78"/>
      <c r="RK30" s="78"/>
      <c r="RL30" s="78"/>
      <c r="RM30" s="78"/>
      <c r="RN30" s="78"/>
      <c r="RO30" s="78"/>
      <c r="RP30" s="78"/>
      <c r="RQ30" s="78"/>
      <c r="RR30" s="78"/>
      <c r="RS30" s="78"/>
      <c r="RT30" s="78"/>
      <c r="RU30" s="78"/>
      <c r="RV30" s="78"/>
      <c r="RW30" s="78"/>
      <c r="RX30" s="78"/>
      <c r="RY30" s="78"/>
      <c r="RZ30" s="78"/>
      <c r="SA30" s="78"/>
      <c r="SB30" s="78"/>
      <c r="SC30" s="78"/>
      <c r="SD30" s="78"/>
      <c r="SE30" s="78"/>
      <c r="SF30" s="78"/>
      <c r="SG30" s="78"/>
      <c r="SH30" s="78"/>
      <c r="SI30" s="78"/>
      <c r="SJ30" s="78"/>
      <c r="SK30" s="78"/>
      <c r="SL30" s="78"/>
      <c r="SM30" s="78"/>
      <c r="SN30" s="78"/>
      <c r="SO30" s="78"/>
      <c r="SP30" s="78"/>
      <c r="SQ30" s="78"/>
      <c r="SR30" s="78"/>
      <c r="SS30" s="78"/>
      <c r="ST30" s="78"/>
      <c r="SU30" s="78"/>
      <c r="SV30" s="78"/>
      <c r="SW30" s="78"/>
      <c r="SX30" s="78"/>
      <c r="SY30" s="78"/>
      <c r="SZ30" s="78"/>
      <c r="TA30" s="78"/>
      <c r="TB30" s="78"/>
      <c r="TC30" s="78"/>
      <c r="TD30" s="78"/>
      <c r="TE30" s="78"/>
      <c r="TF30" s="78"/>
      <c r="TG30" s="78"/>
      <c r="TH30" s="78"/>
      <c r="TI30" s="78"/>
      <c r="TJ30" s="78"/>
      <c r="TK30" s="78"/>
      <c r="TL30" s="78"/>
      <c r="TM30" s="78"/>
      <c r="TN30" s="78"/>
      <c r="TO30" s="78"/>
      <c r="TP30" s="78"/>
      <c r="TQ30" s="78"/>
      <c r="TR30" s="78"/>
      <c r="TS30" s="78"/>
      <c r="TT30" s="78"/>
      <c r="TU30" s="78"/>
      <c r="TV30" s="78"/>
      <c r="TW30" s="78"/>
      <c r="TX30" s="78"/>
      <c r="TY30" s="78"/>
      <c r="TZ30" s="78"/>
      <c r="UA30" s="78"/>
      <c r="UB30" s="78"/>
      <c r="UC30" s="78"/>
      <c r="UD30" s="78"/>
      <c r="UE30" s="78"/>
      <c r="UF30" s="78"/>
      <c r="UG30" s="78"/>
      <c r="UH30" s="78"/>
      <c r="UI30" s="78"/>
      <c r="UJ30" s="78"/>
      <c r="UK30" s="78"/>
      <c r="UL30" s="78"/>
      <c r="UM30" s="78"/>
      <c r="UN30" s="78"/>
      <c r="UO30" s="78"/>
      <c r="UP30" s="78"/>
      <c r="UQ30" s="78"/>
      <c r="UR30" s="78"/>
      <c r="US30" s="78"/>
      <c r="UT30" s="78"/>
      <c r="UU30" s="78"/>
      <c r="UV30" s="78"/>
      <c r="UW30" s="78"/>
      <c r="UX30" s="78"/>
      <c r="UY30" s="78"/>
      <c r="UZ30" s="78"/>
      <c r="VA30" s="78"/>
      <c r="VB30" s="78"/>
      <c r="VC30" s="78"/>
      <c r="VD30" s="78"/>
      <c r="VE30" s="78"/>
      <c r="VF30" s="78"/>
      <c r="VG30" s="78"/>
      <c r="VH30" s="78"/>
      <c r="VI30" s="78"/>
      <c r="VJ30" s="78"/>
      <c r="VK30" s="78"/>
      <c r="VL30" s="78"/>
      <c r="VM30" s="78"/>
      <c r="VN30" s="78"/>
      <c r="VO30" s="78"/>
      <c r="VP30" s="78"/>
      <c r="VQ30" s="78"/>
      <c r="VR30" s="78"/>
      <c r="VS30" s="78"/>
      <c r="VT30" s="78"/>
      <c r="VU30" s="78"/>
      <c r="VV30" s="78"/>
      <c r="VW30" s="78"/>
      <c r="VX30" s="78"/>
      <c r="VY30" s="78"/>
      <c r="VZ30" s="78"/>
      <c r="WA30" s="78"/>
      <c r="WB30" s="78"/>
      <c r="WC30" s="78"/>
      <c r="WD30" s="78"/>
      <c r="WE30" s="78"/>
      <c r="WF30" s="78"/>
      <c r="WG30" s="78"/>
      <c r="WH30" s="78"/>
      <c r="WI30" s="78"/>
      <c r="WJ30" s="78"/>
      <c r="WK30" s="78"/>
      <c r="WL30" s="78"/>
      <c r="WM30" s="78"/>
      <c r="WN30" s="78"/>
      <c r="WO30" s="78"/>
      <c r="WP30" s="78"/>
      <c r="WQ30" s="78"/>
      <c r="WR30" s="78"/>
      <c r="WS30" s="78"/>
      <c r="WT30" s="78"/>
      <c r="WU30" s="78"/>
      <c r="WV30" s="78"/>
      <c r="WW30" s="78"/>
      <c r="WX30" s="78"/>
      <c r="WY30" s="78"/>
      <c r="WZ30" s="78"/>
      <c r="XA30" s="78"/>
      <c r="XB30" s="78"/>
      <c r="XC30" s="78"/>
      <c r="XD30" s="78"/>
      <c r="XE30" s="78"/>
      <c r="XF30" s="78"/>
      <c r="XG30" s="78"/>
      <c r="XH30" s="78"/>
      <c r="XI30" s="78"/>
      <c r="XJ30" s="78"/>
      <c r="XK30" s="78"/>
      <c r="XL30" s="78"/>
      <c r="XM30" s="78"/>
      <c r="XN30" s="78"/>
      <c r="XO30" s="78"/>
      <c r="XP30" s="78"/>
      <c r="XQ30" s="78"/>
      <c r="XR30" s="78"/>
      <c r="XS30" s="78"/>
      <c r="XT30" s="78"/>
      <c r="XU30" s="78"/>
      <c r="XV30" s="78"/>
      <c r="XW30" s="78"/>
      <c r="XX30" s="78"/>
      <c r="XY30" s="78"/>
      <c r="XZ30" s="78"/>
      <c r="YA30" s="78"/>
      <c r="YB30" s="78"/>
      <c r="YC30" s="78"/>
      <c r="YD30" s="78"/>
      <c r="YE30" s="78"/>
      <c r="YF30" s="78"/>
      <c r="YG30" s="78"/>
      <c r="YH30" s="78"/>
      <c r="YI30" s="78"/>
      <c r="YJ30" s="78"/>
      <c r="YK30" s="78"/>
      <c r="YL30" s="78"/>
      <c r="YM30" s="78"/>
      <c r="YN30" s="78"/>
      <c r="YO30" s="78"/>
      <c r="YP30" s="78"/>
      <c r="YQ30" s="78"/>
      <c r="YR30" s="78"/>
      <c r="YS30" s="78"/>
      <c r="YT30" s="78"/>
      <c r="YU30" s="78"/>
      <c r="YV30" s="78"/>
      <c r="YW30" s="78"/>
      <c r="YX30" s="78"/>
      <c r="YY30" s="78"/>
      <c r="YZ30" s="78"/>
      <c r="ZA30" s="78"/>
      <c r="ZB30" s="78"/>
      <c r="ZC30" s="78"/>
      <c r="ZD30" s="78"/>
      <c r="ZE30" s="78"/>
      <c r="ZF30" s="78"/>
      <c r="ZG30" s="78"/>
      <c r="ZH30" s="78"/>
      <c r="ZI30" s="78"/>
      <c r="ZJ30" s="78"/>
      <c r="ZK30" s="78"/>
      <c r="ZL30" s="78"/>
      <c r="ZM30" s="78"/>
      <c r="ZN30" s="78"/>
      <c r="ZO30" s="78"/>
      <c r="ZP30" s="78"/>
      <c r="ZQ30" s="78"/>
      <c r="ZR30" s="78"/>
      <c r="ZS30" s="78"/>
      <c r="ZT30" s="78"/>
      <c r="ZU30" s="78"/>
      <c r="ZV30" s="78"/>
      <c r="ZW30" s="78"/>
      <c r="ZX30" s="78"/>
      <c r="ZY30" s="78"/>
      <c r="ZZ30" s="78"/>
      <c r="AAA30" s="78"/>
      <c r="AAB30" s="78"/>
      <c r="AAC30" s="78"/>
      <c r="AAD30" s="78"/>
      <c r="AAE30" s="78"/>
      <c r="AAF30" s="78"/>
      <c r="AAG30" s="78"/>
      <c r="AAH30" s="78"/>
      <c r="AAI30" s="78"/>
      <c r="AAJ30" s="78"/>
      <c r="AAK30" s="78"/>
      <c r="AAL30" s="78"/>
      <c r="AAM30" s="78"/>
      <c r="AAN30" s="78"/>
      <c r="AAO30" s="78"/>
      <c r="AAP30" s="78"/>
      <c r="AAQ30" s="78"/>
      <c r="AAR30" s="78"/>
      <c r="AAS30" s="78"/>
      <c r="AAT30" s="78"/>
      <c r="AAU30" s="78"/>
      <c r="AAV30" s="78"/>
      <c r="AAW30" s="78"/>
      <c r="AAX30" s="78"/>
      <c r="AAY30" s="78"/>
      <c r="AAZ30" s="78"/>
      <c r="ABA30" s="78"/>
      <c r="ABB30" s="78"/>
      <c r="ABC30" s="78"/>
      <c r="ABD30" s="78"/>
      <c r="ABE30" s="78"/>
      <c r="ABF30" s="78"/>
      <c r="ABG30" s="78"/>
      <c r="ABH30" s="78"/>
      <c r="ABI30" s="78"/>
      <c r="ABJ30" s="78"/>
      <c r="ABK30" s="78"/>
      <c r="ABL30" s="78"/>
      <c r="ABM30" s="78"/>
      <c r="ABN30" s="78"/>
      <c r="ABO30" s="78"/>
      <c r="ABP30" s="78"/>
      <c r="ABQ30" s="78"/>
      <c r="ABR30" s="78"/>
      <c r="ABS30" s="78"/>
      <c r="ABT30" s="78"/>
      <c r="ABU30" s="78"/>
      <c r="ABV30" s="78"/>
      <c r="ABW30" s="78"/>
      <c r="ABX30" s="78"/>
      <c r="ABY30" s="78"/>
      <c r="ABZ30" s="78"/>
      <c r="ACA30" s="78"/>
      <c r="ACB30" s="78"/>
      <c r="ACC30" s="78"/>
      <c r="ACD30" s="78"/>
      <c r="ACE30" s="78"/>
      <c r="ACF30" s="78"/>
      <c r="ACG30" s="78"/>
      <c r="ACH30" s="78"/>
      <c r="ACI30" s="78"/>
      <c r="ACJ30" s="78"/>
      <c r="ACK30" s="78"/>
      <c r="ACL30" s="78"/>
      <c r="ACM30" s="78"/>
      <c r="ACN30" s="78"/>
      <c r="ACO30" s="78"/>
      <c r="ACP30" s="78"/>
      <c r="ACQ30" s="78"/>
      <c r="ACR30" s="78"/>
      <c r="ACS30" s="78"/>
      <c r="ACT30" s="78"/>
      <c r="ACU30" s="78"/>
      <c r="ACV30" s="78"/>
      <c r="ACW30" s="78"/>
      <c r="ACX30" s="78"/>
      <c r="ACY30" s="78"/>
      <c r="ACZ30" s="78"/>
      <c r="ADA30" s="78"/>
      <c r="ADB30" s="78"/>
      <c r="ADC30" s="78"/>
      <c r="ADD30" s="78"/>
      <c r="ADE30" s="78"/>
      <c r="ADF30" s="78"/>
      <c r="ADG30" s="78"/>
      <c r="ADH30" s="78"/>
      <c r="ADI30" s="78"/>
      <c r="ADJ30" s="78"/>
      <c r="ADK30" s="78"/>
      <c r="ADL30" s="78"/>
      <c r="ADM30" s="78"/>
      <c r="ADN30" s="78"/>
      <c r="ADO30" s="78"/>
      <c r="ADP30" s="78"/>
      <c r="ADQ30" s="78"/>
      <c r="ADR30" s="78"/>
      <c r="ADS30" s="78"/>
      <c r="ADT30" s="78"/>
      <c r="ADU30" s="78"/>
      <c r="ADV30" s="78"/>
      <c r="ADW30" s="78"/>
      <c r="ADX30" s="78"/>
      <c r="ADY30" s="78"/>
      <c r="ADZ30" s="78"/>
      <c r="AEA30" s="78"/>
      <c r="AEB30" s="78"/>
      <c r="AEC30" s="78"/>
      <c r="AED30" s="78"/>
      <c r="AEE30" s="78"/>
      <c r="AEF30" s="78"/>
      <c r="AEG30" s="78"/>
      <c r="AEH30" s="78"/>
      <c r="AEI30" s="78"/>
      <c r="AEJ30" s="78"/>
      <c r="AEK30" s="78"/>
      <c r="AEL30" s="78"/>
      <c r="AEM30" s="78"/>
      <c r="AEN30" s="78"/>
      <c r="AEO30" s="78"/>
      <c r="AEP30" s="78"/>
      <c r="AEQ30" s="78"/>
      <c r="AER30" s="78"/>
      <c r="AES30" s="78"/>
      <c r="AET30" s="78"/>
      <c r="AEU30" s="78"/>
      <c r="AEV30" s="78"/>
      <c r="AEW30" s="78"/>
      <c r="AEX30" s="78"/>
      <c r="AEY30" s="78"/>
      <c r="AEZ30" s="78"/>
      <c r="AFA30" s="78"/>
      <c r="AFB30" s="78"/>
      <c r="AFC30" s="78"/>
      <c r="AFD30" s="78"/>
      <c r="AFE30" s="78"/>
      <c r="AFF30" s="78"/>
      <c r="AFG30" s="78"/>
      <c r="AFH30" s="78"/>
      <c r="AFI30" s="78"/>
      <c r="AFJ30" s="78"/>
      <c r="AFK30" s="78"/>
      <c r="AFL30" s="78"/>
      <c r="AFM30" s="78"/>
      <c r="AFN30" s="78"/>
      <c r="AFO30" s="78"/>
      <c r="AFP30" s="78"/>
      <c r="AFQ30" s="78"/>
      <c r="AFR30" s="78"/>
      <c r="AFS30" s="78"/>
      <c r="AFT30" s="78"/>
      <c r="AFU30" s="78"/>
      <c r="AFV30" s="78"/>
      <c r="AFW30" s="78"/>
      <c r="AFX30" s="78"/>
      <c r="AFY30" s="78"/>
      <c r="AFZ30" s="78"/>
      <c r="AGA30" s="78"/>
      <c r="AGB30" s="78"/>
      <c r="AGC30" s="78"/>
      <c r="AGD30" s="78"/>
      <c r="AGE30" s="78"/>
      <c r="AGF30" s="78"/>
      <c r="AGG30" s="78"/>
      <c r="AGH30" s="78"/>
      <c r="AGI30" s="78"/>
      <c r="AGJ30" s="78"/>
      <c r="AGK30" s="78"/>
      <c r="AGL30" s="78"/>
      <c r="AGM30" s="78"/>
      <c r="AGN30" s="78"/>
      <c r="AGO30" s="78"/>
      <c r="AGP30" s="78"/>
      <c r="AGQ30" s="78"/>
      <c r="AGR30" s="78"/>
      <c r="AGS30" s="78"/>
      <c r="AGT30" s="78"/>
      <c r="AGU30" s="78"/>
      <c r="AGV30" s="78"/>
      <c r="AGW30" s="78"/>
      <c r="AGX30" s="78"/>
      <c r="AGY30" s="78"/>
      <c r="AGZ30" s="78"/>
      <c r="AHA30" s="78"/>
      <c r="AHB30" s="78"/>
      <c r="AHC30" s="78"/>
      <c r="AHD30" s="78"/>
      <c r="AHE30" s="78"/>
      <c r="AHF30" s="78"/>
      <c r="AHG30" s="78"/>
      <c r="AHH30" s="78"/>
      <c r="AHI30" s="78"/>
      <c r="AHJ30" s="78"/>
      <c r="AHK30" s="78"/>
      <c r="AHL30" s="78"/>
      <c r="AHM30" s="78"/>
      <c r="AHN30" s="78"/>
      <c r="AHO30" s="78"/>
      <c r="AHP30" s="78"/>
      <c r="AHQ30" s="78"/>
      <c r="AHR30" s="78"/>
      <c r="AHS30" s="78"/>
      <c r="AHT30" s="78"/>
      <c r="AHU30" s="78"/>
      <c r="AHV30" s="78"/>
      <c r="AHW30" s="78"/>
      <c r="AHX30" s="78"/>
      <c r="AHY30" s="78"/>
      <c r="AHZ30" s="78"/>
      <c r="AIA30" s="78"/>
      <c r="AIB30" s="78"/>
      <c r="AIC30" s="78"/>
      <c r="AID30" s="78"/>
      <c r="AIE30" s="78"/>
      <c r="AIF30" s="78"/>
      <c r="AIG30" s="78"/>
      <c r="AIH30" s="78"/>
      <c r="AII30" s="78"/>
      <c r="AIJ30" s="78"/>
      <c r="AIK30" s="78"/>
      <c r="AIL30" s="78"/>
      <c r="AIM30" s="78"/>
      <c r="AIN30" s="78"/>
      <c r="AIO30" s="78"/>
      <c r="AIP30" s="78"/>
      <c r="AIQ30" s="78"/>
      <c r="AIR30" s="78"/>
      <c r="AIS30" s="78"/>
      <c r="AIT30" s="78"/>
      <c r="AIU30" s="78"/>
      <c r="AIV30" s="78"/>
      <c r="AIW30" s="78"/>
      <c r="AIX30" s="78"/>
      <c r="AIY30" s="78"/>
      <c r="AIZ30" s="78"/>
      <c r="AJA30" s="78"/>
      <c r="AJB30" s="78"/>
      <c r="AJC30" s="78"/>
      <c r="AJD30" s="78"/>
      <c r="AJE30" s="78"/>
      <c r="AJF30" s="78"/>
      <c r="AJG30" s="78"/>
      <c r="AJH30" s="78"/>
      <c r="AJI30" s="78"/>
      <c r="AJJ30" s="78"/>
      <c r="AJK30" s="78"/>
      <c r="AJL30" s="78"/>
      <c r="AJM30" s="78"/>
      <c r="AJN30" s="78"/>
      <c r="AJO30" s="78"/>
      <c r="AJP30" s="78"/>
      <c r="AJQ30" s="78"/>
      <c r="AJR30" s="78"/>
      <c r="AJS30" s="78"/>
      <c r="AJT30" s="78"/>
      <c r="AJU30" s="78"/>
      <c r="AJV30" s="78"/>
      <c r="AJW30" s="78"/>
      <c r="AJX30" s="78"/>
      <c r="AJY30" s="78"/>
      <c r="AJZ30" s="78"/>
      <c r="AKA30" s="78"/>
      <c r="AKB30" s="78"/>
      <c r="AKC30" s="78"/>
      <c r="AKD30" s="78"/>
      <c r="AKE30" s="78"/>
      <c r="AKF30" s="78"/>
      <c r="AKG30" s="78"/>
      <c r="AKH30" s="78"/>
      <c r="AKI30" s="78"/>
      <c r="AKJ30" s="78"/>
      <c r="AKK30" s="78"/>
      <c r="AKL30" s="78"/>
      <c r="AKM30" s="78"/>
      <c r="AKN30" s="78"/>
      <c r="AKO30" s="78"/>
      <c r="AKP30" s="78"/>
      <c r="AKQ30" s="78"/>
      <c r="AKR30" s="78"/>
      <c r="AKS30" s="78"/>
      <c r="AKT30" s="78"/>
      <c r="AKU30" s="78"/>
      <c r="AKV30" s="78"/>
      <c r="AKW30" s="78"/>
      <c r="AKX30" s="78"/>
      <c r="AKY30" s="78"/>
      <c r="AKZ30" s="78"/>
      <c r="ALA30" s="78"/>
      <c r="ALB30" s="78"/>
      <c r="ALC30" s="78"/>
      <c r="ALD30" s="78"/>
      <c r="ALE30" s="78"/>
      <c r="ALF30" s="78"/>
      <c r="ALG30" s="78"/>
      <c r="ALH30" s="78"/>
      <c r="ALI30" s="78"/>
      <c r="ALJ30" s="78"/>
      <c r="ALK30" s="78"/>
      <c r="ALL30" s="78"/>
      <c r="ALM30" s="78"/>
      <c r="ALN30" s="78"/>
      <c r="ALO30" s="78"/>
      <c r="ALP30" s="78"/>
      <c r="ALQ30" s="78"/>
      <c r="ALR30" s="78"/>
      <c r="ALS30" s="78"/>
      <c r="ALT30" s="78"/>
      <c r="ALU30" s="78"/>
      <c r="ALV30" s="78"/>
      <c r="ALW30" s="78"/>
      <c r="ALX30" s="78"/>
      <c r="ALY30" s="78"/>
      <c r="ALZ30" s="78"/>
      <c r="AMA30" s="78"/>
      <c r="AMB30" s="78"/>
      <c r="AMC30" s="78"/>
      <c r="AMD30" s="78"/>
      <c r="AME30" s="78"/>
      <c r="AMF30" s="78"/>
      <c r="AMG30" s="78"/>
      <c r="AMH30" s="78"/>
      <c r="AMI30" s="78"/>
      <c r="AMJ30" s="78"/>
      <c r="AMK30" s="78"/>
      <c r="AML30" s="78"/>
      <c r="AMM30" s="78"/>
      <c r="AMN30" s="78"/>
      <c r="AMO30" s="78"/>
      <c r="AMP30" s="78"/>
      <c r="AMQ30" s="78"/>
      <c r="AMR30" s="78"/>
      <c r="AMS30" s="78"/>
      <c r="AMT30" s="78"/>
      <c r="AMU30" s="78"/>
      <c r="AMV30" s="78"/>
      <c r="AMW30" s="78"/>
      <c r="AMX30" s="78"/>
      <c r="AMY30" s="78"/>
      <c r="AMZ30" s="78"/>
      <c r="ANA30" s="78"/>
      <c r="ANB30" s="78"/>
      <c r="ANC30" s="78"/>
      <c r="AND30" s="78"/>
      <c r="ANE30" s="78"/>
      <c r="ANF30" s="78"/>
      <c r="ANG30" s="78"/>
      <c r="ANH30" s="78"/>
      <c r="ANI30" s="78"/>
      <c r="ANJ30" s="78"/>
      <c r="ANK30" s="78"/>
      <c r="ANL30" s="78"/>
      <c r="ANM30" s="78"/>
      <c r="ANN30" s="78"/>
      <c r="ANO30" s="78"/>
      <c r="ANP30" s="78"/>
      <c r="ANQ30" s="78"/>
      <c r="ANR30" s="78"/>
      <c r="ANS30" s="78"/>
      <c r="ANT30" s="78"/>
      <c r="ANU30" s="78"/>
      <c r="ANV30" s="78"/>
      <c r="ANW30" s="78"/>
      <c r="ANX30" s="78"/>
      <c r="ANY30" s="78"/>
      <c r="ANZ30" s="78"/>
      <c r="AOA30" s="78"/>
      <c r="AOB30" s="78"/>
      <c r="AOC30" s="78"/>
      <c r="AOD30" s="78"/>
      <c r="AOE30" s="78"/>
      <c r="AOF30" s="78"/>
      <c r="AOG30" s="78"/>
      <c r="AOH30" s="78"/>
      <c r="AOI30" s="78"/>
      <c r="AOJ30" s="78"/>
      <c r="AOK30" s="78"/>
      <c r="AOL30" s="78"/>
      <c r="AOM30" s="78"/>
      <c r="AON30" s="78"/>
      <c r="AOO30" s="78"/>
      <c r="AOP30" s="78"/>
      <c r="AOQ30" s="78"/>
      <c r="AOR30" s="78"/>
      <c r="AOS30" s="78"/>
      <c r="AOT30" s="78"/>
      <c r="AOU30" s="78"/>
      <c r="AOV30" s="78"/>
      <c r="AOW30" s="78"/>
      <c r="AOX30" s="78"/>
      <c r="AOY30" s="78"/>
      <c r="AOZ30" s="78"/>
      <c r="APA30" s="78"/>
      <c r="APB30" s="78"/>
      <c r="APC30" s="78"/>
      <c r="APD30" s="78"/>
      <c r="APE30" s="78"/>
      <c r="APF30" s="78"/>
      <c r="APG30" s="78"/>
      <c r="APH30" s="78"/>
      <c r="API30" s="78"/>
      <c r="APJ30" s="78"/>
      <c r="APK30" s="78"/>
      <c r="APL30" s="78"/>
      <c r="APM30" s="78"/>
      <c r="APN30" s="78"/>
      <c r="APO30" s="78"/>
      <c r="APP30" s="78"/>
      <c r="APQ30" s="78"/>
      <c r="APR30" s="78"/>
      <c r="APS30" s="78"/>
      <c r="APT30" s="78"/>
      <c r="APU30" s="78"/>
      <c r="APV30" s="78"/>
      <c r="APW30" s="78"/>
      <c r="APX30" s="78"/>
      <c r="APY30" s="78"/>
      <c r="APZ30" s="78"/>
      <c r="AQA30" s="78"/>
      <c r="AQB30" s="78"/>
      <c r="AQC30" s="78"/>
      <c r="AQD30" s="78"/>
      <c r="AQE30" s="78"/>
      <c r="AQF30" s="78"/>
      <c r="AQG30" s="78"/>
      <c r="AQH30" s="78"/>
      <c r="AQI30" s="78"/>
      <c r="AQJ30" s="78"/>
      <c r="AQK30" s="78"/>
      <c r="AQL30" s="78"/>
      <c r="AQM30" s="78"/>
      <c r="AQN30" s="78"/>
      <c r="AQO30" s="78"/>
      <c r="AQP30" s="78"/>
      <c r="AQQ30" s="78"/>
      <c r="AQR30" s="78"/>
      <c r="AQS30" s="78"/>
      <c r="AQT30" s="78"/>
      <c r="AQU30" s="78"/>
      <c r="AQV30" s="78"/>
      <c r="AQW30" s="78"/>
      <c r="AQX30" s="78"/>
      <c r="AQY30" s="78"/>
      <c r="AQZ30" s="78"/>
      <c r="ARA30" s="78"/>
      <c r="ARB30" s="78"/>
      <c r="ARC30" s="78"/>
      <c r="ARD30" s="78"/>
      <c r="ARE30" s="78"/>
      <c r="ARF30" s="78"/>
      <c r="ARG30" s="78"/>
      <c r="ARH30" s="78"/>
      <c r="ARI30" s="78"/>
      <c r="ARJ30" s="78"/>
      <c r="ARK30" s="78"/>
      <c r="ARL30" s="78"/>
      <c r="ARM30" s="78"/>
      <c r="ARN30" s="78"/>
      <c r="ARO30" s="78"/>
      <c r="ARP30" s="78"/>
      <c r="ARQ30" s="78"/>
      <c r="ARR30" s="78"/>
      <c r="ARS30" s="78"/>
      <c r="ART30" s="78"/>
      <c r="ARU30" s="78"/>
      <c r="ARV30" s="78"/>
      <c r="ARW30" s="78"/>
      <c r="ARX30" s="78"/>
      <c r="ARY30" s="78"/>
      <c r="ARZ30" s="78"/>
      <c r="ASA30" s="78"/>
      <c r="ASB30" s="78"/>
      <c r="ASC30" s="78"/>
      <c r="ASD30" s="78"/>
      <c r="ASE30" s="78"/>
      <c r="ASF30" s="78"/>
      <c r="ASG30" s="78"/>
      <c r="ASH30" s="78"/>
      <c r="ASI30" s="78"/>
      <c r="ASJ30" s="78"/>
      <c r="ASK30" s="78"/>
      <c r="ASL30" s="78"/>
      <c r="ASM30" s="78"/>
      <c r="ASN30" s="78"/>
      <c r="ASO30" s="78"/>
      <c r="ASP30" s="78"/>
      <c r="ASQ30" s="78"/>
      <c r="ASR30" s="78"/>
      <c r="ASS30" s="78"/>
      <c r="AST30" s="78"/>
      <c r="ASU30" s="78"/>
      <c r="ASV30" s="78"/>
      <c r="ASW30" s="78"/>
      <c r="ASX30" s="78"/>
      <c r="ASY30" s="78"/>
      <c r="ASZ30" s="78"/>
      <c r="ATA30" s="78"/>
      <c r="ATB30" s="78"/>
      <c r="ATC30" s="78"/>
      <c r="ATD30" s="78"/>
      <c r="ATE30" s="78"/>
      <c r="ATF30" s="78"/>
      <c r="ATG30" s="78"/>
      <c r="ATH30" s="78"/>
      <c r="ATI30" s="78"/>
      <c r="ATJ30" s="78"/>
      <c r="ATK30" s="78"/>
      <c r="ATL30" s="78"/>
      <c r="ATM30" s="78"/>
      <c r="ATN30" s="78"/>
      <c r="ATO30" s="78"/>
      <c r="ATP30" s="78"/>
      <c r="ATQ30" s="78"/>
      <c r="ATR30" s="78"/>
      <c r="ATS30" s="78"/>
      <c r="ATT30" s="78"/>
      <c r="ATU30" s="78"/>
      <c r="ATV30" s="78"/>
      <c r="ATW30" s="78"/>
      <c r="ATX30" s="78"/>
      <c r="ATY30" s="78"/>
      <c r="ATZ30" s="78"/>
      <c r="AUA30" s="78"/>
      <c r="AUB30" s="78"/>
      <c r="AUC30" s="78"/>
      <c r="AUD30" s="78"/>
      <c r="AUE30" s="78"/>
      <c r="AUF30" s="78"/>
      <c r="AUG30" s="78"/>
      <c r="AUH30" s="78"/>
      <c r="AUI30" s="78"/>
      <c r="AUJ30" s="78"/>
      <c r="AUK30" s="78"/>
      <c r="AUL30" s="78"/>
      <c r="AUM30" s="78"/>
      <c r="AUN30" s="78"/>
      <c r="AUO30" s="78"/>
      <c r="AUP30" s="78"/>
      <c r="AUQ30" s="78"/>
      <c r="AUR30" s="78"/>
      <c r="AUS30" s="78"/>
      <c r="AUT30" s="78"/>
      <c r="AUU30" s="78"/>
      <c r="AUV30" s="78"/>
      <c r="AUW30" s="78"/>
      <c r="AUX30" s="78"/>
      <c r="AUY30" s="78"/>
      <c r="AUZ30" s="78"/>
      <c r="AVA30" s="78"/>
      <c r="AVB30" s="78"/>
      <c r="AVC30" s="78"/>
      <c r="AVD30" s="78"/>
      <c r="AVE30" s="78"/>
      <c r="AVF30" s="78"/>
      <c r="AVG30" s="78"/>
      <c r="AVH30" s="78"/>
      <c r="AVI30" s="78"/>
      <c r="AVJ30" s="78"/>
      <c r="AVK30" s="78"/>
      <c r="AVL30" s="78"/>
      <c r="AVM30" s="78"/>
      <c r="AVN30" s="78"/>
      <c r="AVO30" s="78"/>
      <c r="AVP30" s="78"/>
      <c r="AVQ30" s="78"/>
      <c r="AVR30" s="78"/>
      <c r="AVS30" s="78"/>
      <c r="AVT30" s="78"/>
      <c r="AVU30" s="78"/>
      <c r="AVV30" s="78"/>
      <c r="AVW30" s="78"/>
      <c r="AVX30" s="78"/>
      <c r="AVY30" s="78"/>
      <c r="AVZ30" s="78"/>
      <c r="AWA30" s="78"/>
      <c r="AWB30" s="78"/>
      <c r="AWC30" s="78"/>
      <c r="AWD30" s="78"/>
      <c r="AWE30" s="78"/>
      <c r="AWF30" s="78"/>
      <c r="AWG30" s="78"/>
      <c r="AWH30" s="78"/>
      <c r="AWI30" s="78"/>
      <c r="AWJ30" s="78"/>
      <c r="AWK30" s="78"/>
      <c r="AWL30" s="78"/>
      <c r="AWM30" s="78"/>
      <c r="AWN30" s="78"/>
      <c r="AWO30" s="78"/>
      <c r="AWP30" s="78"/>
      <c r="AWQ30" s="78"/>
      <c r="AWR30" s="78"/>
      <c r="AWS30" s="78"/>
      <c r="AWT30" s="78"/>
      <c r="AWU30" s="78"/>
      <c r="AWV30" s="78"/>
      <c r="AWW30" s="78"/>
      <c r="AWX30" s="78"/>
      <c r="AWY30" s="78"/>
      <c r="AWZ30" s="78"/>
      <c r="AXA30" s="78"/>
      <c r="AXB30" s="78"/>
      <c r="AXC30" s="78"/>
      <c r="AXD30" s="78"/>
      <c r="AXE30" s="78"/>
      <c r="AXF30" s="78"/>
      <c r="AXG30" s="78"/>
      <c r="AXH30" s="78"/>
      <c r="AXI30" s="78"/>
      <c r="AXJ30" s="78"/>
      <c r="AXK30" s="78"/>
      <c r="AXL30" s="78"/>
      <c r="AXM30" s="78"/>
      <c r="AXN30" s="78"/>
      <c r="AXO30" s="78"/>
      <c r="AXP30" s="78"/>
      <c r="AXQ30" s="78"/>
      <c r="AXR30" s="78"/>
      <c r="AXS30" s="78"/>
      <c r="AXT30" s="78"/>
      <c r="AXU30" s="78"/>
      <c r="AXV30" s="78"/>
      <c r="AXW30" s="78"/>
      <c r="AXX30" s="78"/>
      <c r="AXY30" s="78"/>
      <c r="AXZ30" s="78"/>
      <c r="AYA30" s="78"/>
      <c r="AYB30" s="78"/>
      <c r="AYC30" s="78"/>
      <c r="AYD30" s="78"/>
      <c r="AYE30" s="78"/>
      <c r="AYF30" s="78"/>
      <c r="AYG30" s="78"/>
      <c r="AYH30" s="78"/>
      <c r="AYI30" s="78"/>
      <c r="AYJ30" s="78"/>
      <c r="AYK30" s="78"/>
      <c r="AYL30" s="78"/>
      <c r="AYM30" s="78"/>
      <c r="AYN30" s="78"/>
      <c r="AYO30" s="78"/>
      <c r="AYP30" s="78"/>
      <c r="AYQ30" s="78"/>
      <c r="AYR30" s="78"/>
      <c r="AYS30" s="78"/>
      <c r="AYT30" s="78"/>
      <c r="AYU30" s="78"/>
      <c r="AYV30" s="78"/>
      <c r="AYW30" s="78"/>
      <c r="AYX30" s="78"/>
      <c r="AYY30" s="78"/>
      <c r="AYZ30" s="78"/>
      <c r="AZA30" s="78"/>
      <c r="AZB30" s="78"/>
      <c r="AZC30" s="78"/>
      <c r="AZD30" s="78"/>
      <c r="AZE30" s="78"/>
      <c r="AZF30" s="78"/>
      <c r="AZG30" s="78"/>
      <c r="AZH30" s="78"/>
      <c r="AZI30" s="78"/>
      <c r="AZJ30" s="78"/>
      <c r="AZK30" s="78"/>
      <c r="AZL30" s="78"/>
      <c r="AZM30" s="78"/>
      <c r="AZN30" s="78"/>
      <c r="AZO30" s="78"/>
      <c r="AZP30" s="78"/>
      <c r="AZQ30" s="78"/>
      <c r="AZR30" s="78"/>
      <c r="AZS30" s="78"/>
      <c r="AZT30" s="78"/>
      <c r="AZU30" s="78"/>
      <c r="AZV30" s="78"/>
      <c r="AZW30" s="78"/>
      <c r="AZX30" s="78"/>
      <c r="AZY30" s="78"/>
      <c r="AZZ30" s="78"/>
      <c r="BAA30" s="78"/>
      <c r="BAB30" s="78"/>
      <c r="BAC30" s="78"/>
      <c r="BAD30" s="78"/>
      <c r="BAE30" s="78"/>
      <c r="BAF30" s="78"/>
      <c r="BAG30" s="78"/>
      <c r="BAH30" s="78"/>
      <c r="BAI30" s="78"/>
      <c r="BAJ30" s="78"/>
      <c r="BAK30" s="78"/>
      <c r="BAL30" s="78"/>
      <c r="BAM30" s="78"/>
      <c r="BAN30" s="78"/>
      <c r="BAO30" s="78"/>
      <c r="BAP30" s="78"/>
      <c r="BAQ30" s="78"/>
      <c r="BAR30" s="78"/>
      <c r="BAS30" s="78"/>
      <c r="BAT30" s="78"/>
      <c r="BAU30" s="78"/>
      <c r="BAV30" s="78"/>
      <c r="BAW30" s="78"/>
      <c r="BAX30" s="78"/>
      <c r="BAY30" s="78"/>
      <c r="BAZ30" s="78"/>
      <c r="BBA30" s="78"/>
      <c r="BBB30" s="78"/>
      <c r="BBC30" s="78"/>
      <c r="BBD30" s="78"/>
      <c r="BBE30" s="78"/>
      <c r="BBF30" s="78"/>
      <c r="BBG30" s="78"/>
      <c r="BBH30" s="78"/>
      <c r="BBI30" s="78"/>
      <c r="BBJ30" s="78"/>
      <c r="BBK30" s="78"/>
      <c r="BBL30" s="78"/>
      <c r="BBM30" s="78"/>
      <c r="BBN30" s="78"/>
      <c r="BBO30" s="78"/>
      <c r="BBP30" s="78"/>
      <c r="BBQ30" s="78"/>
      <c r="BBR30" s="78"/>
      <c r="BBS30" s="78"/>
      <c r="BBT30" s="78"/>
      <c r="BBU30" s="78"/>
      <c r="BBV30" s="78"/>
      <c r="BBW30" s="78"/>
      <c r="BBX30" s="78"/>
      <c r="BBY30" s="78"/>
      <c r="BBZ30" s="78"/>
      <c r="BCA30" s="78"/>
      <c r="BCB30" s="78"/>
      <c r="BCC30" s="78"/>
      <c r="BCD30" s="78"/>
      <c r="BCE30" s="78"/>
      <c r="BCF30" s="78"/>
      <c r="BCG30" s="78"/>
      <c r="BCH30" s="78"/>
      <c r="BCI30" s="78"/>
      <c r="BCJ30" s="78"/>
      <c r="BCK30" s="78"/>
      <c r="BCL30" s="78"/>
      <c r="BCM30" s="78"/>
      <c r="BCN30" s="78"/>
      <c r="BCO30" s="78"/>
      <c r="BCP30" s="78"/>
      <c r="BCQ30" s="78"/>
      <c r="BCR30" s="78"/>
      <c r="BCS30" s="78"/>
      <c r="BCT30" s="78"/>
      <c r="BCU30" s="78"/>
      <c r="BCV30" s="78"/>
      <c r="BCW30" s="78"/>
      <c r="BCX30" s="78"/>
      <c r="BCY30" s="78"/>
      <c r="BCZ30" s="78"/>
      <c r="BDA30" s="78"/>
      <c r="BDB30" s="78"/>
      <c r="BDC30" s="78"/>
      <c r="BDD30" s="78"/>
      <c r="BDE30" s="78"/>
      <c r="BDF30" s="78"/>
      <c r="BDG30" s="78"/>
      <c r="BDH30" s="78"/>
      <c r="BDI30" s="78"/>
      <c r="BDJ30" s="78"/>
      <c r="BDK30" s="78"/>
      <c r="BDL30" s="78"/>
      <c r="BDM30" s="78"/>
      <c r="BDN30" s="78"/>
      <c r="BDO30" s="78"/>
      <c r="BDP30" s="78"/>
      <c r="BDQ30" s="78"/>
      <c r="BDR30" s="78"/>
      <c r="BDS30" s="78"/>
      <c r="BDT30" s="78"/>
      <c r="BDU30" s="78"/>
      <c r="BDV30" s="78"/>
      <c r="BDW30" s="78"/>
      <c r="BDX30" s="78"/>
      <c r="BDY30" s="78"/>
      <c r="BDZ30" s="78"/>
      <c r="BEA30" s="78"/>
      <c r="BEB30" s="78"/>
      <c r="BEC30" s="78"/>
      <c r="BED30" s="78"/>
      <c r="BEE30" s="78"/>
      <c r="BEF30" s="78"/>
      <c r="BEG30" s="78"/>
      <c r="BEH30" s="78"/>
      <c r="BEI30" s="78"/>
      <c r="BEJ30" s="78"/>
      <c r="BEK30" s="78"/>
      <c r="BEL30" s="78"/>
      <c r="BEM30" s="78"/>
      <c r="BEN30" s="78"/>
      <c r="BEO30" s="78"/>
      <c r="BEP30" s="78"/>
      <c r="BEQ30" s="78"/>
      <c r="BER30" s="78"/>
      <c r="BES30" s="78"/>
      <c r="BET30" s="78"/>
      <c r="BEU30" s="78"/>
      <c r="BEV30" s="78"/>
      <c r="BEW30" s="78"/>
      <c r="BEX30" s="78"/>
      <c r="BEY30" s="78"/>
      <c r="BEZ30" s="78"/>
      <c r="BFA30" s="78"/>
      <c r="BFB30" s="78"/>
      <c r="BFC30" s="78"/>
      <c r="BFD30" s="78"/>
      <c r="BFE30" s="78"/>
      <c r="BFF30" s="78"/>
      <c r="BFG30" s="78"/>
      <c r="BFH30" s="78"/>
      <c r="BFI30" s="78"/>
      <c r="BFJ30" s="78"/>
      <c r="BFK30" s="78"/>
      <c r="BFL30" s="78"/>
      <c r="BFM30" s="78"/>
      <c r="BFN30" s="78"/>
      <c r="BFO30" s="78"/>
      <c r="BFP30" s="78"/>
      <c r="BFQ30" s="78"/>
      <c r="BFR30" s="78"/>
      <c r="BFS30" s="78"/>
      <c r="BFT30" s="78"/>
      <c r="BFU30" s="78"/>
      <c r="BFV30" s="78"/>
      <c r="BFW30" s="78"/>
      <c r="BFX30" s="78"/>
      <c r="BFY30" s="78"/>
      <c r="BFZ30" s="78"/>
      <c r="BGA30" s="78"/>
      <c r="BGB30" s="78"/>
      <c r="BGC30" s="78"/>
      <c r="BGD30" s="78"/>
      <c r="BGE30" s="78"/>
      <c r="BGF30" s="78"/>
      <c r="BGG30" s="78"/>
      <c r="BGH30" s="78"/>
      <c r="BGI30" s="78"/>
      <c r="BGJ30" s="78"/>
      <c r="BGK30" s="78"/>
      <c r="BGL30" s="78"/>
      <c r="BGM30" s="78"/>
      <c r="BGN30" s="78"/>
      <c r="BGO30" s="78"/>
      <c r="BGP30" s="78"/>
      <c r="BGQ30" s="78"/>
      <c r="BGR30" s="78"/>
      <c r="BGS30" s="78"/>
      <c r="BGT30" s="78"/>
      <c r="BGU30" s="78"/>
      <c r="BGV30" s="78"/>
      <c r="BGW30" s="78"/>
      <c r="BGX30" s="78"/>
      <c r="BGY30" s="78"/>
      <c r="BGZ30" s="78"/>
      <c r="BHA30" s="78"/>
      <c r="BHB30" s="78"/>
      <c r="BHC30" s="78"/>
      <c r="BHD30" s="78"/>
      <c r="BHE30" s="78"/>
      <c r="BHF30" s="78"/>
      <c r="BHG30" s="78"/>
      <c r="BHH30" s="78"/>
      <c r="BHI30" s="78"/>
      <c r="BHJ30" s="78"/>
      <c r="BHK30" s="78"/>
      <c r="BHL30" s="78"/>
      <c r="BHM30" s="78"/>
      <c r="BHN30" s="78"/>
      <c r="BHO30" s="78"/>
      <c r="BHP30" s="78"/>
      <c r="BHQ30" s="78"/>
      <c r="BHR30" s="78"/>
      <c r="BHS30" s="78"/>
      <c r="BHT30" s="78"/>
      <c r="BHU30" s="78"/>
      <c r="BHV30" s="78"/>
      <c r="BHW30" s="78"/>
      <c r="BHX30" s="78"/>
      <c r="BHY30" s="78"/>
      <c r="BHZ30" s="78"/>
      <c r="BIA30" s="78"/>
      <c r="BIB30" s="78"/>
      <c r="BIC30" s="78"/>
      <c r="BID30" s="78"/>
      <c r="BIE30" s="78"/>
      <c r="BIF30" s="78"/>
      <c r="BIG30" s="78"/>
      <c r="BIH30" s="78"/>
      <c r="BII30" s="78"/>
      <c r="BIJ30" s="78"/>
      <c r="BIK30" s="78"/>
      <c r="BIL30" s="78"/>
      <c r="BIM30" s="78"/>
      <c r="BIN30" s="78"/>
      <c r="BIO30" s="78"/>
      <c r="BIP30" s="78"/>
      <c r="BIQ30" s="78"/>
      <c r="BIR30" s="78"/>
      <c r="BIS30" s="78"/>
      <c r="BIT30" s="78"/>
      <c r="BIU30" s="78"/>
      <c r="BIV30" s="78"/>
      <c r="BIW30" s="78"/>
      <c r="BIX30" s="78"/>
      <c r="BIY30" s="78"/>
      <c r="BIZ30" s="78"/>
      <c r="BJA30" s="78"/>
      <c r="BJB30" s="78"/>
      <c r="BJC30" s="78"/>
      <c r="BJD30" s="78"/>
      <c r="BJE30" s="78"/>
      <c r="BJF30" s="78"/>
      <c r="BJG30" s="78"/>
      <c r="BJH30" s="78"/>
      <c r="BJI30" s="78"/>
      <c r="BJJ30" s="78"/>
      <c r="BJK30" s="78"/>
      <c r="BJL30" s="78"/>
      <c r="BJM30" s="78"/>
      <c r="BJN30" s="78"/>
      <c r="BJO30" s="78"/>
      <c r="BJP30" s="78"/>
      <c r="BJQ30" s="78"/>
      <c r="BJR30" s="78"/>
      <c r="BJS30" s="78"/>
      <c r="BJT30" s="78"/>
      <c r="BJU30" s="78"/>
      <c r="BJV30" s="78"/>
      <c r="BJW30" s="78"/>
      <c r="BJX30" s="78"/>
      <c r="BJY30" s="78"/>
      <c r="BJZ30" s="78"/>
      <c r="BKA30" s="78"/>
      <c r="BKB30" s="78"/>
      <c r="BKC30" s="78"/>
      <c r="BKD30" s="78"/>
      <c r="BKE30" s="78"/>
      <c r="BKF30" s="78"/>
      <c r="BKG30" s="78"/>
      <c r="BKH30" s="78"/>
      <c r="BKI30" s="78"/>
      <c r="BKJ30" s="78"/>
      <c r="BKK30" s="78"/>
      <c r="BKL30" s="78"/>
      <c r="BKM30" s="78"/>
      <c r="BKN30" s="78"/>
      <c r="BKO30" s="78"/>
      <c r="BKP30" s="78"/>
      <c r="BKQ30" s="78"/>
      <c r="BKR30" s="78"/>
      <c r="BKS30" s="78"/>
      <c r="BKT30" s="78"/>
      <c r="BKU30" s="78"/>
      <c r="BKV30" s="78"/>
      <c r="BKW30" s="78"/>
      <c r="BKX30" s="78"/>
      <c r="BKY30" s="78"/>
      <c r="BKZ30" s="78"/>
      <c r="BLA30" s="78"/>
      <c r="BLB30" s="78"/>
      <c r="BLC30" s="78"/>
      <c r="BLD30" s="78"/>
      <c r="BLE30" s="78"/>
      <c r="BLF30" s="78"/>
      <c r="BLG30" s="78"/>
      <c r="BLH30" s="78"/>
      <c r="BLI30" s="78"/>
      <c r="BLJ30" s="78"/>
      <c r="BLK30" s="78"/>
      <c r="BLL30" s="78"/>
      <c r="BLM30" s="78"/>
      <c r="BLN30" s="78"/>
      <c r="BLO30" s="78"/>
      <c r="BLP30" s="78"/>
      <c r="BLQ30" s="78"/>
      <c r="BLR30" s="78"/>
      <c r="BLS30" s="78"/>
      <c r="BLT30" s="78"/>
      <c r="BLU30" s="78"/>
      <c r="BLV30" s="78"/>
      <c r="BLW30" s="78"/>
      <c r="BLX30" s="78"/>
      <c r="BLY30" s="78"/>
      <c r="BLZ30" s="78"/>
      <c r="BMA30" s="78"/>
      <c r="BMB30" s="78"/>
      <c r="BMC30" s="78"/>
      <c r="BMD30" s="78"/>
      <c r="BME30" s="78"/>
      <c r="BMF30" s="78"/>
      <c r="BMG30" s="78"/>
      <c r="BMH30" s="78"/>
      <c r="BMI30" s="78"/>
      <c r="BMJ30" s="78"/>
      <c r="BMK30" s="78"/>
      <c r="BML30" s="78"/>
      <c r="BMM30" s="78"/>
      <c r="BMN30" s="78"/>
      <c r="BMO30" s="78"/>
      <c r="BMP30" s="78"/>
      <c r="BMQ30" s="78"/>
      <c r="BMR30" s="78"/>
      <c r="BMS30" s="78"/>
      <c r="BMT30" s="78"/>
      <c r="BMU30" s="78"/>
      <c r="BMV30" s="78"/>
      <c r="BMW30" s="78"/>
      <c r="BMX30" s="78"/>
      <c r="BMY30" s="78"/>
      <c r="BMZ30" s="78"/>
      <c r="BNA30" s="78"/>
      <c r="BNB30" s="78"/>
      <c r="BNC30" s="78"/>
      <c r="BND30" s="78"/>
      <c r="BNE30" s="78"/>
      <c r="BNF30" s="78"/>
      <c r="BNG30" s="78"/>
      <c r="BNH30" s="78"/>
      <c r="BNI30" s="78"/>
      <c r="BNJ30" s="78"/>
      <c r="BNK30" s="78"/>
      <c r="BNL30" s="78"/>
      <c r="BNM30" s="78"/>
      <c r="BNN30" s="78"/>
      <c r="BNO30" s="78"/>
      <c r="BNP30" s="78"/>
      <c r="BNQ30" s="78"/>
      <c r="BNR30" s="78"/>
      <c r="BNS30" s="78"/>
      <c r="BNT30" s="78"/>
      <c r="BNU30" s="78"/>
      <c r="BNV30" s="78"/>
      <c r="BNW30" s="78"/>
      <c r="BNX30" s="78"/>
      <c r="BNY30" s="78"/>
      <c r="BNZ30" s="78"/>
      <c r="BOA30" s="78"/>
      <c r="BOB30" s="78"/>
      <c r="BOC30" s="78"/>
      <c r="BOD30" s="78"/>
      <c r="BOE30" s="78"/>
      <c r="BOF30" s="78"/>
      <c r="BOG30" s="78"/>
      <c r="BOH30" s="78"/>
      <c r="BOI30" s="78"/>
      <c r="BOJ30" s="78"/>
      <c r="BOK30" s="78"/>
      <c r="BOL30" s="78"/>
      <c r="BOM30" s="78"/>
      <c r="BON30" s="78"/>
      <c r="BOO30" s="78"/>
      <c r="BOP30" s="78"/>
      <c r="BOQ30" s="78"/>
      <c r="BOR30" s="78"/>
      <c r="BOS30" s="78"/>
      <c r="BOT30" s="78"/>
      <c r="BOU30" s="78"/>
      <c r="BOV30" s="78"/>
      <c r="BOW30" s="78"/>
      <c r="BOX30" s="78"/>
      <c r="BOY30" s="78"/>
      <c r="BOZ30" s="78"/>
      <c r="BPA30" s="78"/>
      <c r="BPB30" s="78"/>
      <c r="BPC30" s="78"/>
      <c r="BPD30" s="78"/>
      <c r="BPE30" s="78"/>
      <c r="BPF30" s="78"/>
      <c r="BPG30" s="78"/>
      <c r="BPH30" s="78"/>
      <c r="BPI30" s="78"/>
      <c r="BPJ30" s="78"/>
      <c r="BPK30" s="78"/>
      <c r="BPL30" s="78"/>
      <c r="BPM30" s="78"/>
      <c r="BPN30" s="78"/>
      <c r="BPO30" s="78"/>
      <c r="BPP30" s="78"/>
      <c r="BPQ30" s="78"/>
      <c r="BPR30" s="78"/>
      <c r="BPS30" s="78"/>
      <c r="BPT30" s="78"/>
      <c r="BPU30" s="78"/>
      <c r="BPV30" s="78"/>
      <c r="BPW30" s="78"/>
      <c r="BPX30" s="78"/>
      <c r="BPY30" s="78"/>
      <c r="BPZ30" s="78"/>
      <c r="BQA30" s="78"/>
      <c r="BQB30" s="78"/>
      <c r="BQC30" s="78"/>
      <c r="BQD30" s="78"/>
      <c r="BQE30" s="78"/>
      <c r="BQF30" s="78"/>
      <c r="BQG30" s="78"/>
      <c r="BQH30" s="78"/>
      <c r="BQI30" s="78"/>
      <c r="BQJ30" s="78"/>
      <c r="BQK30" s="78"/>
      <c r="BQL30" s="78"/>
      <c r="BQM30" s="78"/>
      <c r="BQN30" s="78"/>
      <c r="BQO30" s="78"/>
      <c r="BQP30" s="78"/>
      <c r="BQQ30" s="78"/>
      <c r="BQR30" s="78"/>
      <c r="BQS30" s="78"/>
      <c r="BQT30" s="78"/>
      <c r="BQU30" s="78"/>
      <c r="BQV30" s="78"/>
      <c r="BQW30" s="78"/>
      <c r="BQX30" s="78"/>
      <c r="BQY30" s="78"/>
      <c r="BQZ30" s="78"/>
      <c r="BRA30" s="78"/>
      <c r="BRB30" s="78"/>
      <c r="BRC30" s="78"/>
      <c r="BRD30" s="78"/>
      <c r="BRE30" s="78"/>
      <c r="BRF30" s="78"/>
      <c r="BRG30" s="78"/>
      <c r="BRH30" s="78"/>
      <c r="BRI30" s="78"/>
      <c r="BRJ30" s="78"/>
      <c r="BRK30" s="78"/>
      <c r="BRL30" s="78"/>
      <c r="BRM30" s="78"/>
      <c r="BRN30" s="78"/>
      <c r="BRO30" s="78"/>
      <c r="BRP30" s="78"/>
      <c r="BRQ30" s="78"/>
      <c r="BRR30" s="78"/>
      <c r="BRS30" s="78"/>
      <c r="BRT30" s="78"/>
      <c r="BRU30" s="78"/>
      <c r="BRV30" s="78"/>
      <c r="BRW30" s="78"/>
      <c r="BRX30" s="78"/>
      <c r="BRY30" s="78"/>
      <c r="BRZ30" s="78"/>
      <c r="BSA30" s="78"/>
      <c r="BSB30" s="78"/>
      <c r="BSC30" s="78"/>
      <c r="BSD30" s="78"/>
      <c r="BSE30" s="78"/>
      <c r="BSF30" s="78"/>
      <c r="BSG30" s="78"/>
      <c r="BSH30" s="78"/>
      <c r="BSI30" s="78"/>
      <c r="BSJ30" s="78"/>
      <c r="BSK30" s="78"/>
      <c r="BSL30" s="78"/>
      <c r="BSM30" s="78"/>
      <c r="BSN30" s="78"/>
      <c r="BSO30" s="78"/>
      <c r="BSP30" s="78"/>
      <c r="BSQ30" s="78"/>
      <c r="BSR30" s="78"/>
      <c r="BSS30" s="78"/>
      <c r="BST30" s="78"/>
      <c r="BSU30" s="78"/>
      <c r="BSV30" s="78"/>
      <c r="BSW30" s="78"/>
      <c r="BSX30" s="78"/>
      <c r="BSY30" s="78"/>
      <c r="BSZ30" s="78"/>
      <c r="BTA30" s="78"/>
      <c r="BTB30" s="78"/>
      <c r="BTC30" s="78"/>
      <c r="BTD30" s="78"/>
      <c r="BTE30" s="78"/>
      <c r="BTF30" s="78"/>
      <c r="BTG30" s="78"/>
      <c r="BTH30" s="78"/>
      <c r="BTI30" s="78"/>
      <c r="BTJ30" s="78"/>
      <c r="BTK30" s="78"/>
      <c r="BTL30" s="78"/>
      <c r="BTM30" s="78"/>
      <c r="BTN30" s="78"/>
      <c r="BTO30" s="78"/>
      <c r="BTP30" s="78"/>
      <c r="BTQ30" s="78"/>
      <c r="BTR30" s="78"/>
      <c r="BTS30" s="78"/>
      <c r="BTT30" s="78"/>
      <c r="BTU30" s="78"/>
      <c r="BTV30" s="78"/>
      <c r="BTW30" s="78"/>
      <c r="BTX30" s="78"/>
      <c r="BTY30" s="78"/>
      <c r="BTZ30" s="78"/>
      <c r="BUA30" s="78"/>
      <c r="BUB30" s="78"/>
      <c r="BUC30" s="78"/>
      <c r="BUD30" s="78"/>
      <c r="BUE30" s="78"/>
      <c r="BUF30" s="78"/>
      <c r="BUG30" s="78"/>
      <c r="BUH30" s="78"/>
      <c r="BUI30" s="78"/>
      <c r="BUJ30" s="78"/>
      <c r="BUK30" s="78"/>
      <c r="BUL30" s="78"/>
      <c r="BUM30" s="78"/>
      <c r="BUN30" s="78"/>
      <c r="BUO30" s="78"/>
      <c r="BUP30" s="78"/>
      <c r="BUQ30" s="78"/>
      <c r="BUR30" s="78"/>
      <c r="BUS30" s="78"/>
      <c r="BUT30" s="78"/>
      <c r="BUU30" s="78"/>
      <c r="BUV30" s="78"/>
      <c r="BUW30" s="78"/>
      <c r="BUX30" s="78"/>
      <c r="BUY30" s="78"/>
      <c r="BUZ30" s="78"/>
      <c r="BVA30" s="78"/>
      <c r="BVB30" s="78"/>
      <c r="BVC30" s="78"/>
      <c r="BVD30" s="78"/>
      <c r="BVE30" s="78"/>
      <c r="BVF30" s="78"/>
      <c r="BVG30" s="78"/>
      <c r="BVH30" s="78"/>
      <c r="BVI30" s="78"/>
      <c r="BVJ30" s="78"/>
      <c r="BVK30" s="78"/>
      <c r="BVL30" s="78"/>
      <c r="BVM30" s="78"/>
      <c r="BVN30" s="78"/>
      <c r="BVO30" s="78"/>
      <c r="BVP30" s="78"/>
      <c r="BVQ30" s="78"/>
      <c r="BVR30" s="78"/>
      <c r="BVS30" s="78"/>
      <c r="BVT30" s="78"/>
      <c r="BVU30" s="78"/>
      <c r="BVV30" s="78"/>
      <c r="BVW30" s="78"/>
      <c r="BVX30" s="78"/>
      <c r="BVY30" s="78"/>
      <c r="BVZ30" s="78"/>
      <c r="BWA30" s="78"/>
      <c r="BWB30" s="78"/>
      <c r="BWC30" s="78"/>
      <c r="BWD30" s="78"/>
      <c r="BWE30" s="78"/>
      <c r="BWF30" s="78"/>
      <c r="BWG30" s="78"/>
      <c r="BWH30" s="78"/>
      <c r="BWI30" s="78"/>
      <c r="BWJ30" s="78"/>
      <c r="BWK30" s="78"/>
      <c r="BWL30" s="78"/>
      <c r="BWM30" s="78"/>
      <c r="BWN30" s="78"/>
      <c r="BWO30" s="78"/>
      <c r="BWP30" s="78"/>
      <c r="BWQ30" s="78"/>
      <c r="BWR30" s="78"/>
      <c r="BWS30" s="78"/>
      <c r="BWT30" s="78"/>
      <c r="BWU30" s="78"/>
      <c r="BWV30" s="78"/>
      <c r="BWW30" s="78"/>
      <c r="BWX30" s="78"/>
      <c r="BWY30" s="78"/>
      <c r="BWZ30" s="78"/>
      <c r="BXA30" s="78"/>
      <c r="BXB30" s="78"/>
      <c r="BXC30" s="78"/>
      <c r="BXD30" s="78"/>
      <c r="BXE30" s="78"/>
      <c r="BXF30" s="78"/>
      <c r="BXG30" s="78"/>
      <c r="BXH30" s="78"/>
      <c r="BXI30" s="78"/>
      <c r="BXJ30" s="78"/>
      <c r="BXK30" s="78"/>
      <c r="BXL30" s="78"/>
      <c r="BXM30" s="78"/>
      <c r="BXN30" s="78"/>
      <c r="BXO30" s="78"/>
      <c r="BXP30" s="78"/>
      <c r="BXQ30" s="78"/>
      <c r="BXR30" s="78"/>
      <c r="BXS30" s="78"/>
      <c r="BXT30" s="78"/>
      <c r="BXU30" s="78"/>
      <c r="BXV30" s="78"/>
      <c r="BXW30" s="78"/>
      <c r="BXX30" s="78"/>
      <c r="BXY30" s="78"/>
      <c r="BXZ30" s="78"/>
      <c r="BYA30" s="78"/>
      <c r="BYB30" s="78"/>
      <c r="BYC30" s="78"/>
      <c r="BYD30" s="78"/>
      <c r="BYE30" s="78"/>
      <c r="BYF30" s="78"/>
      <c r="BYG30" s="78"/>
      <c r="BYH30" s="78"/>
      <c r="BYI30" s="78"/>
      <c r="BYJ30" s="78"/>
      <c r="BYK30" s="78"/>
      <c r="BYL30" s="78"/>
      <c r="BYM30" s="78"/>
      <c r="BYN30" s="78"/>
      <c r="BYO30" s="78"/>
      <c r="BYP30" s="78"/>
      <c r="BYQ30" s="78"/>
      <c r="BYR30" s="78"/>
      <c r="BYS30" s="78"/>
      <c r="BYT30" s="78"/>
      <c r="BYU30" s="78"/>
      <c r="BYV30" s="78"/>
      <c r="BYW30" s="78"/>
      <c r="BYX30" s="78"/>
      <c r="BYY30" s="78"/>
      <c r="BYZ30" s="78"/>
      <c r="BZA30" s="78"/>
      <c r="BZB30" s="78"/>
      <c r="BZC30" s="78"/>
      <c r="BZD30" s="78"/>
      <c r="BZE30" s="78"/>
      <c r="BZF30" s="78"/>
      <c r="BZG30" s="78"/>
      <c r="BZH30" s="78"/>
      <c r="BZI30" s="78"/>
      <c r="BZJ30" s="78"/>
      <c r="BZK30" s="78"/>
      <c r="BZL30" s="78"/>
      <c r="BZM30" s="78"/>
      <c r="BZN30" s="78"/>
      <c r="BZO30" s="78"/>
      <c r="BZP30" s="78"/>
      <c r="BZQ30" s="78"/>
      <c r="BZR30" s="78"/>
      <c r="BZS30" s="78"/>
      <c r="BZT30" s="78"/>
      <c r="BZU30" s="78"/>
      <c r="BZV30" s="78"/>
      <c r="BZW30" s="78"/>
      <c r="BZX30" s="78"/>
      <c r="BZY30" s="78"/>
      <c r="BZZ30" s="78"/>
      <c r="CAA30" s="78"/>
      <c r="CAB30" s="78"/>
      <c r="CAC30" s="78"/>
      <c r="CAD30" s="78"/>
      <c r="CAE30" s="78"/>
      <c r="CAF30" s="78"/>
      <c r="CAG30" s="78"/>
      <c r="CAH30" s="78"/>
      <c r="CAI30" s="78"/>
      <c r="CAJ30" s="78"/>
      <c r="CAK30" s="78"/>
      <c r="CAL30" s="78"/>
      <c r="CAM30" s="78"/>
      <c r="CAN30" s="78"/>
      <c r="CAO30" s="78"/>
      <c r="CAP30" s="78"/>
      <c r="CAQ30" s="78"/>
      <c r="CAR30" s="78"/>
      <c r="CAS30" s="78"/>
      <c r="CAT30" s="78"/>
      <c r="CAU30" s="78"/>
      <c r="CAV30" s="78"/>
      <c r="CAW30" s="78"/>
      <c r="CAX30" s="78"/>
      <c r="CAY30" s="78"/>
      <c r="CAZ30" s="78"/>
      <c r="CBA30" s="78"/>
      <c r="CBB30" s="78"/>
      <c r="CBC30" s="78"/>
      <c r="CBD30" s="78"/>
      <c r="CBE30" s="78"/>
      <c r="CBF30" s="78"/>
      <c r="CBG30" s="78"/>
      <c r="CBH30" s="78"/>
      <c r="CBI30" s="78"/>
      <c r="CBJ30" s="78"/>
      <c r="CBK30" s="78"/>
      <c r="CBL30" s="78"/>
      <c r="CBM30" s="78"/>
      <c r="CBN30" s="78"/>
      <c r="CBO30" s="78"/>
      <c r="CBP30" s="78"/>
      <c r="CBQ30" s="78"/>
      <c r="CBR30" s="78"/>
      <c r="CBS30" s="78"/>
      <c r="CBT30" s="78"/>
      <c r="CBU30" s="78"/>
      <c r="CBV30" s="78"/>
      <c r="CBW30" s="78"/>
      <c r="CBX30" s="78"/>
      <c r="CBY30" s="78"/>
      <c r="CBZ30" s="78"/>
      <c r="CCA30" s="78"/>
      <c r="CCB30" s="78"/>
      <c r="CCC30" s="78"/>
      <c r="CCD30" s="78"/>
      <c r="CCE30" s="78"/>
      <c r="CCF30" s="78"/>
      <c r="CCG30" s="78"/>
      <c r="CCH30" s="78"/>
      <c r="CCI30" s="78"/>
      <c r="CCJ30" s="78"/>
      <c r="CCK30" s="78"/>
      <c r="CCL30" s="78"/>
      <c r="CCM30" s="78"/>
      <c r="CCN30" s="78"/>
      <c r="CCO30" s="78"/>
      <c r="CCP30" s="78"/>
      <c r="CCQ30" s="78"/>
      <c r="CCR30" s="78"/>
      <c r="CCS30" s="78"/>
      <c r="CCT30" s="78"/>
      <c r="CCU30" s="78"/>
      <c r="CCV30" s="78"/>
      <c r="CCW30" s="78"/>
      <c r="CCX30" s="78"/>
      <c r="CCY30" s="78"/>
      <c r="CCZ30" s="78"/>
      <c r="CDA30" s="78"/>
      <c r="CDB30" s="78"/>
      <c r="CDC30" s="78"/>
      <c r="CDD30" s="78"/>
      <c r="CDE30" s="78"/>
      <c r="CDF30" s="78"/>
      <c r="CDG30" s="78"/>
      <c r="CDH30" s="78"/>
      <c r="CDI30" s="78"/>
      <c r="CDJ30" s="78"/>
      <c r="CDK30" s="78"/>
      <c r="CDL30" s="78"/>
      <c r="CDM30" s="78"/>
      <c r="CDN30" s="78"/>
      <c r="CDO30" s="78"/>
      <c r="CDP30" s="78"/>
      <c r="CDQ30" s="78"/>
      <c r="CDR30" s="78"/>
      <c r="CDS30" s="78"/>
      <c r="CDT30" s="78"/>
      <c r="CDU30" s="78"/>
      <c r="CDV30" s="78"/>
      <c r="CDW30" s="78"/>
      <c r="CDX30" s="78"/>
      <c r="CDY30" s="78"/>
      <c r="CDZ30" s="78"/>
      <c r="CEA30" s="78"/>
      <c r="CEB30" s="78"/>
      <c r="CEC30" s="78"/>
      <c r="CED30" s="78"/>
      <c r="CEE30" s="78"/>
      <c r="CEF30" s="78"/>
      <c r="CEG30" s="78"/>
      <c r="CEH30" s="78"/>
      <c r="CEI30" s="78"/>
      <c r="CEJ30" s="78"/>
      <c r="CEK30" s="78"/>
      <c r="CEL30" s="78"/>
      <c r="CEM30" s="78"/>
      <c r="CEN30" s="78"/>
      <c r="CEO30" s="78"/>
      <c r="CEP30" s="78"/>
      <c r="CEQ30" s="78"/>
      <c r="CER30" s="78"/>
      <c r="CES30" s="78"/>
      <c r="CET30" s="78"/>
      <c r="CEU30" s="78"/>
      <c r="CEV30" s="78"/>
      <c r="CEW30" s="78"/>
      <c r="CEX30" s="78"/>
      <c r="CEY30" s="78"/>
      <c r="CEZ30" s="78"/>
      <c r="CFA30" s="78"/>
      <c r="CFB30" s="78"/>
      <c r="CFC30" s="78"/>
      <c r="CFD30" s="78"/>
      <c r="CFE30" s="78"/>
      <c r="CFF30" s="78"/>
      <c r="CFG30" s="78"/>
      <c r="CFH30" s="78"/>
      <c r="CFI30" s="78"/>
      <c r="CFJ30" s="78"/>
      <c r="CFK30" s="78"/>
      <c r="CFL30" s="78"/>
      <c r="CFM30" s="78"/>
      <c r="CFN30" s="78"/>
      <c r="CFO30" s="78"/>
      <c r="CFP30" s="78"/>
      <c r="CFQ30" s="78"/>
      <c r="CFR30" s="78"/>
      <c r="CFS30" s="78"/>
      <c r="CFT30" s="78"/>
      <c r="CFU30" s="78"/>
      <c r="CFV30" s="78"/>
      <c r="CFW30" s="78"/>
      <c r="CFX30" s="78"/>
      <c r="CFY30" s="78"/>
      <c r="CFZ30" s="78"/>
      <c r="CGA30" s="78"/>
      <c r="CGB30" s="78"/>
      <c r="CGC30" s="78"/>
      <c r="CGD30" s="78"/>
      <c r="CGE30" s="78"/>
      <c r="CGF30" s="78"/>
      <c r="CGG30" s="78"/>
      <c r="CGH30" s="78"/>
      <c r="CGI30" s="78"/>
      <c r="CGJ30" s="78"/>
      <c r="CGK30" s="78"/>
      <c r="CGL30" s="78"/>
      <c r="CGM30" s="78"/>
      <c r="CGN30" s="78"/>
      <c r="CGO30" s="78"/>
      <c r="CGP30" s="78"/>
      <c r="CGQ30" s="78"/>
      <c r="CGR30" s="78"/>
      <c r="CGS30" s="78"/>
      <c r="CGT30" s="78"/>
      <c r="CGU30" s="78"/>
      <c r="CGV30" s="78"/>
      <c r="CGW30" s="78"/>
      <c r="CGX30" s="78"/>
      <c r="CGY30" s="78"/>
      <c r="CGZ30" s="78"/>
      <c r="CHA30" s="78"/>
      <c r="CHB30" s="78"/>
      <c r="CHC30" s="78"/>
      <c r="CHD30" s="78"/>
      <c r="CHE30" s="78"/>
      <c r="CHF30" s="78"/>
      <c r="CHG30" s="78"/>
      <c r="CHH30" s="78"/>
      <c r="CHI30" s="78"/>
      <c r="CHJ30" s="78"/>
      <c r="CHK30" s="78"/>
      <c r="CHL30" s="78"/>
      <c r="CHM30" s="78"/>
      <c r="CHN30" s="78"/>
      <c r="CHO30" s="78"/>
      <c r="CHP30" s="78"/>
      <c r="CHQ30" s="78"/>
      <c r="CHR30" s="78"/>
      <c r="CHS30" s="78"/>
      <c r="CHT30" s="78"/>
      <c r="CHU30" s="78"/>
      <c r="CHV30" s="78"/>
      <c r="CHW30" s="78"/>
      <c r="CHX30" s="78"/>
      <c r="CHY30" s="78"/>
      <c r="CHZ30" s="78"/>
      <c r="CIA30" s="78"/>
      <c r="CIB30" s="78"/>
      <c r="CIC30" s="78"/>
      <c r="CID30" s="78"/>
      <c r="CIE30" s="78"/>
      <c r="CIF30" s="78"/>
      <c r="CIG30" s="78"/>
      <c r="CIH30" s="78"/>
      <c r="CII30" s="78"/>
      <c r="CIJ30" s="78"/>
      <c r="CIK30" s="78"/>
      <c r="CIL30" s="78"/>
      <c r="CIM30" s="78"/>
      <c r="CIN30" s="78"/>
      <c r="CIO30" s="78"/>
      <c r="CIP30" s="78"/>
      <c r="CIQ30" s="78"/>
      <c r="CIR30" s="78"/>
      <c r="CIS30" s="78"/>
      <c r="CIT30" s="78"/>
      <c r="CIU30" s="78"/>
      <c r="CIV30" s="78"/>
      <c r="CIW30" s="78"/>
      <c r="CIX30" s="78"/>
      <c r="CIY30" s="78"/>
      <c r="CIZ30" s="78"/>
      <c r="CJA30" s="78"/>
      <c r="CJB30" s="78"/>
      <c r="CJC30" s="78"/>
      <c r="CJD30" s="78"/>
      <c r="CJE30" s="78"/>
      <c r="CJF30" s="78"/>
      <c r="CJG30" s="78"/>
      <c r="CJH30" s="78"/>
      <c r="CJI30" s="78"/>
      <c r="CJJ30" s="78"/>
      <c r="CJK30" s="78"/>
      <c r="CJL30" s="78"/>
      <c r="CJM30" s="78"/>
      <c r="CJN30" s="78"/>
      <c r="CJO30" s="78"/>
      <c r="CJP30" s="78"/>
      <c r="CJQ30" s="78"/>
      <c r="CJR30" s="78"/>
      <c r="CJS30" s="78"/>
      <c r="CJT30" s="78"/>
      <c r="CJU30" s="78"/>
      <c r="CJV30" s="78"/>
      <c r="CJW30" s="78"/>
      <c r="CJX30" s="78"/>
      <c r="CJY30" s="78"/>
      <c r="CJZ30" s="78"/>
      <c r="CKA30" s="78"/>
      <c r="CKB30" s="78"/>
      <c r="CKC30" s="78"/>
      <c r="CKD30" s="78"/>
      <c r="CKE30" s="78"/>
      <c r="CKF30" s="78"/>
      <c r="CKG30" s="78"/>
      <c r="CKH30" s="78"/>
      <c r="CKI30" s="78"/>
      <c r="CKJ30" s="78"/>
      <c r="CKK30" s="78"/>
      <c r="CKL30" s="78"/>
      <c r="CKM30" s="78"/>
      <c r="CKN30" s="78"/>
      <c r="CKO30" s="78"/>
      <c r="CKP30" s="78"/>
      <c r="CKQ30" s="78"/>
      <c r="CKR30" s="78"/>
      <c r="CKS30" s="78"/>
      <c r="CKT30" s="78"/>
      <c r="CKU30" s="78"/>
      <c r="CKV30" s="78"/>
      <c r="CKW30" s="78"/>
      <c r="CKX30" s="78"/>
      <c r="CKY30" s="78"/>
      <c r="CKZ30" s="78"/>
      <c r="CLA30" s="78"/>
      <c r="CLB30" s="78"/>
      <c r="CLC30" s="78"/>
      <c r="CLD30" s="78"/>
      <c r="CLE30" s="78"/>
      <c r="CLF30" s="78"/>
      <c r="CLG30" s="78"/>
      <c r="CLH30" s="78"/>
      <c r="CLI30" s="78"/>
      <c r="CLJ30" s="78"/>
      <c r="CLK30" s="78"/>
      <c r="CLL30" s="78"/>
      <c r="CLM30" s="78"/>
      <c r="CLN30" s="78"/>
      <c r="CLO30" s="78"/>
      <c r="CLP30" s="78"/>
      <c r="CLQ30" s="78"/>
      <c r="CLR30" s="78"/>
      <c r="CLS30" s="78"/>
      <c r="CLT30" s="78"/>
      <c r="CLU30" s="78"/>
      <c r="CLV30" s="78"/>
      <c r="CLW30" s="78"/>
      <c r="CLX30" s="78"/>
      <c r="CLY30" s="78"/>
      <c r="CLZ30" s="78"/>
      <c r="CMA30" s="78"/>
      <c r="CMB30" s="78"/>
      <c r="CMC30" s="78"/>
      <c r="CMD30" s="78"/>
      <c r="CME30" s="78"/>
      <c r="CMF30" s="78"/>
      <c r="CMG30" s="78"/>
      <c r="CMH30" s="78"/>
      <c r="CMI30" s="78"/>
      <c r="CMJ30" s="78"/>
      <c r="CMK30" s="78"/>
      <c r="CML30" s="78"/>
      <c r="CMM30" s="78"/>
      <c r="CMN30" s="78"/>
      <c r="CMO30" s="78"/>
      <c r="CMP30" s="78"/>
      <c r="CMQ30" s="78"/>
      <c r="CMR30" s="78"/>
      <c r="CMS30" s="78"/>
      <c r="CMT30" s="78"/>
      <c r="CMU30" s="78"/>
      <c r="CMV30" s="78"/>
      <c r="CMW30" s="78"/>
      <c r="CMX30" s="78"/>
      <c r="CMY30" s="78"/>
      <c r="CMZ30" s="78"/>
      <c r="CNA30" s="78"/>
      <c r="CNB30" s="78"/>
      <c r="CNC30" s="78"/>
      <c r="CND30" s="78"/>
      <c r="CNE30" s="78"/>
      <c r="CNF30" s="78"/>
      <c r="CNG30" s="78"/>
      <c r="CNH30" s="78"/>
      <c r="CNI30" s="78"/>
      <c r="CNJ30" s="78"/>
      <c r="CNK30" s="78"/>
      <c r="CNL30" s="78"/>
      <c r="CNM30" s="78"/>
      <c r="CNN30" s="78"/>
      <c r="CNO30" s="78"/>
      <c r="CNP30" s="78"/>
      <c r="CNQ30" s="78"/>
      <c r="CNR30" s="78"/>
      <c r="CNS30" s="78"/>
      <c r="CNT30" s="78"/>
      <c r="CNU30" s="78"/>
      <c r="CNV30" s="78"/>
      <c r="CNW30" s="78"/>
      <c r="CNX30" s="78"/>
      <c r="CNY30" s="78"/>
      <c r="CNZ30" s="78"/>
      <c r="COA30" s="78"/>
      <c r="COB30" s="78"/>
      <c r="COC30" s="78"/>
      <c r="COD30" s="78"/>
      <c r="COE30" s="78"/>
      <c r="COF30" s="78"/>
      <c r="COG30" s="78"/>
      <c r="COH30" s="78"/>
      <c r="COI30" s="78"/>
      <c r="COJ30" s="78"/>
      <c r="COK30" s="78"/>
      <c r="COL30" s="78"/>
      <c r="COM30" s="78"/>
      <c r="CON30" s="78"/>
      <c r="COO30" s="78"/>
      <c r="COP30" s="78"/>
      <c r="COQ30" s="78"/>
      <c r="COR30" s="78"/>
      <c r="COS30" s="78"/>
      <c r="COT30" s="78"/>
      <c r="COU30" s="78"/>
      <c r="COV30" s="78"/>
      <c r="COW30" s="78"/>
      <c r="COX30" s="78"/>
      <c r="COY30" s="78"/>
      <c r="COZ30" s="78"/>
      <c r="CPA30" s="78"/>
      <c r="CPB30" s="78"/>
      <c r="CPC30" s="78"/>
      <c r="CPD30" s="78"/>
      <c r="CPE30" s="78"/>
      <c r="CPF30" s="78"/>
      <c r="CPG30" s="78"/>
      <c r="CPH30" s="78"/>
      <c r="CPI30" s="78"/>
      <c r="CPJ30" s="78"/>
      <c r="CPK30" s="78"/>
      <c r="CPL30" s="78"/>
      <c r="CPM30" s="78"/>
      <c r="CPN30" s="78"/>
      <c r="CPO30" s="78"/>
      <c r="CPP30" s="78"/>
      <c r="CPQ30" s="78"/>
      <c r="CPR30" s="78"/>
      <c r="CPS30" s="78"/>
      <c r="CPT30" s="78"/>
      <c r="CPU30" s="78"/>
      <c r="CPV30" s="78"/>
      <c r="CPW30" s="78"/>
      <c r="CPX30" s="78"/>
      <c r="CPY30" s="78"/>
      <c r="CPZ30" s="78"/>
      <c r="CQA30" s="78"/>
      <c r="CQB30" s="78"/>
      <c r="CQC30" s="78"/>
      <c r="CQD30" s="78"/>
      <c r="CQE30" s="78"/>
      <c r="CQF30" s="78"/>
      <c r="CQG30" s="78"/>
      <c r="CQH30" s="78"/>
      <c r="CQI30" s="78"/>
      <c r="CQJ30" s="78"/>
      <c r="CQK30" s="78"/>
      <c r="CQL30" s="78"/>
      <c r="CQM30" s="78"/>
      <c r="CQN30" s="78"/>
      <c r="CQO30" s="78"/>
      <c r="CQP30" s="78"/>
      <c r="CQQ30" s="78"/>
      <c r="CQR30" s="78"/>
      <c r="CQS30" s="78"/>
      <c r="CQT30" s="78"/>
      <c r="CQU30" s="78"/>
      <c r="CQV30" s="78"/>
      <c r="CQW30" s="78"/>
      <c r="CQX30" s="78"/>
      <c r="CQY30" s="78"/>
      <c r="CQZ30" s="78"/>
      <c r="CRA30" s="78"/>
      <c r="CRB30" s="78"/>
      <c r="CRC30" s="78"/>
      <c r="CRD30" s="78"/>
      <c r="CRE30" s="78"/>
      <c r="CRF30" s="78"/>
      <c r="CRG30" s="78"/>
      <c r="CRH30" s="78"/>
      <c r="CRI30" s="78"/>
      <c r="CRJ30" s="78"/>
      <c r="CRK30" s="78"/>
      <c r="CRL30" s="78"/>
      <c r="CRM30" s="78"/>
      <c r="CRN30" s="78"/>
      <c r="CRO30" s="78"/>
      <c r="CRP30" s="78"/>
      <c r="CRQ30" s="78"/>
      <c r="CRR30" s="78"/>
      <c r="CRS30" s="78"/>
      <c r="CRT30" s="78"/>
      <c r="CRU30" s="78"/>
      <c r="CRV30" s="78"/>
      <c r="CRW30" s="78"/>
      <c r="CRX30" s="78"/>
      <c r="CRY30" s="78"/>
      <c r="CRZ30" s="78"/>
      <c r="CSA30" s="78"/>
      <c r="CSB30" s="78"/>
      <c r="CSC30" s="78"/>
      <c r="CSD30" s="78"/>
      <c r="CSE30" s="78"/>
      <c r="CSF30" s="78"/>
      <c r="CSG30" s="78"/>
      <c r="CSH30" s="78"/>
      <c r="CSI30" s="78"/>
      <c r="CSJ30" s="78"/>
      <c r="CSK30" s="78"/>
      <c r="CSL30" s="78"/>
      <c r="CSM30" s="78"/>
      <c r="CSN30" s="78"/>
      <c r="CSO30" s="78"/>
      <c r="CSP30" s="78"/>
      <c r="CSQ30" s="78"/>
      <c r="CSR30" s="78"/>
      <c r="CSS30" s="78"/>
      <c r="CST30" s="78"/>
      <c r="CSU30" s="78"/>
      <c r="CSV30" s="78"/>
      <c r="CSW30" s="78"/>
      <c r="CSX30" s="78"/>
      <c r="CSY30" s="78"/>
      <c r="CSZ30" s="78"/>
      <c r="CTA30" s="78"/>
      <c r="CTB30" s="78"/>
      <c r="CTC30" s="78"/>
      <c r="CTD30" s="78"/>
      <c r="CTE30" s="78"/>
      <c r="CTF30" s="78"/>
      <c r="CTG30" s="78"/>
      <c r="CTH30" s="78"/>
      <c r="CTI30" s="78"/>
      <c r="CTJ30" s="78"/>
      <c r="CTK30" s="78"/>
      <c r="CTL30" s="78"/>
      <c r="CTM30" s="78"/>
      <c r="CTN30" s="78"/>
      <c r="CTO30" s="78"/>
      <c r="CTP30" s="78"/>
      <c r="CTQ30" s="78"/>
      <c r="CTR30" s="78"/>
      <c r="CTS30" s="78"/>
      <c r="CTT30" s="78"/>
      <c r="CTU30" s="78"/>
      <c r="CTV30" s="78"/>
      <c r="CTW30" s="78"/>
      <c r="CTX30" s="78"/>
      <c r="CTY30" s="78"/>
      <c r="CTZ30" s="78"/>
      <c r="CUA30" s="78"/>
      <c r="CUB30" s="78"/>
      <c r="CUC30" s="78"/>
      <c r="CUD30" s="78"/>
      <c r="CUE30" s="78"/>
      <c r="CUF30" s="78"/>
      <c r="CUG30" s="78"/>
      <c r="CUH30" s="78"/>
      <c r="CUI30" s="78"/>
      <c r="CUJ30" s="78"/>
      <c r="CUK30" s="78"/>
      <c r="CUL30" s="78"/>
      <c r="CUM30" s="78"/>
      <c r="CUN30" s="78"/>
      <c r="CUO30" s="78"/>
      <c r="CUP30" s="78"/>
      <c r="CUQ30" s="78"/>
      <c r="CUR30" s="78"/>
      <c r="CUS30" s="78"/>
      <c r="CUT30" s="78"/>
      <c r="CUU30" s="78"/>
      <c r="CUV30" s="78"/>
      <c r="CUW30" s="78"/>
      <c r="CUX30" s="78"/>
      <c r="CUY30" s="78"/>
      <c r="CUZ30" s="78"/>
      <c r="CVA30" s="78"/>
      <c r="CVB30" s="78"/>
      <c r="CVC30" s="78"/>
      <c r="CVD30" s="78"/>
      <c r="CVE30" s="78"/>
      <c r="CVF30" s="78"/>
      <c r="CVG30" s="78"/>
      <c r="CVH30" s="78"/>
      <c r="CVI30" s="78"/>
      <c r="CVJ30" s="78"/>
      <c r="CVK30" s="78"/>
      <c r="CVL30" s="78"/>
      <c r="CVM30" s="78"/>
      <c r="CVN30" s="78"/>
      <c r="CVO30" s="78"/>
      <c r="CVP30" s="78"/>
      <c r="CVQ30" s="78"/>
      <c r="CVR30" s="78"/>
      <c r="CVS30" s="78"/>
      <c r="CVT30" s="78"/>
      <c r="CVU30" s="78"/>
      <c r="CVV30" s="78"/>
      <c r="CVW30" s="78"/>
      <c r="CVX30" s="78"/>
      <c r="CVY30" s="78"/>
      <c r="CVZ30" s="78"/>
      <c r="CWA30" s="78"/>
      <c r="CWB30" s="78"/>
      <c r="CWC30" s="78"/>
      <c r="CWD30" s="78"/>
      <c r="CWE30" s="78"/>
      <c r="CWF30" s="78"/>
      <c r="CWG30" s="78"/>
      <c r="CWH30" s="78"/>
      <c r="CWI30" s="78"/>
      <c r="CWJ30" s="78"/>
      <c r="CWK30" s="78"/>
      <c r="CWL30" s="78"/>
      <c r="CWM30" s="78"/>
      <c r="CWN30" s="78"/>
      <c r="CWO30" s="78"/>
      <c r="CWP30" s="78"/>
      <c r="CWQ30" s="78"/>
      <c r="CWR30" s="78"/>
      <c r="CWS30" s="78"/>
      <c r="CWT30" s="78"/>
      <c r="CWU30" s="78"/>
      <c r="CWV30" s="78"/>
      <c r="CWW30" s="78"/>
      <c r="CWX30" s="78"/>
      <c r="CWY30" s="78"/>
      <c r="CWZ30" s="78"/>
      <c r="CXA30" s="78"/>
      <c r="CXB30" s="78"/>
      <c r="CXC30" s="78"/>
      <c r="CXD30" s="78"/>
      <c r="CXE30" s="78"/>
      <c r="CXF30" s="78"/>
      <c r="CXG30" s="78"/>
      <c r="CXH30" s="78"/>
      <c r="CXI30" s="78"/>
      <c r="CXJ30" s="78"/>
      <c r="CXK30" s="78"/>
      <c r="CXL30" s="78"/>
      <c r="CXM30" s="78"/>
      <c r="CXN30" s="78"/>
      <c r="CXO30" s="78"/>
      <c r="CXP30" s="78"/>
      <c r="CXQ30" s="78"/>
      <c r="CXR30" s="78"/>
      <c r="CXS30" s="78"/>
      <c r="CXT30" s="78"/>
      <c r="CXU30" s="78"/>
      <c r="CXV30" s="78"/>
      <c r="CXW30" s="78"/>
      <c r="CXX30" s="78"/>
      <c r="CXY30" s="78"/>
      <c r="CXZ30" s="78"/>
      <c r="CYA30" s="78"/>
      <c r="CYB30" s="78"/>
      <c r="CYC30" s="78"/>
      <c r="CYD30" s="78"/>
      <c r="CYE30" s="78"/>
      <c r="CYF30" s="78"/>
      <c r="CYG30" s="78"/>
      <c r="CYH30" s="78"/>
      <c r="CYI30" s="78"/>
      <c r="CYJ30" s="78"/>
      <c r="CYK30" s="78"/>
      <c r="CYL30" s="78"/>
      <c r="CYM30" s="78"/>
      <c r="CYN30" s="78"/>
      <c r="CYO30" s="78"/>
      <c r="CYP30" s="78"/>
      <c r="CYQ30" s="78"/>
      <c r="CYR30" s="78"/>
      <c r="CYS30" s="78"/>
      <c r="CYT30" s="78"/>
      <c r="CYU30" s="78"/>
      <c r="CYV30" s="78"/>
      <c r="CYW30" s="78"/>
      <c r="CYX30" s="78"/>
      <c r="CYY30" s="78"/>
      <c r="CYZ30" s="78"/>
      <c r="CZA30" s="78"/>
      <c r="CZB30" s="78"/>
      <c r="CZC30" s="78"/>
      <c r="CZD30" s="78"/>
      <c r="CZE30" s="78"/>
      <c r="CZF30" s="78"/>
      <c r="CZG30" s="78"/>
      <c r="CZH30" s="78"/>
      <c r="CZI30" s="78"/>
      <c r="CZJ30" s="78"/>
      <c r="CZK30" s="78"/>
      <c r="CZL30" s="78"/>
      <c r="CZM30" s="78"/>
      <c r="CZN30" s="78"/>
      <c r="CZO30" s="78"/>
      <c r="CZP30" s="78"/>
      <c r="CZQ30" s="78"/>
      <c r="CZR30" s="78"/>
      <c r="CZS30" s="78"/>
      <c r="CZT30" s="78"/>
      <c r="CZU30" s="78"/>
      <c r="CZV30" s="78"/>
      <c r="CZW30" s="78"/>
      <c r="CZX30" s="78"/>
      <c r="CZY30" s="78"/>
      <c r="CZZ30" s="78"/>
      <c r="DAA30" s="78"/>
      <c r="DAB30" s="78"/>
      <c r="DAC30" s="78"/>
      <c r="DAD30" s="78"/>
      <c r="DAE30" s="78"/>
      <c r="DAF30" s="78"/>
      <c r="DAG30" s="78"/>
      <c r="DAH30" s="78"/>
      <c r="DAI30" s="78"/>
      <c r="DAJ30" s="78"/>
      <c r="DAK30" s="78"/>
      <c r="DAL30" s="78"/>
      <c r="DAM30" s="78"/>
      <c r="DAN30" s="78"/>
      <c r="DAO30" s="78"/>
      <c r="DAP30" s="78"/>
      <c r="DAQ30" s="78"/>
      <c r="DAR30" s="78"/>
      <c r="DAS30" s="78"/>
      <c r="DAT30" s="78"/>
      <c r="DAU30" s="78"/>
      <c r="DAV30" s="78"/>
      <c r="DAW30" s="78"/>
      <c r="DAX30" s="78"/>
      <c r="DAY30" s="78"/>
      <c r="DAZ30" s="78"/>
      <c r="DBA30" s="78"/>
      <c r="DBB30" s="78"/>
      <c r="DBC30" s="78"/>
      <c r="DBD30" s="78"/>
      <c r="DBE30" s="78"/>
      <c r="DBF30" s="78"/>
      <c r="DBG30" s="78"/>
      <c r="DBH30" s="78"/>
      <c r="DBI30" s="78"/>
      <c r="DBJ30" s="78"/>
      <c r="DBK30" s="78"/>
      <c r="DBL30" s="78"/>
      <c r="DBM30" s="78"/>
      <c r="DBN30" s="78"/>
      <c r="DBO30" s="78"/>
      <c r="DBP30" s="78"/>
      <c r="DBQ30" s="78"/>
      <c r="DBR30" s="78"/>
      <c r="DBS30" s="78"/>
      <c r="DBT30" s="78"/>
      <c r="DBU30" s="78"/>
      <c r="DBV30" s="78"/>
      <c r="DBW30" s="78"/>
      <c r="DBX30" s="78"/>
      <c r="DBY30" s="78"/>
      <c r="DBZ30" s="78"/>
      <c r="DCA30" s="78"/>
      <c r="DCB30" s="78"/>
      <c r="DCC30" s="78"/>
      <c r="DCD30" s="78"/>
      <c r="DCE30" s="78"/>
      <c r="DCF30" s="78"/>
      <c r="DCG30" s="78"/>
      <c r="DCH30" s="78"/>
      <c r="DCI30" s="78"/>
      <c r="DCJ30" s="78"/>
      <c r="DCK30" s="78"/>
      <c r="DCL30" s="78"/>
      <c r="DCM30" s="78"/>
      <c r="DCN30" s="78"/>
      <c r="DCO30" s="78"/>
      <c r="DCP30" s="78"/>
      <c r="DCQ30" s="78"/>
      <c r="DCR30" s="78"/>
      <c r="DCS30" s="78"/>
      <c r="DCT30" s="78"/>
      <c r="DCU30" s="78"/>
      <c r="DCV30" s="78"/>
      <c r="DCW30" s="78"/>
      <c r="DCX30" s="78"/>
      <c r="DCY30" s="78"/>
      <c r="DCZ30" s="78"/>
      <c r="DDA30" s="78"/>
      <c r="DDB30" s="78"/>
      <c r="DDC30" s="78"/>
      <c r="DDD30" s="78"/>
      <c r="DDE30" s="78"/>
      <c r="DDF30" s="78"/>
      <c r="DDG30" s="78"/>
      <c r="DDH30" s="78"/>
      <c r="DDI30" s="78"/>
      <c r="DDJ30" s="78"/>
      <c r="DDK30" s="78"/>
      <c r="DDL30" s="78"/>
      <c r="DDM30" s="78"/>
      <c r="DDN30" s="78"/>
      <c r="DDO30" s="78"/>
      <c r="DDP30" s="78"/>
      <c r="DDQ30" s="78"/>
      <c r="DDR30" s="78"/>
      <c r="DDS30" s="78"/>
      <c r="DDT30" s="78"/>
      <c r="DDU30" s="78"/>
      <c r="DDV30" s="78"/>
      <c r="DDW30" s="78"/>
      <c r="DDX30" s="78"/>
      <c r="DDY30" s="78"/>
      <c r="DDZ30" s="78"/>
      <c r="DEA30" s="78"/>
      <c r="DEB30" s="78"/>
      <c r="DEC30" s="78"/>
      <c r="DED30" s="78"/>
      <c r="DEE30" s="78"/>
      <c r="DEF30" s="78"/>
      <c r="DEG30" s="78"/>
      <c r="DEH30" s="78"/>
      <c r="DEI30" s="78"/>
      <c r="DEJ30" s="78"/>
      <c r="DEK30" s="78"/>
      <c r="DEL30" s="78"/>
      <c r="DEM30" s="78"/>
      <c r="DEN30" s="78"/>
      <c r="DEO30" s="78"/>
      <c r="DEP30" s="78"/>
      <c r="DEQ30" s="78"/>
      <c r="DER30" s="78"/>
      <c r="DES30" s="78"/>
      <c r="DET30" s="78"/>
      <c r="DEU30" s="78"/>
      <c r="DEV30" s="78"/>
      <c r="DEW30" s="78"/>
      <c r="DEX30" s="78"/>
      <c r="DEY30" s="78"/>
      <c r="DEZ30" s="78"/>
      <c r="DFA30" s="78"/>
      <c r="DFB30" s="78"/>
      <c r="DFC30" s="78"/>
      <c r="DFD30" s="78"/>
      <c r="DFE30" s="78"/>
      <c r="DFF30" s="78"/>
      <c r="DFG30" s="78"/>
      <c r="DFH30" s="78"/>
      <c r="DFI30" s="78"/>
      <c r="DFJ30" s="78"/>
      <c r="DFK30" s="78"/>
      <c r="DFL30" s="78"/>
      <c r="DFM30" s="78"/>
      <c r="DFN30" s="78"/>
      <c r="DFO30" s="78"/>
      <c r="DFP30" s="78"/>
      <c r="DFQ30" s="78"/>
      <c r="DFR30" s="78"/>
      <c r="DFS30" s="78"/>
      <c r="DFT30" s="78"/>
      <c r="DFU30" s="78"/>
      <c r="DFV30" s="78"/>
      <c r="DFW30" s="78"/>
      <c r="DFX30" s="78"/>
      <c r="DFY30" s="78"/>
      <c r="DFZ30" s="78"/>
      <c r="DGA30" s="78"/>
      <c r="DGB30" s="78"/>
      <c r="DGC30" s="78"/>
      <c r="DGD30" s="78"/>
      <c r="DGE30" s="78"/>
      <c r="DGF30" s="78"/>
      <c r="DGG30" s="78"/>
      <c r="DGH30" s="78"/>
      <c r="DGI30" s="78"/>
      <c r="DGJ30" s="78"/>
      <c r="DGK30" s="78"/>
      <c r="DGL30" s="78"/>
      <c r="DGM30" s="78"/>
      <c r="DGN30" s="78"/>
      <c r="DGO30" s="78"/>
      <c r="DGP30" s="78"/>
      <c r="DGQ30" s="78"/>
      <c r="DGR30" s="78"/>
      <c r="DGS30" s="78"/>
      <c r="DGT30" s="78"/>
      <c r="DGU30" s="78"/>
      <c r="DGV30" s="78"/>
      <c r="DGW30" s="78"/>
      <c r="DGX30" s="78"/>
      <c r="DGY30" s="78"/>
      <c r="DGZ30" s="78"/>
      <c r="DHA30" s="78"/>
      <c r="DHB30" s="78"/>
      <c r="DHC30" s="78"/>
      <c r="DHD30" s="78"/>
      <c r="DHE30" s="78"/>
      <c r="DHF30" s="78"/>
      <c r="DHG30" s="78"/>
      <c r="DHH30" s="78"/>
      <c r="DHI30" s="78"/>
      <c r="DHJ30" s="78"/>
      <c r="DHK30" s="78"/>
      <c r="DHL30" s="78"/>
      <c r="DHM30" s="78"/>
      <c r="DHN30" s="78"/>
      <c r="DHO30" s="78"/>
      <c r="DHP30" s="78"/>
      <c r="DHQ30" s="78"/>
      <c r="DHR30" s="78"/>
      <c r="DHS30" s="78"/>
      <c r="DHT30" s="78"/>
      <c r="DHU30" s="78"/>
      <c r="DHV30" s="78"/>
      <c r="DHW30" s="78"/>
      <c r="DHX30" s="78"/>
      <c r="DHY30" s="78"/>
      <c r="DHZ30" s="78"/>
      <c r="DIA30" s="78"/>
      <c r="DIB30" s="78"/>
      <c r="DIC30" s="78"/>
      <c r="DID30" s="78"/>
      <c r="DIE30" s="78"/>
      <c r="DIF30" s="78"/>
      <c r="DIG30" s="78"/>
      <c r="DIH30" s="78"/>
      <c r="DII30" s="78"/>
      <c r="DIJ30" s="78"/>
      <c r="DIK30" s="78"/>
      <c r="DIL30" s="78"/>
      <c r="DIM30" s="78"/>
      <c r="DIN30" s="78"/>
      <c r="DIO30" s="78"/>
      <c r="DIP30" s="78"/>
      <c r="DIQ30" s="78"/>
      <c r="DIR30" s="78"/>
      <c r="DIS30" s="78"/>
      <c r="DIT30" s="78"/>
      <c r="DIU30" s="78"/>
      <c r="DIV30" s="78"/>
      <c r="DIW30" s="78"/>
      <c r="DIX30" s="78"/>
      <c r="DIY30" s="78"/>
      <c r="DIZ30" s="78"/>
      <c r="DJA30" s="78"/>
      <c r="DJB30" s="78"/>
      <c r="DJC30" s="78"/>
      <c r="DJD30" s="78"/>
      <c r="DJE30" s="78"/>
      <c r="DJF30" s="78"/>
      <c r="DJG30" s="78"/>
      <c r="DJH30" s="78"/>
      <c r="DJI30" s="78"/>
      <c r="DJJ30" s="78"/>
      <c r="DJK30" s="78"/>
      <c r="DJL30" s="78"/>
      <c r="DJM30" s="78"/>
      <c r="DJN30" s="78"/>
      <c r="DJO30" s="78"/>
      <c r="DJP30" s="78"/>
      <c r="DJQ30" s="78"/>
      <c r="DJR30" s="78"/>
      <c r="DJS30" s="78"/>
      <c r="DJT30" s="78"/>
      <c r="DJU30" s="78"/>
      <c r="DJV30" s="78"/>
      <c r="DJW30" s="78"/>
      <c r="DJX30" s="78"/>
      <c r="DJY30" s="78"/>
      <c r="DJZ30" s="78"/>
      <c r="DKA30" s="78"/>
      <c r="DKB30" s="78"/>
      <c r="DKC30" s="78"/>
      <c r="DKD30" s="78"/>
      <c r="DKE30" s="78"/>
      <c r="DKF30" s="78"/>
      <c r="DKG30" s="78"/>
      <c r="DKH30" s="78"/>
      <c r="DKI30" s="78"/>
      <c r="DKJ30" s="78"/>
      <c r="DKK30" s="78"/>
      <c r="DKL30" s="78"/>
      <c r="DKM30" s="78"/>
      <c r="DKN30" s="78"/>
      <c r="DKO30" s="78"/>
      <c r="DKP30" s="78"/>
      <c r="DKQ30" s="78"/>
      <c r="DKR30" s="78"/>
      <c r="DKS30" s="78"/>
      <c r="DKT30" s="78"/>
      <c r="DKU30" s="78"/>
      <c r="DKV30" s="78"/>
      <c r="DKW30" s="78"/>
      <c r="DKX30" s="78"/>
      <c r="DKY30" s="78"/>
      <c r="DKZ30" s="78"/>
      <c r="DLA30" s="78"/>
      <c r="DLB30" s="78"/>
      <c r="DLC30" s="78"/>
      <c r="DLD30" s="78"/>
      <c r="DLE30" s="78"/>
      <c r="DLF30" s="78"/>
      <c r="DLG30" s="78"/>
      <c r="DLH30" s="78"/>
      <c r="DLI30" s="78"/>
      <c r="DLJ30" s="78"/>
      <c r="DLK30" s="78"/>
      <c r="DLL30" s="78"/>
      <c r="DLM30" s="78"/>
      <c r="DLN30" s="78"/>
      <c r="DLO30" s="78"/>
      <c r="DLP30" s="78"/>
      <c r="DLQ30" s="78"/>
      <c r="DLR30" s="78"/>
      <c r="DLS30" s="78"/>
      <c r="DLT30" s="78"/>
      <c r="DLU30" s="78"/>
      <c r="DLV30" s="78"/>
      <c r="DLW30" s="78"/>
      <c r="DLX30" s="78"/>
      <c r="DLY30" s="78"/>
      <c r="DLZ30" s="78"/>
      <c r="DMA30" s="78"/>
      <c r="DMB30" s="78"/>
      <c r="DMC30" s="78"/>
      <c r="DMD30" s="78"/>
      <c r="DME30" s="78"/>
      <c r="DMF30" s="78"/>
      <c r="DMG30" s="78"/>
      <c r="DMH30" s="78"/>
      <c r="DMI30" s="78"/>
      <c r="DMJ30" s="78"/>
      <c r="DMK30" s="78"/>
      <c r="DML30" s="78"/>
      <c r="DMM30" s="78"/>
      <c r="DMN30" s="78"/>
      <c r="DMO30" s="78"/>
      <c r="DMP30" s="78"/>
      <c r="DMQ30" s="78"/>
      <c r="DMR30" s="78"/>
      <c r="DMS30" s="78"/>
      <c r="DMT30" s="78"/>
      <c r="DMU30" s="78"/>
      <c r="DMV30" s="78"/>
      <c r="DMW30" s="78"/>
      <c r="DMX30" s="78"/>
      <c r="DMY30" s="78"/>
      <c r="DMZ30" s="78"/>
      <c r="DNA30" s="78"/>
      <c r="DNB30" s="78"/>
      <c r="DNC30" s="78"/>
      <c r="DND30" s="78"/>
      <c r="DNE30" s="78"/>
      <c r="DNF30" s="78"/>
      <c r="DNG30" s="78"/>
      <c r="DNH30" s="78"/>
      <c r="DNI30" s="78"/>
      <c r="DNJ30" s="78"/>
      <c r="DNK30" s="78"/>
      <c r="DNL30" s="78"/>
      <c r="DNM30" s="78"/>
      <c r="DNN30" s="78"/>
      <c r="DNO30" s="78"/>
      <c r="DNP30" s="78"/>
      <c r="DNQ30" s="78"/>
      <c r="DNR30" s="78"/>
      <c r="DNS30" s="78"/>
      <c r="DNT30" s="78"/>
      <c r="DNU30" s="78"/>
      <c r="DNV30" s="78"/>
      <c r="DNW30" s="78"/>
      <c r="DNX30" s="78"/>
      <c r="DNY30" s="78"/>
      <c r="DNZ30" s="78"/>
      <c r="DOA30" s="78"/>
      <c r="DOB30" s="78"/>
      <c r="DOC30" s="78"/>
      <c r="DOD30" s="78"/>
      <c r="DOE30" s="78"/>
      <c r="DOF30" s="78"/>
      <c r="DOG30" s="78"/>
      <c r="DOH30" s="78"/>
      <c r="DOI30" s="78"/>
      <c r="DOJ30" s="78"/>
      <c r="DOK30" s="78"/>
      <c r="DOL30" s="78"/>
      <c r="DOM30" s="78"/>
      <c r="DON30" s="78"/>
      <c r="DOO30" s="78"/>
      <c r="DOP30" s="78"/>
      <c r="DOQ30" s="78"/>
      <c r="DOR30" s="78"/>
      <c r="DOS30" s="78"/>
      <c r="DOT30" s="78"/>
      <c r="DOU30" s="78"/>
      <c r="DOV30" s="78"/>
      <c r="DOW30" s="78"/>
      <c r="DOX30" s="78"/>
      <c r="DOY30" s="78"/>
      <c r="DOZ30" s="78"/>
      <c r="DPA30" s="78"/>
      <c r="DPB30" s="78"/>
      <c r="DPC30" s="78"/>
      <c r="DPD30" s="78"/>
      <c r="DPE30" s="78"/>
      <c r="DPF30" s="78"/>
      <c r="DPG30" s="78"/>
      <c r="DPH30" s="78"/>
      <c r="DPI30" s="78"/>
      <c r="DPJ30" s="78"/>
      <c r="DPK30" s="78"/>
      <c r="DPL30" s="78"/>
      <c r="DPM30" s="78"/>
      <c r="DPN30" s="78"/>
      <c r="DPO30" s="78"/>
      <c r="DPP30" s="78"/>
      <c r="DPQ30" s="78"/>
      <c r="DPR30" s="78"/>
      <c r="DPS30" s="78"/>
      <c r="DPT30" s="78"/>
      <c r="DPU30" s="78"/>
      <c r="DPV30" s="78"/>
      <c r="DPW30" s="78"/>
      <c r="DPX30" s="78"/>
      <c r="DPY30" s="78"/>
      <c r="DPZ30" s="78"/>
      <c r="DQA30" s="78"/>
      <c r="DQB30" s="78"/>
      <c r="DQC30" s="78"/>
      <c r="DQD30" s="78"/>
      <c r="DQE30" s="78"/>
      <c r="DQF30" s="78"/>
      <c r="DQG30" s="78"/>
      <c r="DQH30" s="78"/>
      <c r="DQI30" s="78"/>
      <c r="DQJ30" s="78"/>
      <c r="DQK30" s="78"/>
      <c r="DQL30" s="78"/>
      <c r="DQM30" s="78"/>
      <c r="DQN30" s="78"/>
      <c r="DQO30" s="78"/>
      <c r="DQP30" s="78"/>
      <c r="DQQ30" s="78"/>
      <c r="DQR30" s="78"/>
      <c r="DQS30" s="78"/>
      <c r="DQT30" s="78"/>
      <c r="DQU30" s="78"/>
      <c r="DQV30" s="78"/>
      <c r="DQW30" s="78"/>
      <c r="DQX30" s="78"/>
      <c r="DQY30" s="78"/>
      <c r="DQZ30" s="78"/>
      <c r="DRA30" s="78"/>
      <c r="DRB30" s="78"/>
      <c r="DRC30" s="78"/>
      <c r="DRD30" s="78"/>
      <c r="DRE30" s="78"/>
      <c r="DRF30" s="78"/>
      <c r="DRG30" s="78"/>
      <c r="DRH30" s="78"/>
      <c r="DRI30" s="78"/>
      <c r="DRJ30" s="78"/>
      <c r="DRK30" s="78"/>
      <c r="DRL30" s="78"/>
      <c r="DRM30" s="78"/>
      <c r="DRN30" s="78"/>
      <c r="DRO30" s="78"/>
      <c r="DRP30" s="78"/>
      <c r="DRQ30" s="78"/>
      <c r="DRR30" s="78"/>
      <c r="DRS30" s="78"/>
      <c r="DRT30" s="78"/>
      <c r="DRU30" s="78"/>
      <c r="DRV30" s="78"/>
      <c r="DRW30" s="78"/>
      <c r="DRX30" s="78"/>
      <c r="DRY30" s="78"/>
      <c r="DRZ30" s="78"/>
      <c r="DSA30" s="78"/>
      <c r="DSB30" s="78"/>
      <c r="DSC30" s="78"/>
      <c r="DSD30" s="78"/>
      <c r="DSE30" s="78"/>
      <c r="DSF30" s="78"/>
      <c r="DSG30" s="78"/>
      <c r="DSH30" s="78"/>
      <c r="DSI30" s="78"/>
      <c r="DSJ30" s="78"/>
      <c r="DSK30" s="78"/>
      <c r="DSL30" s="78"/>
      <c r="DSM30" s="78"/>
      <c r="DSN30" s="78"/>
      <c r="DSO30" s="78"/>
      <c r="DSP30" s="78"/>
      <c r="DSQ30" s="78"/>
      <c r="DSR30" s="78"/>
      <c r="DSS30" s="78"/>
      <c r="DST30" s="78"/>
      <c r="DSU30" s="78"/>
      <c r="DSV30" s="78"/>
      <c r="DSW30" s="78"/>
      <c r="DSX30" s="78"/>
      <c r="DSY30" s="78"/>
      <c r="DSZ30" s="78"/>
      <c r="DTA30" s="78"/>
      <c r="DTB30" s="78"/>
      <c r="DTC30" s="78"/>
      <c r="DTD30" s="78"/>
      <c r="DTE30" s="78"/>
      <c r="DTF30" s="78"/>
      <c r="DTG30" s="78"/>
      <c r="DTH30" s="78"/>
      <c r="DTI30" s="78"/>
      <c r="DTJ30" s="78"/>
      <c r="DTK30" s="78"/>
      <c r="DTL30" s="78"/>
      <c r="DTM30" s="78"/>
      <c r="DTN30" s="78"/>
      <c r="DTO30" s="78"/>
      <c r="DTP30" s="78"/>
      <c r="DTQ30" s="78"/>
      <c r="DTR30" s="78"/>
      <c r="DTS30" s="78"/>
      <c r="DTT30" s="78"/>
      <c r="DTU30" s="78"/>
      <c r="DTV30" s="78"/>
      <c r="DTW30" s="78"/>
      <c r="DTX30" s="78"/>
      <c r="DTY30" s="78"/>
      <c r="DTZ30" s="78"/>
      <c r="DUA30" s="78"/>
      <c r="DUB30" s="78"/>
      <c r="DUC30" s="78"/>
      <c r="DUD30" s="78"/>
      <c r="DUE30" s="78"/>
      <c r="DUF30" s="78"/>
      <c r="DUG30" s="78"/>
      <c r="DUH30" s="78"/>
      <c r="DUI30" s="78"/>
      <c r="DUJ30" s="78"/>
      <c r="DUK30" s="78"/>
      <c r="DUL30" s="78"/>
      <c r="DUM30" s="78"/>
      <c r="DUN30" s="78"/>
      <c r="DUO30" s="78"/>
      <c r="DUP30" s="78"/>
      <c r="DUQ30" s="78"/>
      <c r="DUR30" s="78"/>
      <c r="DUS30" s="78"/>
      <c r="DUT30" s="78"/>
      <c r="DUU30" s="78"/>
      <c r="DUV30" s="78"/>
      <c r="DUW30" s="78"/>
      <c r="DUX30" s="78"/>
      <c r="DUY30" s="78"/>
      <c r="DUZ30" s="78"/>
      <c r="DVA30" s="78"/>
      <c r="DVB30" s="78"/>
      <c r="DVC30" s="78"/>
      <c r="DVD30" s="78"/>
      <c r="DVE30" s="78"/>
      <c r="DVF30" s="78"/>
      <c r="DVG30" s="78"/>
      <c r="DVH30" s="78"/>
      <c r="DVI30" s="78"/>
      <c r="DVJ30" s="78"/>
      <c r="DVK30" s="78"/>
      <c r="DVL30" s="78"/>
      <c r="DVM30" s="78"/>
      <c r="DVN30" s="78"/>
      <c r="DVO30" s="78"/>
      <c r="DVP30" s="78"/>
      <c r="DVQ30" s="78"/>
      <c r="DVR30" s="78"/>
      <c r="DVS30" s="78"/>
      <c r="DVT30" s="78"/>
      <c r="DVU30" s="78"/>
      <c r="DVV30" s="78"/>
      <c r="DVW30" s="78"/>
      <c r="DVX30" s="78"/>
      <c r="DVY30" s="78"/>
      <c r="DVZ30" s="78"/>
      <c r="DWA30" s="78"/>
      <c r="DWB30" s="78"/>
      <c r="DWC30" s="78"/>
      <c r="DWD30" s="78"/>
      <c r="DWE30" s="78"/>
      <c r="DWF30" s="78"/>
      <c r="DWG30" s="78"/>
      <c r="DWH30" s="78"/>
      <c r="DWI30" s="78"/>
      <c r="DWJ30" s="78"/>
      <c r="DWK30" s="78"/>
      <c r="DWL30" s="78"/>
      <c r="DWM30" s="78"/>
      <c r="DWN30" s="78"/>
      <c r="DWO30" s="78"/>
      <c r="DWP30" s="78"/>
      <c r="DWQ30" s="78"/>
      <c r="DWR30" s="78"/>
      <c r="DWS30" s="78"/>
      <c r="DWT30" s="78"/>
      <c r="DWU30" s="78"/>
      <c r="DWV30" s="78"/>
      <c r="DWW30" s="78"/>
      <c r="DWX30" s="78"/>
      <c r="DWY30" s="78"/>
      <c r="DWZ30" s="78"/>
      <c r="DXA30" s="78"/>
      <c r="DXB30" s="78"/>
      <c r="DXC30" s="78"/>
      <c r="DXD30" s="78"/>
      <c r="DXE30" s="78"/>
      <c r="DXF30" s="78"/>
      <c r="DXG30" s="78"/>
      <c r="DXH30" s="78"/>
      <c r="DXI30" s="78"/>
      <c r="DXJ30" s="78"/>
      <c r="DXK30" s="78"/>
      <c r="DXL30" s="78"/>
      <c r="DXM30" s="78"/>
      <c r="DXN30" s="78"/>
      <c r="DXO30" s="78"/>
      <c r="DXP30" s="78"/>
      <c r="DXQ30" s="78"/>
      <c r="DXR30" s="78"/>
      <c r="DXS30" s="78"/>
      <c r="DXT30" s="78"/>
      <c r="DXU30" s="78"/>
      <c r="DXV30" s="78"/>
      <c r="DXW30" s="78"/>
      <c r="DXX30" s="78"/>
      <c r="DXY30" s="78"/>
      <c r="DXZ30" s="78"/>
      <c r="DYA30" s="78"/>
      <c r="DYB30" s="78"/>
      <c r="DYC30" s="78"/>
      <c r="DYD30" s="78"/>
      <c r="DYE30" s="78"/>
      <c r="DYF30" s="78"/>
      <c r="DYG30" s="78"/>
      <c r="DYH30" s="78"/>
      <c r="DYI30" s="78"/>
      <c r="DYJ30" s="78"/>
      <c r="DYK30" s="78"/>
      <c r="DYL30" s="78"/>
      <c r="DYM30" s="78"/>
      <c r="DYN30" s="78"/>
      <c r="DYO30" s="78"/>
      <c r="DYP30" s="78"/>
      <c r="DYQ30" s="78"/>
      <c r="DYR30" s="78"/>
      <c r="DYS30" s="78"/>
      <c r="DYT30" s="78"/>
      <c r="DYU30" s="78"/>
      <c r="DYV30" s="78"/>
      <c r="DYW30" s="78"/>
      <c r="DYX30" s="78"/>
      <c r="DYY30" s="78"/>
      <c r="DYZ30" s="78"/>
      <c r="DZA30" s="78"/>
      <c r="DZB30" s="78"/>
      <c r="DZC30" s="78"/>
      <c r="DZD30" s="78"/>
      <c r="DZE30" s="78"/>
      <c r="DZF30" s="78"/>
      <c r="DZG30" s="78"/>
      <c r="DZH30" s="78"/>
      <c r="DZI30" s="78"/>
      <c r="DZJ30" s="78"/>
      <c r="DZK30" s="78"/>
      <c r="DZL30" s="78"/>
      <c r="DZM30" s="78"/>
      <c r="DZN30" s="78"/>
      <c r="DZO30" s="78"/>
      <c r="DZP30" s="78"/>
      <c r="DZQ30" s="78"/>
      <c r="DZR30" s="78"/>
      <c r="DZS30" s="78"/>
      <c r="DZT30" s="78"/>
      <c r="DZU30" s="78"/>
      <c r="DZV30" s="78"/>
      <c r="DZW30" s="78"/>
      <c r="DZX30" s="78"/>
      <c r="DZY30" s="78"/>
      <c r="DZZ30" s="78"/>
      <c r="EAA30" s="78"/>
      <c r="EAB30" s="78"/>
      <c r="EAC30" s="78"/>
      <c r="EAD30" s="78"/>
      <c r="EAE30" s="78"/>
      <c r="EAF30" s="78"/>
      <c r="EAG30" s="78"/>
      <c r="EAH30" s="78"/>
      <c r="EAI30" s="78"/>
      <c r="EAJ30" s="78"/>
      <c r="EAK30" s="78"/>
      <c r="EAL30" s="78"/>
      <c r="EAM30" s="78"/>
      <c r="EAN30" s="78"/>
      <c r="EAO30" s="78"/>
      <c r="EAP30" s="78"/>
      <c r="EAQ30" s="78"/>
      <c r="EAR30" s="78"/>
      <c r="EAS30" s="78"/>
      <c r="EAT30" s="78"/>
      <c r="EAU30" s="78"/>
      <c r="EAV30" s="78"/>
      <c r="EAW30" s="78"/>
      <c r="EAX30" s="78"/>
      <c r="EAY30" s="78"/>
      <c r="EAZ30" s="78"/>
      <c r="EBA30" s="78"/>
      <c r="EBB30" s="78"/>
      <c r="EBC30" s="78"/>
      <c r="EBD30" s="78"/>
      <c r="EBE30" s="78"/>
      <c r="EBF30" s="78"/>
      <c r="EBG30" s="78"/>
      <c r="EBH30" s="78"/>
      <c r="EBI30" s="78"/>
      <c r="EBJ30" s="78"/>
      <c r="EBK30" s="78"/>
      <c r="EBL30" s="78"/>
      <c r="EBM30" s="78"/>
      <c r="EBN30" s="78"/>
      <c r="EBO30" s="78"/>
      <c r="EBP30" s="78"/>
      <c r="EBQ30" s="78"/>
      <c r="EBR30" s="78"/>
      <c r="EBS30" s="78"/>
      <c r="EBT30" s="78"/>
      <c r="EBU30" s="78"/>
      <c r="EBV30" s="78"/>
      <c r="EBW30" s="78"/>
      <c r="EBX30" s="78"/>
      <c r="EBY30" s="78"/>
      <c r="EBZ30" s="78"/>
      <c r="ECA30" s="78"/>
      <c r="ECB30" s="78"/>
      <c r="ECC30" s="78"/>
      <c r="ECD30" s="78"/>
      <c r="ECE30" s="78"/>
      <c r="ECF30" s="78"/>
      <c r="ECG30" s="78"/>
      <c r="ECH30" s="78"/>
      <c r="ECI30" s="78"/>
      <c r="ECJ30" s="78"/>
      <c r="ECK30" s="78"/>
      <c r="ECL30" s="78"/>
      <c r="ECM30" s="78"/>
      <c r="ECN30" s="78"/>
      <c r="ECO30" s="78"/>
      <c r="ECP30" s="78"/>
      <c r="ECQ30" s="78"/>
      <c r="ECR30" s="78"/>
      <c r="ECS30" s="78"/>
      <c r="ECT30" s="78"/>
      <c r="ECU30" s="78"/>
      <c r="ECV30" s="78"/>
      <c r="ECW30" s="78"/>
      <c r="ECX30" s="78"/>
      <c r="ECY30" s="78"/>
      <c r="ECZ30" s="78"/>
      <c r="EDA30" s="78"/>
      <c r="EDB30" s="78"/>
      <c r="EDC30" s="78"/>
      <c r="EDD30" s="78"/>
      <c r="EDE30" s="78"/>
      <c r="EDF30" s="78"/>
      <c r="EDG30" s="78"/>
      <c r="EDH30" s="78"/>
      <c r="EDI30" s="78"/>
      <c r="EDJ30" s="78"/>
      <c r="EDK30" s="78"/>
      <c r="EDL30" s="78"/>
      <c r="EDM30" s="78"/>
      <c r="EDN30" s="78"/>
      <c r="EDO30" s="78"/>
      <c r="EDP30" s="78"/>
      <c r="EDQ30" s="78"/>
      <c r="EDR30" s="78"/>
      <c r="EDS30" s="78"/>
      <c r="EDT30" s="78"/>
      <c r="EDU30" s="78"/>
      <c r="EDV30" s="78"/>
      <c r="EDW30" s="78"/>
      <c r="EDX30" s="78"/>
      <c r="EDY30" s="78"/>
      <c r="EDZ30" s="78"/>
      <c r="EEA30" s="78"/>
      <c r="EEB30" s="78"/>
      <c r="EEC30" s="78"/>
      <c r="EED30" s="78"/>
      <c r="EEE30" s="78"/>
      <c r="EEF30" s="78"/>
      <c r="EEG30" s="78"/>
      <c r="EEH30" s="78"/>
      <c r="EEI30" s="78"/>
      <c r="EEJ30" s="78"/>
      <c r="EEK30" s="78"/>
      <c r="EEL30" s="78"/>
      <c r="EEM30" s="78"/>
      <c r="EEN30" s="78"/>
      <c r="EEO30" s="78"/>
      <c r="EEP30" s="78"/>
      <c r="EEQ30" s="78"/>
      <c r="EER30" s="78"/>
      <c r="EES30" s="78"/>
      <c r="EET30" s="78"/>
      <c r="EEU30" s="78"/>
      <c r="EEV30" s="78"/>
      <c r="EEW30" s="78"/>
      <c r="EEX30" s="78"/>
      <c r="EEY30" s="78"/>
      <c r="EEZ30" s="78"/>
      <c r="EFA30" s="78"/>
      <c r="EFB30" s="78"/>
      <c r="EFC30" s="78"/>
      <c r="EFD30" s="78"/>
      <c r="EFE30" s="78"/>
      <c r="EFF30" s="78"/>
      <c r="EFG30" s="78"/>
      <c r="EFH30" s="78"/>
      <c r="EFI30" s="78"/>
      <c r="EFJ30" s="78"/>
      <c r="EFK30" s="78"/>
      <c r="EFL30" s="78"/>
      <c r="EFM30" s="78"/>
      <c r="EFN30" s="78"/>
      <c r="EFO30" s="78"/>
      <c r="EFP30" s="78"/>
      <c r="EFQ30" s="78"/>
      <c r="EFR30" s="78"/>
      <c r="EFS30" s="78"/>
      <c r="EFT30" s="78"/>
      <c r="EFU30" s="78"/>
      <c r="EFV30" s="78"/>
      <c r="EFW30" s="78"/>
      <c r="EFX30" s="78"/>
      <c r="EFY30" s="78"/>
      <c r="EFZ30" s="78"/>
      <c r="EGA30" s="78"/>
      <c r="EGB30" s="78"/>
      <c r="EGC30" s="78"/>
      <c r="EGD30" s="78"/>
      <c r="EGE30" s="78"/>
      <c r="EGF30" s="78"/>
      <c r="EGG30" s="78"/>
      <c r="EGH30" s="78"/>
      <c r="EGI30" s="78"/>
      <c r="EGJ30" s="78"/>
      <c r="EGK30" s="78"/>
      <c r="EGL30" s="78"/>
      <c r="EGM30" s="78"/>
      <c r="EGN30" s="78"/>
      <c r="EGO30" s="78"/>
      <c r="EGP30" s="78"/>
      <c r="EGQ30" s="78"/>
      <c r="EGR30" s="78"/>
      <c r="EGS30" s="78"/>
      <c r="EGT30" s="78"/>
      <c r="EGU30" s="78"/>
      <c r="EGV30" s="78"/>
      <c r="EGW30" s="78"/>
      <c r="EGX30" s="78"/>
      <c r="EGY30" s="78"/>
      <c r="EGZ30" s="78"/>
      <c r="EHA30" s="78"/>
      <c r="EHB30" s="78"/>
      <c r="EHC30" s="78"/>
      <c r="EHD30" s="78"/>
      <c r="EHE30" s="78"/>
      <c r="EHF30" s="78"/>
      <c r="EHG30" s="78"/>
      <c r="EHH30" s="78"/>
      <c r="EHI30" s="78"/>
      <c r="EHJ30" s="78"/>
      <c r="EHK30" s="78"/>
      <c r="EHL30" s="78"/>
      <c r="EHM30" s="78"/>
      <c r="EHN30" s="78"/>
      <c r="EHO30" s="78"/>
      <c r="EHP30" s="78"/>
      <c r="EHQ30" s="78"/>
      <c r="EHR30" s="78"/>
      <c r="EHS30" s="78"/>
      <c r="EHT30" s="78"/>
      <c r="EHU30" s="78"/>
      <c r="EHV30" s="78"/>
      <c r="EHW30" s="78"/>
      <c r="EHX30" s="78"/>
      <c r="EHY30" s="78"/>
      <c r="EHZ30" s="78"/>
      <c r="EIA30" s="78"/>
      <c r="EIB30" s="78"/>
      <c r="EIC30" s="78"/>
      <c r="EID30" s="78"/>
      <c r="EIE30" s="78"/>
      <c r="EIF30" s="78"/>
      <c r="EIG30" s="78"/>
      <c r="EIH30" s="78"/>
      <c r="EII30" s="78"/>
      <c r="EIJ30" s="78"/>
      <c r="EIK30" s="78"/>
      <c r="EIL30" s="78"/>
      <c r="EIM30" s="78"/>
      <c r="EIN30" s="78"/>
      <c r="EIO30" s="78"/>
      <c r="EIP30" s="78"/>
      <c r="EIQ30" s="78"/>
      <c r="EIR30" s="78"/>
      <c r="EIS30" s="78"/>
      <c r="EIT30" s="78"/>
      <c r="EIU30" s="78"/>
      <c r="EIV30" s="78"/>
      <c r="EIW30" s="78"/>
      <c r="EIX30" s="78"/>
      <c r="EIY30" s="78"/>
      <c r="EIZ30" s="78"/>
      <c r="EJA30" s="78"/>
      <c r="EJB30" s="78"/>
      <c r="EJC30" s="78"/>
      <c r="EJD30" s="78"/>
      <c r="EJE30" s="78"/>
      <c r="EJF30" s="78"/>
      <c r="EJG30" s="78"/>
      <c r="EJH30" s="78"/>
      <c r="EJI30" s="78"/>
      <c r="EJJ30" s="78"/>
      <c r="EJK30" s="78"/>
      <c r="EJL30" s="78"/>
      <c r="EJM30" s="78"/>
      <c r="EJN30" s="78"/>
      <c r="EJO30" s="78"/>
      <c r="EJP30" s="78"/>
      <c r="EJQ30" s="78"/>
      <c r="EJR30" s="78"/>
      <c r="EJS30" s="78"/>
      <c r="EJT30" s="78"/>
      <c r="EJU30" s="78"/>
      <c r="EJV30" s="78"/>
      <c r="EJW30" s="78"/>
      <c r="EJX30" s="78"/>
      <c r="EJY30" s="78"/>
      <c r="EJZ30" s="78"/>
      <c r="EKA30" s="78"/>
      <c r="EKB30" s="78"/>
      <c r="EKC30" s="78"/>
      <c r="EKD30" s="78"/>
      <c r="EKE30" s="78"/>
      <c r="EKF30" s="78"/>
      <c r="EKG30" s="78"/>
      <c r="EKH30" s="78"/>
      <c r="EKI30" s="78"/>
      <c r="EKJ30" s="78"/>
      <c r="EKK30" s="78"/>
      <c r="EKL30" s="78"/>
      <c r="EKM30" s="78"/>
      <c r="EKN30" s="78"/>
      <c r="EKO30" s="78"/>
      <c r="EKP30" s="78"/>
      <c r="EKQ30" s="78"/>
      <c r="EKR30" s="78"/>
      <c r="EKS30" s="78"/>
      <c r="EKT30" s="78"/>
      <c r="EKU30" s="78"/>
      <c r="EKV30" s="78"/>
      <c r="EKW30" s="78"/>
      <c r="EKX30" s="78"/>
      <c r="EKY30" s="78"/>
      <c r="EKZ30" s="78"/>
      <c r="ELA30" s="78"/>
      <c r="ELB30" s="78"/>
      <c r="ELC30" s="78"/>
      <c r="ELD30" s="78"/>
      <c r="ELE30" s="78"/>
      <c r="ELF30" s="78"/>
      <c r="ELG30" s="78"/>
      <c r="ELH30" s="78"/>
      <c r="ELI30" s="78"/>
      <c r="ELJ30" s="78"/>
      <c r="ELK30" s="78"/>
      <c r="ELL30" s="78"/>
      <c r="ELM30" s="78"/>
      <c r="ELN30" s="78"/>
      <c r="ELO30" s="78"/>
      <c r="ELP30" s="78"/>
      <c r="ELQ30" s="78"/>
      <c r="ELR30" s="78"/>
      <c r="ELS30" s="78"/>
      <c r="ELT30" s="78"/>
      <c r="ELU30" s="78"/>
      <c r="ELV30" s="78"/>
      <c r="ELW30" s="78"/>
      <c r="ELX30" s="78"/>
      <c r="ELY30" s="78"/>
      <c r="ELZ30" s="78"/>
      <c r="EMA30" s="78"/>
      <c r="EMB30" s="78"/>
      <c r="EMC30" s="78"/>
      <c r="EMD30" s="78"/>
      <c r="EME30" s="78"/>
      <c r="EMF30" s="78"/>
      <c r="EMG30" s="78"/>
      <c r="EMH30" s="78"/>
      <c r="EMI30" s="78"/>
      <c r="EMJ30" s="78"/>
      <c r="EMK30" s="78"/>
      <c r="EML30" s="78"/>
      <c r="EMM30" s="78"/>
      <c r="EMN30" s="78"/>
      <c r="EMO30" s="78"/>
      <c r="EMP30" s="78"/>
      <c r="EMQ30" s="78"/>
      <c r="EMR30" s="78"/>
      <c r="EMS30" s="78"/>
      <c r="EMT30" s="78"/>
      <c r="EMU30" s="78"/>
      <c r="EMV30" s="78"/>
      <c r="EMW30" s="78"/>
      <c r="EMX30" s="78"/>
      <c r="EMY30" s="78"/>
      <c r="EMZ30" s="78"/>
      <c r="ENA30" s="78"/>
      <c r="ENB30" s="78"/>
      <c r="ENC30" s="78"/>
      <c r="END30" s="78"/>
      <c r="ENE30" s="78"/>
      <c r="ENF30" s="78"/>
      <c r="ENG30" s="78"/>
      <c r="ENH30" s="78"/>
      <c r="ENI30" s="78"/>
      <c r="ENJ30" s="78"/>
      <c r="ENK30" s="78"/>
      <c r="ENL30" s="78"/>
      <c r="ENM30" s="78"/>
      <c r="ENN30" s="78"/>
      <c r="ENO30" s="78"/>
      <c r="ENP30" s="78"/>
      <c r="ENQ30" s="78"/>
      <c r="ENR30" s="78"/>
      <c r="ENS30" s="78"/>
      <c r="ENT30" s="78"/>
      <c r="ENU30" s="78"/>
      <c r="ENV30" s="78"/>
      <c r="ENW30" s="78"/>
      <c r="ENX30" s="78"/>
      <c r="ENY30" s="78"/>
      <c r="ENZ30" s="78"/>
      <c r="EOA30" s="78"/>
      <c r="EOB30" s="78"/>
      <c r="EOC30" s="78"/>
      <c r="EOD30" s="78"/>
      <c r="EOE30" s="78"/>
      <c r="EOF30" s="78"/>
      <c r="EOG30" s="78"/>
      <c r="EOH30" s="78"/>
      <c r="EOI30" s="78"/>
      <c r="EOJ30" s="78"/>
      <c r="EOK30" s="78"/>
      <c r="EOL30" s="78"/>
      <c r="EOM30" s="78"/>
      <c r="EON30" s="78"/>
      <c r="EOO30" s="78"/>
      <c r="EOP30" s="78"/>
      <c r="EOQ30" s="78"/>
      <c r="EOR30" s="78"/>
      <c r="EOS30" s="78"/>
      <c r="EOT30" s="78"/>
      <c r="EOU30" s="78"/>
      <c r="EOV30" s="78"/>
      <c r="EOW30" s="78"/>
      <c r="EOX30" s="78"/>
      <c r="EOY30" s="78"/>
      <c r="EOZ30" s="78"/>
      <c r="EPA30" s="78"/>
      <c r="EPB30" s="78"/>
      <c r="EPC30" s="78"/>
      <c r="EPD30" s="78"/>
      <c r="EPE30" s="78"/>
      <c r="EPF30" s="78"/>
      <c r="EPG30" s="78"/>
      <c r="EPH30" s="78"/>
      <c r="EPI30" s="78"/>
      <c r="EPJ30" s="78"/>
      <c r="EPK30" s="78"/>
      <c r="EPL30" s="78"/>
      <c r="EPM30" s="78"/>
      <c r="EPN30" s="78"/>
      <c r="EPO30" s="78"/>
      <c r="EPP30" s="78"/>
      <c r="EPQ30" s="78"/>
      <c r="EPR30" s="78"/>
      <c r="EPS30" s="78"/>
      <c r="EPT30" s="78"/>
      <c r="EPU30" s="78"/>
      <c r="EPV30" s="78"/>
      <c r="EPW30" s="78"/>
      <c r="EPX30" s="78"/>
      <c r="EPY30" s="78"/>
      <c r="EPZ30" s="78"/>
      <c r="EQA30" s="78"/>
      <c r="EQB30" s="78"/>
      <c r="EQC30" s="78"/>
      <c r="EQD30" s="78"/>
      <c r="EQE30" s="78"/>
      <c r="EQF30" s="78"/>
      <c r="EQG30" s="78"/>
      <c r="EQH30" s="78"/>
      <c r="EQI30" s="78"/>
      <c r="EQJ30" s="78"/>
      <c r="EQK30" s="78"/>
      <c r="EQL30" s="78"/>
      <c r="EQM30" s="78"/>
      <c r="EQN30" s="78"/>
      <c r="EQO30" s="78"/>
      <c r="EQP30" s="78"/>
      <c r="EQQ30" s="78"/>
      <c r="EQR30" s="78"/>
      <c r="EQS30" s="78"/>
      <c r="EQT30" s="78"/>
      <c r="EQU30" s="78"/>
      <c r="EQV30" s="78"/>
      <c r="EQW30" s="78"/>
      <c r="EQX30" s="78"/>
      <c r="EQY30" s="78"/>
      <c r="EQZ30" s="78"/>
      <c r="ERA30" s="78"/>
      <c r="ERB30" s="78"/>
      <c r="ERC30" s="78"/>
      <c r="ERD30" s="78"/>
      <c r="ERE30" s="78"/>
      <c r="ERF30" s="78"/>
      <c r="ERG30" s="78"/>
      <c r="ERH30" s="78"/>
      <c r="ERI30" s="78"/>
      <c r="ERJ30" s="78"/>
      <c r="ERK30" s="78"/>
      <c r="ERL30" s="78"/>
      <c r="ERM30" s="78"/>
      <c r="ERN30" s="78"/>
      <c r="ERO30" s="78"/>
      <c r="ERP30" s="78"/>
      <c r="ERQ30" s="78"/>
      <c r="ERR30" s="78"/>
      <c r="ERS30" s="78"/>
      <c r="ERT30" s="78"/>
      <c r="ERU30" s="78"/>
      <c r="ERV30" s="78"/>
      <c r="ERW30" s="78"/>
      <c r="ERX30" s="78"/>
      <c r="ERY30" s="78"/>
      <c r="ERZ30" s="78"/>
      <c r="ESA30" s="78"/>
      <c r="ESB30" s="78"/>
      <c r="ESC30" s="78"/>
      <c r="ESD30" s="78"/>
      <c r="ESE30" s="78"/>
      <c r="ESF30" s="78"/>
      <c r="ESG30" s="78"/>
      <c r="ESH30" s="78"/>
      <c r="ESI30" s="78"/>
      <c r="ESJ30" s="78"/>
      <c r="ESK30" s="78"/>
      <c r="ESL30" s="78"/>
      <c r="ESM30" s="78"/>
      <c r="ESN30" s="78"/>
      <c r="ESO30" s="78"/>
      <c r="ESP30" s="78"/>
      <c r="ESQ30" s="78"/>
      <c r="ESR30" s="78"/>
      <c r="ESS30" s="78"/>
      <c r="EST30" s="78"/>
      <c r="ESU30" s="78"/>
      <c r="ESV30" s="78"/>
      <c r="ESW30" s="78"/>
      <c r="ESX30" s="78"/>
      <c r="ESY30" s="78"/>
      <c r="ESZ30" s="78"/>
      <c r="ETA30" s="78"/>
      <c r="ETB30" s="78"/>
      <c r="ETC30" s="78"/>
      <c r="ETD30" s="78"/>
      <c r="ETE30" s="78"/>
      <c r="ETF30" s="78"/>
      <c r="ETG30" s="78"/>
      <c r="ETH30" s="78"/>
      <c r="ETI30" s="78"/>
      <c r="ETJ30" s="78"/>
      <c r="ETK30" s="78"/>
      <c r="ETL30" s="78"/>
      <c r="ETM30" s="78"/>
      <c r="ETN30" s="78"/>
      <c r="ETO30" s="78"/>
      <c r="ETP30" s="78"/>
      <c r="ETQ30" s="78"/>
      <c r="ETR30" s="78"/>
      <c r="ETS30" s="78"/>
      <c r="ETT30" s="78"/>
      <c r="ETU30" s="78"/>
      <c r="ETV30" s="78"/>
      <c r="ETW30" s="78"/>
      <c r="ETX30" s="78"/>
      <c r="ETY30" s="78"/>
      <c r="ETZ30" s="78"/>
      <c r="EUA30" s="78"/>
      <c r="EUB30" s="78"/>
      <c r="EUC30" s="78"/>
      <c r="EUD30" s="78"/>
      <c r="EUE30" s="78"/>
      <c r="EUF30" s="78"/>
      <c r="EUG30" s="78"/>
      <c r="EUH30" s="78"/>
      <c r="EUI30" s="78"/>
      <c r="EUJ30" s="78"/>
      <c r="EUK30" s="78"/>
      <c r="EUL30" s="78"/>
      <c r="EUM30" s="78"/>
      <c r="EUN30" s="78"/>
      <c r="EUO30" s="78"/>
      <c r="EUP30" s="78"/>
      <c r="EUQ30" s="78"/>
      <c r="EUR30" s="78"/>
      <c r="EUS30" s="78"/>
      <c r="EUT30" s="78"/>
      <c r="EUU30" s="78"/>
      <c r="EUV30" s="78"/>
      <c r="EUW30" s="78"/>
      <c r="EUX30" s="78"/>
      <c r="EUY30" s="78"/>
      <c r="EUZ30" s="78"/>
      <c r="EVA30" s="78"/>
      <c r="EVB30" s="78"/>
      <c r="EVC30" s="78"/>
      <c r="EVD30" s="78"/>
      <c r="EVE30" s="78"/>
      <c r="EVF30" s="78"/>
      <c r="EVG30" s="78"/>
      <c r="EVH30" s="78"/>
      <c r="EVI30" s="78"/>
      <c r="EVJ30" s="78"/>
      <c r="EVK30" s="78"/>
      <c r="EVL30" s="78"/>
      <c r="EVM30" s="78"/>
      <c r="EVN30" s="78"/>
      <c r="EVO30" s="78"/>
      <c r="EVP30" s="78"/>
      <c r="EVQ30" s="78"/>
      <c r="EVR30" s="78"/>
      <c r="EVS30" s="78"/>
      <c r="EVT30" s="78"/>
      <c r="EVU30" s="78"/>
      <c r="EVV30" s="78"/>
      <c r="EVW30" s="78"/>
      <c r="EVX30" s="78"/>
      <c r="EVY30" s="78"/>
      <c r="EVZ30" s="78"/>
      <c r="EWA30" s="78"/>
      <c r="EWB30" s="78"/>
      <c r="EWC30" s="78"/>
      <c r="EWD30" s="78"/>
      <c r="EWE30" s="78"/>
      <c r="EWF30" s="78"/>
      <c r="EWG30" s="78"/>
      <c r="EWH30" s="78"/>
      <c r="EWI30" s="78"/>
      <c r="EWJ30" s="78"/>
      <c r="EWK30" s="78"/>
      <c r="EWL30" s="78"/>
      <c r="EWM30" s="78"/>
      <c r="EWN30" s="78"/>
      <c r="EWO30" s="78"/>
      <c r="EWP30" s="78"/>
      <c r="EWQ30" s="78"/>
      <c r="EWR30" s="78"/>
      <c r="EWS30" s="78"/>
      <c r="EWT30" s="78"/>
      <c r="EWU30" s="78"/>
      <c r="EWV30" s="78"/>
      <c r="EWW30" s="78"/>
      <c r="EWX30" s="78"/>
      <c r="EWY30" s="78"/>
      <c r="EWZ30" s="78"/>
      <c r="EXA30" s="78"/>
      <c r="EXB30" s="78"/>
      <c r="EXC30" s="78"/>
      <c r="EXD30" s="78"/>
      <c r="EXE30" s="78"/>
      <c r="EXF30" s="78"/>
      <c r="EXG30" s="78"/>
      <c r="EXH30" s="78"/>
      <c r="EXI30" s="78"/>
      <c r="EXJ30" s="78"/>
      <c r="EXK30" s="78"/>
      <c r="EXL30" s="78"/>
      <c r="EXM30" s="78"/>
      <c r="EXN30" s="78"/>
      <c r="EXO30" s="78"/>
      <c r="EXP30" s="78"/>
      <c r="EXQ30" s="78"/>
      <c r="EXR30" s="78"/>
      <c r="EXS30" s="78"/>
      <c r="EXT30" s="78"/>
      <c r="EXU30" s="78"/>
      <c r="EXV30" s="78"/>
      <c r="EXW30" s="78"/>
      <c r="EXX30" s="78"/>
      <c r="EXY30" s="78"/>
      <c r="EXZ30" s="78"/>
      <c r="EYA30" s="78"/>
      <c r="EYB30" s="78"/>
      <c r="EYC30" s="78"/>
      <c r="EYD30" s="78"/>
      <c r="EYE30" s="78"/>
      <c r="EYF30" s="78"/>
      <c r="EYG30" s="78"/>
      <c r="EYH30" s="78"/>
      <c r="EYI30" s="78"/>
      <c r="EYJ30" s="78"/>
      <c r="EYK30" s="78"/>
      <c r="EYL30" s="78"/>
      <c r="EYM30" s="78"/>
      <c r="EYN30" s="78"/>
      <c r="EYO30" s="78"/>
      <c r="EYP30" s="78"/>
      <c r="EYQ30" s="78"/>
      <c r="EYR30" s="78"/>
      <c r="EYS30" s="78"/>
      <c r="EYT30" s="78"/>
      <c r="EYU30" s="78"/>
      <c r="EYV30" s="78"/>
      <c r="EYW30" s="78"/>
      <c r="EYX30" s="78"/>
      <c r="EYY30" s="78"/>
      <c r="EYZ30" s="78"/>
      <c r="EZA30" s="78"/>
      <c r="EZB30" s="78"/>
      <c r="EZC30" s="78"/>
      <c r="EZD30" s="78"/>
      <c r="EZE30" s="78"/>
      <c r="EZF30" s="78"/>
      <c r="EZG30" s="78"/>
      <c r="EZH30" s="78"/>
      <c r="EZI30" s="78"/>
      <c r="EZJ30" s="78"/>
      <c r="EZK30" s="78"/>
      <c r="EZL30" s="78"/>
      <c r="EZM30" s="78"/>
      <c r="EZN30" s="78"/>
      <c r="EZO30" s="78"/>
      <c r="EZP30" s="78"/>
      <c r="EZQ30" s="78"/>
      <c r="EZR30" s="78"/>
      <c r="EZS30" s="78"/>
      <c r="EZT30" s="78"/>
      <c r="EZU30" s="78"/>
      <c r="EZV30" s="78"/>
      <c r="EZW30" s="78"/>
      <c r="EZX30" s="78"/>
      <c r="EZY30" s="78"/>
      <c r="EZZ30" s="78"/>
      <c r="FAA30" s="78"/>
      <c r="FAB30" s="78"/>
      <c r="FAC30" s="78"/>
      <c r="FAD30" s="78"/>
      <c r="FAE30" s="78"/>
      <c r="FAF30" s="78"/>
      <c r="FAG30" s="78"/>
      <c r="FAH30" s="78"/>
      <c r="FAI30" s="78"/>
      <c r="FAJ30" s="78"/>
      <c r="FAK30" s="78"/>
      <c r="FAL30" s="78"/>
      <c r="FAM30" s="78"/>
      <c r="FAN30" s="78"/>
      <c r="FAO30" s="78"/>
      <c r="FAP30" s="78"/>
      <c r="FAQ30" s="78"/>
      <c r="FAR30" s="78"/>
      <c r="FAS30" s="78"/>
      <c r="FAT30" s="78"/>
      <c r="FAU30" s="78"/>
      <c r="FAV30" s="78"/>
      <c r="FAW30" s="78"/>
      <c r="FAX30" s="78"/>
      <c r="FAY30" s="78"/>
      <c r="FAZ30" s="78"/>
      <c r="FBA30" s="78"/>
      <c r="FBB30" s="78"/>
      <c r="FBC30" s="78"/>
      <c r="FBD30" s="78"/>
      <c r="FBE30" s="78"/>
      <c r="FBF30" s="78"/>
      <c r="FBG30" s="78"/>
      <c r="FBH30" s="78"/>
      <c r="FBI30" s="78"/>
      <c r="FBJ30" s="78"/>
      <c r="FBK30" s="78"/>
      <c r="FBL30" s="78"/>
      <c r="FBM30" s="78"/>
      <c r="FBN30" s="78"/>
      <c r="FBO30" s="78"/>
      <c r="FBP30" s="78"/>
      <c r="FBQ30" s="78"/>
      <c r="FBR30" s="78"/>
      <c r="FBS30" s="78"/>
      <c r="FBT30" s="78"/>
      <c r="FBU30" s="78"/>
      <c r="FBV30" s="78"/>
      <c r="FBW30" s="78"/>
      <c r="FBX30" s="78"/>
      <c r="FBY30" s="78"/>
      <c r="FBZ30" s="78"/>
      <c r="FCA30" s="78"/>
      <c r="FCB30" s="78"/>
      <c r="FCC30" s="78"/>
      <c r="FCD30" s="78"/>
      <c r="FCE30" s="78"/>
      <c r="FCF30" s="78"/>
      <c r="FCG30" s="78"/>
      <c r="FCH30" s="78"/>
      <c r="FCI30" s="78"/>
      <c r="FCJ30" s="78"/>
      <c r="FCK30" s="78"/>
      <c r="FCL30" s="78"/>
      <c r="FCM30" s="78"/>
      <c r="FCN30" s="78"/>
      <c r="FCO30" s="78"/>
      <c r="FCP30" s="78"/>
      <c r="FCQ30" s="78"/>
      <c r="FCR30" s="78"/>
      <c r="FCS30" s="78"/>
      <c r="FCT30" s="78"/>
      <c r="FCU30" s="78"/>
      <c r="FCV30" s="78"/>
      <c r="FCW30" s="78"/>
      <c r="FCX30" s="78"/>
      <c r="FCY30" s="78"/>
      <c r="FCZ30" s="78"/>
      <c r="FDA30" s="78"/>
      <c r="FDB30" s="78"/>
      <c r="FDC30" s="78"/>
      <c r="FDD30" s="78"/>
      <c r="FDE30" s="78"/>
      <c r="FDF30" s="78"/>
      <c r="FDG30" s="78"/>
      <c r="FDH30" s="78"/>
      <c r="FDI30" s="78"/>
      <c r="FDJ30" s="78"/>
      <c r="FDK30" s="78"/>
      <c r="FDL30" s="78"/>
      <c r="FDM30" s="78"/>
      <c r="FDN30" s="78"/>
      <c r="FDO30" s="78"/>
      <c r="FDP30" s="78"/>
      <c r="FDQ30" s="78"/>
      <c r="FDR30" s="78"/>
      <c r="FDS30" s="78"/>
      <c r="FDT30" s="78"/>
      <c r="FDU30" s="78"/>
      <c r="FDV30" s="78"/>
      <c r="FDW30" s="78"/>
      <c r="FDX30" s="78"/>
      <c r="FDY30" s="78"/>
      <c r="FDZ30" s="78"/>
      <c r="FEA30" s="78"/>
      <c r="FEB30" s="78"/>
      <c r="FEC30" s="78"/>
      <c r="FED30" s="78"/>
      <c r="FEE30" s="78"/>
      <c r="FEF30" s="78"/>
      <c r="FEG30" s="78"/>
      <c r="FEH30" s="78"/>
      <c r="FEI30" s="78"/>
      <c r="FEJ30" s="78"/>
      <c r="FEK30" s="78"/>
      <c r="FEL30" s="78"/>
      <c r="FEM30" s="78"/>
      <c r="FEN30" s="78"/>
      <c r="FEO30" s="78"/>
      <c r="FEP30" s="78"/>
      <c r="FEQ30" s="78"/>
      <c r="FER30" s="78"/>
      <c r="FES30" s="78"/>
      <c r="FET30" s="78"/>
      <c r="FEU30" s="78"/>
      <c r="FEV30" s="78"/>
      <c r="FEW30" s="78"/>
      <c r="FEX30" s="78"/>
      <c r="FEY30" s="78"/>
      <c r="FEZ30" s="78"/>
      <c r="FFA30" s="78"/>
      <c r="FFB30" s="78"/>
      <c r="FFC30" s="78"/>
      <c r="FFD30" s="78"/>
      <c r="FFE30" s="78"/>
      <c r="FFF30" s="78"/>
      <c r="FFG30" s="78"/>
      <c r="FFH30" s="78"/>
      <c r="FFI30" s="78"/>
      <c r="FFJ30" s="78"/>
      <c r="FFK30" s="78"/>
      <c r="FFL30" s="78"/>
      <c r="FFM30" s="78"/>
      <c r="FFN30" s="78"/>
      <c r="FFO30" s="78"/>
      <c r="FFP30" s="78"/>
      <c r="FFQ30" s="78"/>
      <c r="FFR30" s="78"/>
      <c r="FFS30" s="78"/>
      <c r="FFT30" s="78"/>
      <c r="FFU30" s="78"/>
      <c r="FFV30" s="78"/>
      <c r="FFW30" s="78"/>
      <c r="FFX30" s="78"/>
      <c r="FFY30" s="78"/>
      <c r="FFZ30" s="78"/>
      <c r="FGA30" s="78"/>
      <c r="FGB30" s="78"/>
      <c r="FGC30" s="78"/>
      <c r="FGD30" s="78"/>
      <c r="FGE30" s="78"/>
      <c r="FGF30" s="78"/>
      <c r="FGG30" s="78"/>
      <c r="FGH30" s="78"/>
      <c r="FGI30" s="78"/>
      <c r="FGJ30" s="78"/>
      <c r="FGK30" s="78"/>
      <c r="FGL30" s="78"/>
      <c r="FGM30" s="78"/>
      <c r="FGN30" s="78"/>
      <c r="FGO30" s="78"/>
      <c r="FGP30" s="78"/>
      <c r="FGQ30" s="78"/>
      <c r="FGR30" s="78"/>
      <c r="FGS30" s="78"/>
      <c r="FGT30" s="78"/>
      <c r="FGU30" s="78"/>
      <c r="FGV30" s="78"/>
      <c r="FGW30" s="78"/>
      <c r="FGX30" s="78"/>
      <c r="FGY30" s="78"/>
      <c r="FGZ30" s="78"/>
      <c r="FHA30" s="78"/>
      <c r="FHB30" s="78"/>
      <c r="FHC30" s="78"/>
      <c r="FHD30" s="78"/>
      <c r="FHE30" s="78"/>
      <c r="FHF30" s="78"/>
      <c r="FHG30" s="78"/>
      <c r="FHH30" s="78"/>
      <c r="FHI30" s="78"/>
      <c r="FHJ30" s="78"/>
      <c r="FHK30" s="78"/>
      <c r="FHL30" s="78"/>
      <c r="FHM30" s="78"/>
      <c r="FHN30" s="78"/>
      <c r="FHO30" s="78"/>
      <c r="FHP30" s="78"/>
      <c r="FHQ30" s="78"/>
      <c r="FHR30" s="78"/>
      <c r="FHS30" s="78"/>
      <c r="FHT30" s="78"/>
      <c r="FHU30" s="78"/>
      <c r="FHV30" s="78"/>
      <c r="FHW30" s="78"/>
      <c r="FHX30" s="78"/>
      <c r="FHY30" s="78"/>
      <c r="FHZ30" s="78"/>
      <c r="FIA30" s="78"/>
      <c r="FIB30" s="78"/>
      <c r="FIC30" s="78"/>
      <c r="FID30" s="78"/>
      <c r="FIE30" s="78"/>
      <c r="FIF30" s="78"/>
      <c r="FIG30" s="78"/>
      <c r="FIH30" s="78"/>
      <c r="FII30" s="78"/>
      <c r="FIJ30" s="78"/>
      <c r="FIK30" s="78"/>
      <c r="FIL30" s="78"/>
      <c r="FIM30" s="78"/>
      <c r="FIN30" s="78"/>
      <c r="FIO30" s="78"/>
      <c r="FIP30" s="78"/>
      <c r="FIQ30" s="78"/>
      <c r="FIR30" s="78"/>
      <c r="FIS30" s="78"/>
      <c r="FIT30" s="78"/>
      <c r="FIU30" s="78"/>
      <c r="FIV30" s="78"/>
      <c r="FIW30" s="78"/>
      <c r="FIX30" s="78"/>
      <c r="FIY30" s="78"/>
      <c r="FIZ30" s="78"/>
      <c r="FJA30" s="78"/>
      <c r="FJB30" s="78"/>
      <c r="FJC30" s="78"/>
      <c r="FJD30" s="78"/>
      <c r="FJE30" s="78"/>
      <c r="FJF30" s="78"/>
      <c r="FJG30" s="78"/>
      <c r="FJH30" s="78"/>
      <c r="FJI30" s="78"/>
      <c r="FJJ30" s="78"/>
      <c r="FJK30" s="78"/>
      <c r="FJL30" s="78"/>
      <c r="FJM30" s="78"/>
      <c r="FJN30" s="78"/>
      <c r="FJO30" s="78"/>
      <c r="FJP30" s="78"/>
      <c r="FJQ30" s="78"/>
      <c r="FJR30" s="78"/>
      <c r="FJS30" s="78"/>
      <c r="FJT30" s="78"/>
      <c r="FJU30" s="78"/>
      <c r="FJV30" s="78"/>
      <c r="FJW30" s="78"/>
      <c r="FJX30" s="78"/>
      <c r="FJY30" s="78"/>
      <c r="FJZ30" s="78"/>
      <c r="FKA30" s="78"/>
      <c r="FKB30" s="78"/>
      <c r="FKC30" s="78"/>
      <c r="FKD30" s="78"/>
      <c r="FKE30" s="78"/>
      <c r="FKF30" s="78"/>
      <c r="FKG30" s="78"/>
      <c r="FKH30" s="78"/>
      <c r="FKI30" s="78"/>
      <c r="FKJ30" s="78"/>
      <c r="FKK30" s="78"/>
      <c r="FKL30" s="78"/>
      <c r="FKM30" s="78"/>
      <c r="FKN30" s="78"/>
      <c r="FKO30" s="78"/>
      <c r="FKP30" s="78"/>
      <c r="FKQ30" s="78"/>
      <c r="FKR30" s="78"/>
      <c r="FKS30" s="78"/>
      <c r="FKT30" s="78"/>
      <c r="FKU30" s="78"/>
      <c r="FKV30" s="78"/>
      <c r="FKW30" s="78"/>
      <c r="FKX30" s="78"/>
      <c r="FKY30" s="78"/>
      <c r="FKZ30" s="78"/>
      <c r="FLA30" s="78"/>
      <c r="FLB30" s="78"/>
      <c r="FLC30" s="78"/>
      <c r="FLD30" s="78"/>
      <c r="FLE30" s="78"/>
      <c r="FLF30" s="78"/>
      <c r="FLG30" s="78"/>
      <c r="FLH30" s="78"/>
      <c r="FLI30" s="78"/>
      <c r="FLJ30" s="78"/>
      <c r="FLK30" s="78"/>
      <c r="FLL30" s="78"/>
      <c r="FLM30" s="78"/>
      <c r="FLN30" s="78"/>
      <c r="FLO30" s="78"/>
      <c r="FLP30" s="78"/>
      <c r="FLQ30" s="78"/>
      <c r="FLR30" s="78"/>
      <c r="FLS30" s="78"/>
      <c r="FLT30" s="78"/>
      <c r="FLU30" s="78"/>
      <c r="FLV30" s="78"/>
      <c r="FLW30" s="78"/>
      <c r="FLX30" s="78"/>
      <c r="FLY30" s="78"/>
      <c r="FLZ30" s="78"/>
      <c r="FMA30" s="78"/>
      <c r="FMB30" s="78"/>
      <c r="FMC30" s="78"/>
      <c r="FMD30" s="78"/>
      <c r="FME30" s="78"/>
      <c r="FMF30" s="78"/>
      <c r="FMG30" s="78"/>
      <c r="FMH30" s="78"/>
      <c r="FMI30" s="78"/>
      <c r="FMJ30" s="78"/>
      <c r="FMK30" s="78"/>
      <c r="FML30" s="78"/>
      <c r="FMM30" s="78"/>
      <c r="FMN30" s="78"/>
      <c r="FMO30" s="78"/>
      <c r="FMP30" s="78"/>
      <c r="FMQ30" s="78"/>
      <c r="FMR30" s="78"/>
      <c r="FMS30" s="78"/>
      <c r="FMT30" s="78"/>
      <c r="FMU30" s="78"/>
      <c r="FMV30" s="78"/>
      <c r="FMW30" s="78"/>
      <c r="FMX30" s="78"/>
      <c r="FMY30" s="78"/>
      <c r="FMZ30" s="78"/>
      <c r="FNA30" s="78"/>
      <c r="FNB30" s="78"/>
      <c r="FNC30" s="78"/>
      <c r="FND30" s="78"/>
      <c r="FNE30" s="78"/>
      <c r="FNF30" s="78"/>
      <c r="FNG30" s="78"/>
      <c r="FNH30" s="78"/>
      <c r="FNI30" s="78"/>
      <c r="FNJ30" s="78"/>
      <c r="FNK30" s="78"/>
      <c r="FNL30" s="78"/>
      <c r="FNM30" s="78"/>
      <c r="FNN30" s="78"/>
      <c r="FNO30" s="78"/>
      <c r="FNP30" s="78"/>
      <c r="FNQ30" s="78"/>
      <c r="FNR30" s="78"/>
      <c r="FNS30" s="78"/>
      <c r="FNT30" s="78"/>
      <c r="FNU30" s="78"/>
      <c r="FNV30" s="78"/>
      <c r="FNW30" s="78"/>
      <c r="FNX30" s="78"/>
      <c r="FNY30" s="78"/>
      <c r="FNZ30" s="78"/>
      <c r="FOA30" s="78"/>
      <c r="FOB30" s="78"/>
      <c r="FOC30" s="78"/>
      <c r="FOD30" s="78"/>
      <c r="FOE30" s="78"/>
      <c r="FOF30" s="78"/>
      <c r="FOG30" s="78"/>
      <c r="FOH30" s="78"/>
      <c r="FOI30" s="78"/>
      <c r="FOJ30" s="78"/>
      <c r="FOK30" s="78"/>
      <c r="FOL30" s="78"/>
      <c r="FOM30" s="78"/>
      <c r="FON30" s="78"/>
      <c r="FOO30" s="78"/>
      <c r="FOP30" s="78"/>
      <c r="FOQ30" s="78"/>
      <c r="FOR30" s="78"/>
      <c r="FOS30" s="78"/>
      <c r="FOT30" s="78"/>
      <c r="FOU30" s="78"/>
      <c r="FOV30" s="78"/>
      <c r="FOW30" s="78"/>
      <c r="FOX30" s="78"/>
      <c r="FOY30" s="78"/>
      <c r="FOZ30" s="78"/>
      <c r="FPA30" s="78"/>
      <c r="FPB30" s="78"/>
      <c r="FPC30" s="78"/>
      <c r="FPD30" s="78"/>
      <c r="FPE30" s="78"/>
      <c r="FPF30" s="78"/>
      <c r="FPG30" s="78"/>
      <c r="FPH30" s="78"/>
      <c r="FPI30" s="78"/>
      <c r="FPJ30" s="78"/>
      <c r="FPK30" s="78"/>
      <c r="FPL30" s="78"/>
      <c r="FPM30" s="78"/>
      <c r="FPN30" s="78"/>
      <c r="FPO30" s="78"/>
      <c r="FPP30" s="78"/>
      <c r="FPQ30" s="78"/>
      <c r="FPR30" s="78"/>
      <c r="FPS30" s="78"/>
      <c r="FPT30" s="78"/>
      <c r="FPU30" s="78"/>
      <c r="FPV30" s="78"/>
      <c r="FPW30" s="78"/>
      <c r="FPX30" s="78"/>
      <c r="FPY30" s="78"/>
      <c r="FPZ30" s="78"/>
      <c r="FQA30" s="78"/>
      <c r="FQB30" s="78"/>
      <c r="FQC30" s="78"/>
      <c r="FQD30" s="78"/>
      <c r="FQE30" s="78"/>
      <c r="FQF30" s="78"/>
      <c r="FQG30" s="78"/>
      <c r="FQH30" s="78"/>
      <c r="FQI30" s="78"/>
      <c r="FQJ30" s="78"/>
      <c r="FQK30" s="78"/>
      <c r="FQL30" s="78"/>
      <c r="FQM30" s="78"/>
      <c r="FQN30" s="78"/>
      <c r="FQO30" s="78"/>
      <c r="FQP30" s="78"/>
      <c r="FQQ30" s="78"/>
      <c r="FQR30" s="78"/>
      <c r="FQS30" s="78"/>
      <c r="FQT30" s="78"/>
      <c r="FQU30" s="78"/>
      <c r="FQV30" s="78"/>
      <c r="FQW30" s="78"/>
      <c r="FQX30" s="78"/>
      <c r="FQY30" s="78"/>
      <c r="FQZ30" s="78"/>
      <c r="FRA30" s="78"/>
      <c r="FRB30" s="78"/>
      <c r="FRC30" s="78"/>
      <c r="FRD30" s="78"/>
      <c r="FRE30" s="78"/>
      <c r="FRF30" s="78"/>
      <c r="FRG30" s="78"/>
      <c r="FRH30" s="78"/>
      <c r="FRI30" s="78"/>
      <c r="FRJ30" s="78"/>
      <c r="FRK30" s="78"/>
      <c r="FRL30" s="78"/>
      <c r="FRM30" s="78"/>
      <c r="FRN30" s="78"/>
      <c r="FRO30" s="78"/>
      <c r="FRP30" s="78"/>
      <c r="FRQ30" s="78"/>
      <c r="FRR30" s="78"/>
      <c r="FRS30" s="78"/>
      <c r="FRT30" s="78"/>
      <c r="FRU30" s="78"/>
      <c r="FRV30" s="78"/>
      <c r="FRW30" s="78"/>
      <c r="FRX30" s="78"/>
      <c r="FRY30" s="78"/>
      <c r="FRZ30" s="78"/>
      <c r="FSA30" s="78"/>
      <c r="FSB30" s="78"/>
      <c r="FSC30" s="78"/>
      <c r="FSD30" s="78"/>
      <c r="FSE30" s="78"/>
      <c r="FSF30" s="78"/>
      <c r="FSG30" s="78"/>
      <c r="FSH30" s="78"/>
      <c r="FSI30" s="78"/>
      <c r="FSJ30" s="78"/>
      <c r="FSK30" s="78"/>
      <c r="FSL30" s="78"/>
      <c r="FSM30" s="78"/>
      <c r="FSN30" s="78"/>
      <c r="FSO30" s="78"/>
      <c r="FSP30" s="78"/>
      <c r="FSQ30" s="78"/>
      <c r="FSR30" s="78"/>
      <c r="FSS30" s="78"/>
      <c r="FST30" s="78"/>
      <c r="FSU30" s="78"/>
      <c r="FSV30" s="78"/>
      <c r="FSW30" s="78"/>
      <c r="FSX30" s="78"/>
      <c r="FSY30" s="78"/>
      <c r="FSZ30" s="78"/>
      <c r="FTA30" s="78"/>
      <c r="FTB30" s="78"/>
      <c r="FTC30" s="78"/>
      <c r="FTD30" s="78"/>
      <c r="FTE30" s="78"/>
      <c r="FTF30" s="78"/>
      <c r="FTG30" s="78"/>
      <c r="FTH30" s="78"/>
      <c r="FTI30" s="78"/>
      <c r="FTJ30" s="78"/>
      <c r="FTK30" s="78"/>
      <c r="FTL30" s="78"/>
      <c r="FTM30" s="78"/>
      <c r="FTN30" s="78"/>
      <c r="FTO30" s="78"/>
      <c r="FTP30" s="78"/>
      <c r="FTQ30" s="78"/>
      <c r="FTR30" s="78"/>
      <c r="FTS30" s="78"/>
      <c r="FTT30" s="78"/>
      <c r="FTU30" s="78"/>
      <c r="FTV30" s="78"/>
      <c r="FTW30" s="78"/>
      <c r="FTX30" s="78"/>
      <c r="FTY30" s="78"/>
      <c r="FTZ30" s="78"/>
      <c r="FUA30" s="78"/>
      <c r="FUB30" s="78"/>
      <c r="FUC30" s="78"/>
      <c r="FUD30" s="78"/>
      <c r="FUE30" s="78"/>
      <c r="FUF30" s="78"/>
      <c r="FUG30" s="78"/>
      <c r="FUH30" s="78"/>
      <c r="FUI30" s="78"/>
      <c r="FUJ30" s="78"/>
      <c r="FUK30" s="78"/>
      <c r="FUL30" s="78"/>
      <c r="FUM30" s="78"/>
      <c r="FUN30" s="78"/>
      <c r="FUO30" s="78"/>
      <c r="FUP30" s="78"/>
      <c r="FUQ30" s="78"/>
      <c r="FUR30" s="78"/>
      <c r="FUS30" s="78"/>
      <c r="FUT30" s="78"/>
      <c r="FUU30" s="78"/>
      <c r="FUV30" s="78"/>
      <c r="FUW30" s="78"/>
      <c r="FUX30" s="78"/>
      <c r="FUY30" s="78"/>
      <c r="FUZ30" s="78"/>
      <c r="FVA30" s="78"/>
      <c r="FVB30" s="78"/>
      <c r="FVC30" s="78"/>
      <c r="FVD30" s="78"/>
      <c r="FVE30" s="78"/>
      <c r="FVF30" s="78"/>
      <c r="FVG30" s="78"/>
      <c r="FVH30" s="78"/>
      <c r="FVI30" s="78"/>
      <c r="FVJ30" s="78"/>
      <c r="FVK30" s="78"/>
      <c r="FVL30" s="78"/>
      <c r="FVM30" s="78"/>
      <c r="FVN30" s="78"/>
      <c r="FVO30" s="78"/>
      <c r="FVP30" s="78"/>
      <c r="FVQ30" s="78"/>
      <c r="FVR30" s="78"/>
      <c r="FVS30" s="78"/>
      <c r="FVT30" s="78"/>
      <c r="FVU30" s="78"/>
      <c r="FVV30" s="78"/>
      <c r="FVW30" s="78"/>
      <c r="FVX30" s="78"/>
      <c r="FVY30" s="78"/>
      <c r="FVZ30" s="78"/>
      <c r="FWA30" s="78"/>
      <c r="FWB30" s="78"/>
      <c r="FWC30" s="78"/>
      <c r="FWD30" s="78"/>
      <c r="FWE30" s="78"/>
      <c r="FWF30" s="78"/>
      <c r="FWG30" s="78"/>
      <c r="FWH30" s="78"/>
      <c r="FWI30" s="78"/>
      <c r="FWJ30" s="78"/>
      <c r="FWK30" s="78"/>
      <c r="FWL30" s="78"/>
      <c r="FWM30" s="78"/>
      <c r="FWN30" s="78"/>
      <c r="FWO30" s="78"/>
      <c r="FWP30" s="78"/>
      <c r="FWQ30" s="78"/>
      <c r="FWR30" s="78"/>
      <c r="FWS30" s="78"/>
      <c r="FWT30" s="78"/>
      <c r="FWU30" s="78"/>
      <c r="FWV30" s="78"/>
      <c r="FWW30" s="78"/>
      <c r="FWX30" s="78"/>
      <c r="FWY30" s="78"/>
      <c r="FWZ30" s="78"/>
      <c r="FXA30" s="78"/>
      <c r="FXB30" s="78"/>
      <c r="FXC30" s="78"/>
      <c r="FXD30" s="78"/>
      <c r="FXE30" s="78"/>
      <c r="FXF30" s="78"/>
      <c r="FXG30" s="78"/>
      <c r="FXH30" s="78"/>
      <c r="FXI30" s="78"/>
      <c r="FXJ30" s="78"/>
      <c r="FXK30" s="78"/>
      <c r="FXL30" s="78"/>
      <c r="FXM30" s="78"/>
      <c r="FXN30" s="78"/>
      <c r="FXO30" s="78"/>
      <c r="FXP30" s="78"/>
      <c r="FXQ30" s="78"/>
      <c r="FXR30" s="78"/>
      <c r="FXS30" s="78"/>
      <c r="FXT30" s="78"/>
      <c r="FXU30" s="78"/>
      <c r="FXV30" s="78"/>
      <c r="FXW30" s="78"/>
      <c r="FXX30" s="78"/>
      <c r="FXY30" s="78"/>
      <c r="FXZ30" s="78"/>
      <c r="FYA30" s="78"/>
      <c r="FYB30" s="78"/>
      <c r="FYC30" s="78"/>
      <c r="FYD30" s="78"/>
      <c r="FYE30" s="78"/>
      <c r="FYF30" s="78"/>
      <c r="FYG30" s="78"/>
      <c r="FYH30" s="78"/>
      <c r="FYI30" s="78"/>
      <c r="FYJ30" s="78"/>
      <c r="FYK30" s="78"/>
      <c r="FYL30" s="78"/>
      <c r="FYM30" s="78"/>
      <c r="FYN30" s="78"/>
      <c r="FYO30" s="78"/>
      <c r="FYP30" s="78"/>
      <c r="FYQ30" s="78"/>
      <c r="FYR30" s="78"/>
      <c r="FYS30" s="78"/>
      <c r="FYT30" s="78"/>
      <c r="FYU30" s="78"/>
      <c r="FYV30" s="78"/>
      <c r="FYW30" s="78"/>
      <c r="FYX30" s="78"/>
      <c r="FYY30" s="78"/>
      <c r="FYZ30" s="78"/>
      <c r="FZA30" s="78"/>
      <c r="FZB30" s="78"/>
      <c r="FZC30" s="78"/>
      <c r="FZD30" s="78"/>
      <c r="FZE30" s="78"/>
      <c r="FZF30" s="78"/>
      <c r="FZG30" s="78"/>
      <c r="FZH30" s="78"/>
      <c r="FZI30" s="78"/>
      <c r="FZJ30" s="78"/>
      <c r="FZK30" s="78"/>
      <c r="FZL30" s="78"/>
      <c r="FZM30" s="78"/>
      <c r="FZN30" s="78"/>
      <c r="FZO30" s="78"/>
      <c r="FZP30" s="78"/>
      <c r="FZQ30" s="78"/>
      <c r="FZR30" s="78"/>
      <c r="FZS30" s="78"/>
      <c r="FZT30" s="78"/>
      <c r="FZU30" s="78"/>
      <c r="FZV30" s="78"/>
      <c r="FZW30" s="78"/>
      <c r="FZX30" s="78"/>
      <c r="FZY30" s="78"/>
      <c r="FZZ30" s="78"/>
      <c r="GAA30" s="78"/>
      <c r="GAB30" s="78"/>
      <c r="GAC30" s="78"/>
      <c r="GAD30" s="78"/>
      <c r="GAE30" s="78"/>
      <c r="GAF30" s="78"/>
      <c r="GAG30" s="78"/>
      <c r="GAH30" s="78"/>
      <c r="GAI30" s="78"/>
      <c r="GAJ30" s="78"/>
      <c r="GAK30" s="78"/>
      <c r="GAL30" s="78"/>
      <c r="GAM30" s="78"/>
      <c r="GAN30" s="78"/>
      <c r="GAO30" s="78"/>
      <c r="GAP30" s="78"/>
      <c r="GAQ30" s="78"/>
      <c r="GAR30" s="78"/>
      <c r="GAS30" s="78"/>
      <c r="GAT30" s="78"/>
      <c r="GAU30" s="78"/>
      <c r="GAV30" s="78"/>
      <c r="GAW30" s="78"/>
      <c r="GAX30" s="78"/>
      <c r="GAY30" s="78"/>
      <c r="GAZ30" s="78"/>
      <c r="GBA30" s="78"/>
      <c r="GBB30" s="78"/>
      <c r="GBC30" s="78"/>
      <c r="GBD30" s="78"/>
      <c r="GBE30" s="78"/>
      <c r="GBF30" s="78"/>
      <c r="GBG30" s="78"/>
      <c r="GBH30" s="78"/>
      <c r="GBI30" s="78"/>
      <c r="GBJ30" s="78"/>
      <c r="GBK30" s="78"/>
      <c r="GBL30" s="78"/>
      <c r="GBM30" s="78"/>
      <c r="GBN30" s="78"/>
      <c r="GBO30" s="78"/>
      <c r="GBP30" s="78"/>
      <c r="GBQ30" s="78"/>
      <c r="GBR30" s="78"/>
      <c r="GBS30" s="78"/>
      <c r="GBT30" s="78"/>
      <c r="GBU30" s="78"/>
      <c r="GBV30" s="78"/>
      <c r="GBW30" s="78"/>
      <c r="GBX30" s="78"/>
      <c r="GBY30" s="78"/>
      <c r="GBZ30" s="78"/>
      <c r="GCA30" s="78"/>
      <c r="GCB30" s="78"/>
      <c r="GCC30" s="78"/>
      <c r="GCD30" s="78"/>
      <c r="GCE30" s="78"/>
      <c r="GCF30" s="78"/>
      <c r="GCG30" s="78"/>
      <c r="GCH30" s="78"/>
      <c r="GCI30" s="78"/>
      <c r="GCJ30" s="78"/>
      <c r="GCK30" s="78"/>
      <c r="GCL30" s="78"/>
      <c r="GCM30" s="78"/>
      <c r="GCN30" s="78"/>
      <c r="GCO30" s="78"/>
      <c r="GCP30" s="78"/>
      <c r="GCQ30" s="78"/>
      <c r="GCR30" s="78"/>
      <c r="GCS30" s="78"/>
      <c r="GCT30" s="78"/>
      <c r="GCU30" s="78"/>
      <c r="GCV30" s="78"/>
      <c r="GCW30" s="78"/>
      <c r="GCX30" s="78"/>
      <c r="GCY30" s="78"/>
      <c r="GCZ30" s="78"/>
      <c r="GDA30" s="78"/>
      <c r="GDB30" s="78"/>
      <c r="GDC30" s="78"/>
      <c r="GDD30" s="78"/>
      <c r="GDE30" s="78"/>
      <c r="GDF30" s="78"/>
      <c r="GDG30" s="78"/>
      <c r="GDH30" s="78"/>
      <c r="GDI30" s="78"/>
      <c r="GDJ30" s="78"/>
      <c r="GDK30" s="78"/>
      <c r="GDL30" s="78"/>
      <c r="GDM30" s="78"/>
      <c r="GDN30" s="78"/>
      <c r="GDO30" s="78"/>
      <c r="GDP30" s="78"/>
      <c r="GDQ30" s="78"/>
      <c r="GDR30" s="78"/>
      <c r="GDS30" s="78"/>
      <c r="GDT30" s="78"/>
      <c r="GDU30" s="78"/>
      <c r="GDV30" s="78"/>
      <c r="GDW30" s="78"/>
      <c r="GDX30" s="78"/>
      <c r="GDY30" s="78"/>
      <c r="GDZ30" s="78"/>
      <c r="GEA30" s="78"/>
      <c r="GEB30" s="78"/>
      <c r="GEC30" s="78"/>
      <c r="GED30" s="78"/>
      <c r="GEE30" s="78"/>
      <c r="GEF30" s="78"/>
      <c r="GEG30" s="78"/>
      <c r="GEH30" s="78"/>
      <c r="GEI30" s="78"/>
      <c r="GEJ30" s="78"/>
      <c r="GEK30" s="78"/>
      <c r="GEL30" s="78"/>
      <c r="GEM30" s="78"/>
      <c r="GEN30" s="78"/>
      <c r="GEO30" s="78"/>
      <c r="GEP30" s="78"/>
      <c r="GEQ30" s="78"/>
      <c r="GER30" s="78"/>
      <c r="GES30" s="78"/>
      <c r="GET30" s="78"/>
      <c r="GEU30" s="78"/>
      <c r="GEV30" s="78"/>
      <c r="GEW30" s="78"/>
      <c r="GEX30" s="78"/>
      <c r="GEY30" s="78"/>
      <c r="GEZ30" s="78"/>
      <c r="GFA30" s="78"/>
      <c r="GFB30" s="78"/>
      <c r="GFC30" s="78"/>
      <c r="GFD30" s="78"/>
      <c r="GFE30" s="78"/>
      <c r="GFF30" s="78"/>
      <c r="GFG30" s="78"/>
      <c r="GFH30" s="78"/>
      <c r="GFI30" s="78"/>
      <c r="GFJ30" s="78"/>
      <c r="GFK30" s="78"/>
      <c r="GFL30" s="78"/>
      <c r="GFM30" s="78"/>
      <c r="GFN30" s="78"/>
      <c r="GFO30" s="78"/>
      <c r="GFP30" s="78"/>
      <c r="GFQ30" s="78"/>
      <c r="GFR30" s="78"/>
      <c r="GFS30" s="78"/>
      <c r="GFT30" s="78"/>
      <c r="GFU30" s="78"/>
      <c r="GFV30" s="78"/>
      <c r="GFW30" s="78"/>
      <c r="GFX30" s="78"/>
      <c r="GFY30" s="78"/>
      <c r="GFZ30" s="78"/>
      <c r="GGA30" s="78"/>
      <c r="GGB30" s="78"/>
      <c r="GGC30" s="78"/>
      <c r="GGD30" s="78"/>
      <c r="GGE30" s="78"/>
      <c r="GGF30" s="78"/>
      <c r="GGG30" s="78"/>
      <c r="GGH30" s="78"/>
      <c r="GGI30" s="78"/>
      <c r="GGJ30" s="78"/>
      <c r="GGK30" s="78"/>
      <c r="GGL30" s="78"/>
      <c r="GGM30" s="78"/>
      <c r="GGN30" s="78"/>
      <c r="GGO30" s="78"/>
      <c r="GGP30" s="78"/>
      <c r="GGQ30" s="78"/>
      <c r="GGR30" s="78"/>
      <c r="GGS30" s="78"/>
      <c r="GGT30" s="78"/>
      <c r="GGU30" s="78"/>
      <c r="GGV30" s="78"/>
      <c r="GGW30" s="78"/>
      <c r="GGX30" s="78"/>
      <c r="GGY30" s="78"/>
      <c r="GGZ30" s="78"/>
      <c r="GHA30" s="78"/>
      <c r="GHB30" s="78"/>
      <c r="GHC30" s="78"/>
      <c r="GHD30" s="78"/>
      <c r="GHE30" s="78"/>
      <c r="GHF30" s="78"/>
      <c r="GHG30" s="78"/>
      <c r="GHH30" s="78"/>
      <c r="GHI30" s="78"/>
      <c r="GHJ30" s="78"/>
      <c r="GHK30" s="78"/>
      <c r="GHL30" s="78"/>
      <c r="GHM30" s="78"/>
      <c r="GHN30" s="78"/>
      <c r="GHO30" s="78"/>
      <c r="GHP30" s="78"/>
      <c r="GHQ30" s="78"/>
      <c r="GHR30" s="78"/>
      <c r="GHS30" s="78"/>
      <c r="GHT30" s="78"/>
      <c r="GHU30" s="78"/>
      <c r="GHV30" s="78"/>
      <c r="GHW30" s="78"/>
      <c r="GHX30" s="78"/>
      <c r="GHY30" s="78"/>
      <c r="GHZ30" s="78"/>
      <c r="GIA30" s="78"/>
      <c r="GIB30" s="78"/>
      <c r="GIC30" s="78"/>
      <c r="GID30" s="78"/>
      <c r="GIE30" s="78"/>
      <c r="GIF30" s="78"/>
      <c r="GIG30" s="78"/>
      <c r="GIH30" s="78"/>
      <c r="GII30" s="78"/>
      <c r="GIJ30" s="78"/>
      <c r="GIK30" s="78"/>
      <c r="GIL30" s="78"/>
      <c r="GIM30" s="78"/>
      <c r="GIN30" s="78"/>
      <c r="GIO30" s="78"/>
      <c r="GIP30" s="78"/>
      <c r="GIQ30" s="78"/>
      <c r="GIR30" s="78"/>
      <c r="GIS30" s="78"/>
      <c r="GIT30" s="78"/>
      <c r="GIU30" s="78"/>
      <c r="GIV30" s="78"/>
      <c r="GIW30" s="78"/>
      <c r="GIX30" s="78"/>
      <c r="GIY30" s="78"/>
      <c r="GIZ30" s="78"/>
      <c r="GJA30" s="78"/>
      <c r="GJB30" s="78"/>
      <c r="GJC30" s="78"/>
      <c r="GJD30" s="78"/>
      <c r="GJE30" s="78"/>
      <c r="GJF30" s="78"/>
      <c r="GJG30" s="78"/>
      <c r="GJH30" s="78"/>
      <c r="GJI30" s="78"/>
      <c r="GJJ30" s="78"/>
      <c r="GJK30" s="78"/>
      <c r="GJL30" s="78"/>
      <c r="GJM30" s="78"/>
      <c r="GJN30" s="78"/>
      <c r="GJO30" s="78"/>
      <c r="GJP30" s="78"/>
      <c r="GJQ30" s="78"/>
      <c r="GJR30" s="78"/>
      <c r="GJS30" s="78"/>
      <c r="GJT30" s="78"/>
      <c r="GJU30" s="78"/>
      <c r="GJV30" s="78"/>
      <c r="GJW30" s="78"/>
      <c r="GJX30" s="78"/>
      <c r="GJY30" s="78"/>
      <c r="GJZ30" s="78"/>
      <c r="GKA30" s="78"/>
      <c r="GKB30" s="78"/>
      <c r="GKC30" s="78"/>
      <c r="GKD30" s="78"/>
      <c r="GKE30" s="78"/>
      <c r="GKF30" s="78"/>
      <c r="GKG30" s="78"/>
      <c r="GKH30" s="78"/>
      <c r="GKI30" s="78"/>
      <c r="GKJ30" s="78"/>
      <c r="GKK30" s="78"/>
      <c r="GKL30" s="78"/>
      <c r="GKM30" s="78"/>
      <c r="GKN30" s="78"/>
      <c r="GKO30" s="78"/>
      <c r="GKP30" s="78"/>
      <c r="GKQ30" s="78"/>
      <c r="GKR30" s="78"/>
      <c r="GKS30" s="78"/>
      <c r="GKT30" s="78"/>
      <c r="GKU30" s="78"/>
      <c r="GKV30" s="78"/>
      <c r="GKW30" s="78"/>
      <c r="GKX30" s="78"/>
      <c r="GKY30" s="78"/>
      <c r="GKZ30" s="78"/>
      <c r="GLA30" s="78"/>
      <c r="GLB30" s="78"/>
      <c r="GLC30" s="78"/>
      <c r="GLD30" s="78"/>
      <c r="GLE30" s="78"/>
      <c r="GLF30" s="78"/>
      <c r="GLG30" s="78"/>
      <c r="GLH30" s="78"/>
      <c r="GLI30" s="78"/>
      <c r="GLJ30" s="78"/>
      <c r="GLK30" s="78"/>
      <c r="GLL30" s="78"/>
      <c r="GLM30" s="78"/>
      <c r="GLN30" s="78"/>
      <c r="GLO30" s="78"/>
      <c r="GLP30" s="78"/>
      <c r="GLQ30" s="78"/>
      <c r="GLR30" s="78"/>
      <c r="GLS30" s="78"/>
      <c r="GLT30" s="78"/>
      <c r="GLU30" s="78"/>
      <c r="GLV30" s="78"/>
      <c r="GLW30" s="78"/>
      <c r="GLX30" s="78"/>
      <c r="GLY30" s="78"/>
      <c r="GLZ30" s="78"/>
      <c r="GMA30" s="78"/>
      <c r="GMB30" s="78"/>
      <c r="GMC30" s="78"/>
      <c r="GMD30" s="78"/>
      <c r="GME30" s="78"/>
      <c r="GMF30" s="78"/>
      <c r="GMG30" s="78"/>
      <c r="GMH30" s="78"/>
      <c r="GMI30" s="78"/>
      <c r="GMJ30" s="78"/>
      <c r="GMK30" s="78"/>
      <c r="GML30" s="78"/>
      <c r="GMM30" s="78"/>
      <c r="GMN30" s="78"/>
      <c r="GMO30" s="78"/>
      <c r="GMP30" s="78"/>
      <c r="GMQ30" s="78"/>
      <c r="GMR30" s="78"/>
      <c r="GMS30" s="78"/>
      <c r="GMT30" s="78"/>
      <c r="GMU30" s="78"/>
      <c r="GMV30" s="78"/>
      <c r="GMW30" s="78"/>
      <c r="GMX30" s="78"/>
      <c r="GMY30" s="78"/>
      <c r="GMZ30" s="78"/>
      <c r="GNA30" s="78"/>
      <c r="GNB30" s="78"/>
      <c r="GNC30" s="78"/>
      <c r="GND30" s="78"/>
      <c r="GNE30" s="78"/>
      <c r="GNF30" s="78"/>
      <c r="GNG30" s="78"/>
      <c r="GNH30" s="78"/>
      <c r="GNI30" s="78"/>
      <c r="GNJ30" s="78"/>
      <c r="GNK30" s="78"/>
      <c r="GNL30" s="78"/>
      <c r="GNM30" s="78"/>
      <c r="GNN30" s="78"/>
      <c r="GNO30" s="78"/>
      <c r="GNP30" s="78"/>
      <c r="GNQ30" s="78"/>
      <c r="GNR30" s="78"/>
      <c r="GNS30" s="78"/>
      <c r="GNT30" s="78"/>
      <c r="GNU30" s="78"/>
      <c r="GNV30" s="78"/>
      <c r="GNW30" s="78"/>
      <c r="GNX30" s="78"/>
      <c r="GNY30" s="78"/>
      <c r="GNZ30" s="78"/>
      <c r="GOA30" s="78"/>
      <c r="GOB30" s="78"/>
      <c r="GOC30" s="78"/>
      <c r="GOD30" s="78"/>
      <c r="GOE30" s="78"/>
      <c r="GOF30" s="78"/>
      <c r="GOG30" s="78"/>
      <c r="GOH30" s="78"/>
      <c r="GOI30" s="78"/>
      <c r="GOJ30" s="78"/>
      <c r="GOK30" s="78"/>
      <c r="GOL30" s="78"/>
      <c r="GOM30" s="78"/>
      <c r="GON30" s="78"/>
      <c r="GOO30" s="78"/>
      <c r="GOP30" s="78"/>
      <c r="GOQ30" s="78"/>
      <c r="GOR30" s="78"/>
      <c r="GOS30" s="78"/>
      <c r="GOT30" s="78"/>
      <c r="GOU30" s="78"/>
      <c r="GOV30" s="78"/>
      <c r="GOW30" s="78"/>
      <c r="GOX30" s="78"/>
      <c r="GOY30" s="78"/>
      <c r="GOZ30" s="78"/>
      <c r="GPA30" s="78"/>
      <c r="GPB30" s="78"/>
      <c r="GPC30" s="78"/>
      <c r="GPD30" s="78"/>
      <c r="GPE30" s="78"/>
      <c r="GPF30" s="78"/>
      <c r="GPG30" s="78"/>
      <c r="GPH30" s="78"/>
      <c r="GPI30" s="78"/>
      <c r="GPJ30" s="78"/>
      <c r="GPK30" s="78"/>
      <c r="GPL30" s="78"/>
      <c r="GPM30" s="78"/>
      <c r="GPN30" s="78"/>
      <c r="GPO30" s="78"/>
      <c r="GPP30" s="78"/>
      <c r="GPQ30" s="78"/>
      <c r="GPR30" s="78"/>
      <c r="GPS30" s="78"/>
      <c r="GPT30" s="78"/>
      <c r="GPU30" s="78"/>
      <c r="GPV30" s="78"/>
      <c r="GPW30" s="78"/>
      <c r="GPX30" s="78"/>
      <c r="GPY30" s="78"/>
      <c r="GPZ30" s="78"/>
      <c r="GQA30" s="78"/>
      <c r="GQB30" s="78"/>
      <c r="GQC30" s="78"/>
      <c r="GQD30" s="78"/>
      <c r="GQE30" s="78"/>
      <c r="GQF30" s="78"/>
      <c r="GQG30" s="78"/>
      <c r="GQH30" s="78"/>
      <c r="GQI30" s="78"/>
      <c r="GQJ30" s="78"/>
      <c r="GQK30" s="78"/>
      <c r="GQL30" s="78"/>
      <c r="GQM30" s="78"/>
      <c r="GQN30" s="78"/>
      <c r="GQO30" s="78"/>
      <c r="GQP30" s="78"/>
      <c r="GQQ30" s="78"/>
      <c r="GQR30" s="78"/>
      <c r="GQS30" s="78"/>
      <c r="GQT30" s="78"/>
      <c r="GQU30" s="78"/>
      <c r="GQV30" s="78"/>
      <c r="GQW30" s="78"/>
      <c r="GQX30" s="78"/>
      <c r="GQY30" s="78"/>
      <c r="GQZ30" s="78"/>
      <c r="GRA30" s="78"/>
      <c r="GRB30" s="78"/>
      <c r="GRC30" s="78"/>
      <c r="GRD30" s="78"/>
      <c r="GRE30" s="78"/>
      <c r="GRF30" s="78"/>
      <c r="GRG30" s="78"/>
      <c r="GRH30" s="78"/>
      <c r="GRI30" s="78"/>
      <c r="GRJ30" s="78"/>
      <c r="GRK30" s="78"/>
      <c r="GRL30" s="78"/>
      <c r="GRM30" s="78"/>
      <c r="GRN30" s="78"/>
      <c r="GRO30" s="78"/>
      <c r="GRP30" s="78"/>
      <c r="GRQ30" s="78"/>
      <c r="GRR30" s="78"/>
      <c r="GRS30" s="78"/>
      <c r="GRT30" s="78"/>
      <c r="GRU30" s="78"/>
      <c r="GRV30" s="78"/>
      <c r="GRW30" s="78"/>
      <c r="GRX30" s="78"/>
      <c r="GRY30" s="78"/>
      <c r="GRZ30" s="78"/>
      <c r="GSA30" s="78"/>
      <c r="GSB30" s="78"/>
      <c r="GSC30" s="78"/>
      <c r="GSD30" s="78"/>
      <c r="GSE30" s="78"/>
      <c r="GSF30" s="78"/>
      <c r="GSG30" s="78"/>
      <c r="GSH30" s="78"/>
      <c r="GSI30" s="78"/>
      <c r="GSJ30" s="78"/>
      <c r="GSK30" s="78"/>
      <c r="GSL30" s="78"/>
      <c r="GSM30" s="78"/>
      <c r="GSN30" s="78"/>
      <c r="GSO30" s="78"/>
      <c r="GSP30" s="78"/>
      <c r="GSQ30" s="78"/>
      <c r="GSR30" s="78"/>
      <c r="GSS30" s="78"/>
      <c r="GST30" s="78"/>
      <c r="GSU30" s="78"/>
      <c r="GSV30" s="78"/>
      <c r="GSW30" s="78"/>
      <c r="GSX30" s="78"/>
      <c r="GSY30" s="78"/>
      <c r="GSZ30" s="78"/>
      <c r="GTA30" s="78"/>
      <c r="GTB30" s="78"/>
      <c r="GTC30" s="78"/>
      <c r="GTD30" s="78"/>
      <c r="GTE30" s="78"/>
      <c r="GTF30" s="78"/>
      <c r="GTG30" s="78"/>
      <c r="GTH30" s="78"/>
      <c r="GTI30" s="78"/>
      <c r="GTJ30" s="78"/>
      <c r="GTK30" s="78"/>
      <c r="GTL30" s="78"/>
      <c r="GTM30" s="78"/>
      <c r="GTN30" s="78"/>
      <c r="GTO30" s="78"/>
      <c r="GTP30" s="78"/>
      <c r="GTQ30" s="78"/>
      <c r="GTR30" s="78"/>
      <c r="GTS30" s="78"/>
      <c r="GTT30" s="78"/>
      <c r="GTU30" s="78"/>
      <c r="GTV30" s="78"/>
      <c r="GTW30" s="78"/>
      <c r="GTX30" s="78"/>
      <c r="GTY30" s="78"/>
      <c r="GTZ30" s="78"/>
      <c r="GUA30" s="78"/>
      <c r="GUB30" s="78"/>
      <c r="GUC30" s="78"/>
      <c r="GUD30" s="78"/>
      <c r="GUE30" s="78"/>
      <c r="GUF30" s="78"/>
      <c r="GUG30" s="78"/>
      <c r="GUH30" s="78"/>
      <c r="GUI30" s="78"/>
      <c r="GUJ30" s="78"/>
      <c r="GUK30" s="78"/>
      <c r="GUL30" s="78"/>
      <c r="GUM30" s="78"/>
      <c r="GUN30" s="78"/>
      <c r="GUO30" s="78"/>
      <c r="GUP30" s="78"/>
      <c r="GUQ30" s="78"/>
      <c r="GUR30" s="78"/>
      <c r="GUS30" s="78"/>
      <c r="GUT30" s="78"/>
      <c r="GUU30" s="78"/>
      <c r="GUV30" s="78"/>
      <c r="GUW30" s="78"/>
      <c r="GUX30" s="78"/>
      <c r="GUY30" s="78"/>
      <c r="GUZ30" s="78"/>
      <c r="GVA30" s="78"/>
      <c r="GVB30" s="78"/>
      <c r="GVC30" s="78"/>
      <c r="GVD30" s="78"/>
      <c r="GVE30" s="78"/>
      <c r="GVF30" s="78"/>
      <c r="GVG30" s="78"/>
      <c r="GVH30" s="78"/>
      <c r="GVI30" s="78"/>
      <c r="GVJ30" s="78"/>
      <c r="GVK30" s="78"/>
      <c r="GVL30" s="78"/>
      <c r="GVM30" s="78"/>
      <c r="GVN30" s="78"/>
      <c r="GVO30" s="78"/>
      <c r="GVP30" s="78"/>
      <c r="GVQ30" s="78"/>
      <c r="GVR30" s="78"/>
      <c r="GVS30" s="78"/>
      <c r="GVT30" s="78"/>
      <c r="GVU30" s="78"/>
      <c r="GVV30" s="78"/>
      <c r="GVW30" s="78"/>
      <c r="GVX30" s="78"/>
      <c r="GVY30" s="78"/>
      <c r="GVZ30" s="78"/>
      <c r="GWA30" s="78"/>
      <c r="GWB30" s="78"/>
      <c r="GWC30" s="78"/>
      <c r="GWD30" s="78"/>
      <c r="GWE30" s="78"/>
      <c r="GWF30" s="78"/>
      <c r="GWG30" s="78"/>
      <c r="GWH30" s="78"/>
      <c r="GWI30" s="78"/>
      <c r="GWJ30" s="78"/>
      <c r="GWK30" s="78"/>
      <c r="GWL30" s="78"/>
      <c r="GWM30" s="78"/>
      <c r="GWN30" s="78"/>
      <c r="GWO30" s="78"/>
      <c r="GWP30" s="78"/>
      <c r="GWQ30" s="78"/>
      <c r="GWR30" s="78"/>
      <c r="GWS30" s="78"/>
      <c r="GWT30" s="78"/>
      <c r="GWU30" s="78"/>
      <c r="GWV30" s="78"/>
      <c r="GWW30" s="78"/>
      <c r="GWX30" s="78"/>
      <c r="GWY30" s="78"/>
      <c r="GWZ30" s="78"/>
      <c r="GXA30" s="78"/>
      <c r="GXB30" s="78"/>
      <c r="GXC30" s="78"/>
      <c r="GXD30" s="78"/>
      <c r="GXE30" s="78"/>
      <c r="GXF30" s="78"/>
      <c r="GXG30" s="78"/>
      <c r="GXH30" s="78"/>
      <c r="GXI30" s="78"/>
      <c r="GXJ30" s="78"/>
      <c r="GXK30" s="78"/>
      <c r="GXL30" s="78"/>
      <c r="GXM30" s="78"/>
      <c r="GXN30" s="78"/>
      <c r="GXO30" s="78"/>
      <c r="GXP30" s="78"/>
      <c r="GXQ30" s="78"/>
      <c r="GXR30" s="78"/>
      <c r="GXS30" s="78"/>
      <c r="GXT30" s="78"/>
      <c r="GXU30" s="78"/>
      <c r="GXV30" s="78"/>
      <c r="GXW30" s="78"/>
      <c r="GXX30" s="78"/>
      <c r="GXY30" s="78"/>
      <c r="GXZ30" s="78"/>
      <c r="GYA30" s="78"/>
      <c r="GYB30" s="78"/>
      <c r="GYC30" s="78"/>
      <c r="GYD30" s="78"/>
      <c r="GYE30" s="78"/>
      <c r="GYF30" s="78"/>
      <c r="GYG30" s="78"/>
      <c r="GYH30" s="78"/>
      <c r="GYI30" s="78"/>
      <c r="GYJ30" s="78"/>
      <c r="GYK30" s="78"/>
      <c r="GYL30" s="78"/>
      <c r="GYM30" s="78"/>
      <c r="GYN30" s="78"/>
      <c r="GYO30" s="78"/>
      <c r="GYP30" s="78"/>
      <c r="GYQ30" s="78"/>
      <c r="GYR30" s="78"/>
      <c r="GYS30" s="78"/>
      <c r="GYT30" s="78"/>
      <c r="GYU30" s="78"/>
      <c r="GYV30" s="78"/>
      <c r="GYW30" s="78"/>
      <c r="GYX30" s="78"/>
      <c r="GYY30" s="78"/>
      <c r="GYZ30" s="78"/>
      <c r="GZA30" s="78"/>
      <c r="GZB30" s="78"/>
      <c r="GZC30" s="78"/>
      <c r="GZD30" s="78"/>
      <c r="GZE30" s="78"/>
      <c r="GZF30" s="78"/>
      <c r="GZG30" s="78"/>
      <c r="GZH30" s="78"/>
      <c r="GZI30" s="78"/>
      <c r="GZJ30" s="78"/>
      <c r="GZK30" s="78"/>
      <c r="GZL30" s="78"/>
      <c r="GZM30" s="78"/>
      <c r="GZN30" s="78"/>
      <c r="GZO30" s="78"/>
      <c r="GZP30" s="78"/>
      <c r="GZQ30" s="78"/>
      <c r="GZR30" s="78"/>
      <c r="GZS30" s="78"/>
      <c r="GZT30" s="78"/>
      <c r="GZU30" s="78"/>
      <c r="GZV30" s="78"/>
      <c r="GZW30" s="78"/>
      <c r="GZX30" s="78"/>
      <c r="GZY30" s="78"/>
      <c r="GZZ30" s="78"/>
      <c r="HAA30" s="78"/>
      <c r="HAB30" s="78"/>
      <c r="HAC30" s="78"/>
      <c r="HAD30" s="78"/>
      <c r="HAE30" s="78"/>
      <c r="HAF30" s="78"/>
      <c r="HAG30" s="78"/>
      <c r="HAH30" s="78"/>
      <c r="HAI30" s="78"/>
      <c r="HAJ30" s="78"/>
      <c r="HAK30" s="78"/>
      <c r="HAL30" s="78"/>
      <c r="HAM30" s="78"/>
      <c r="HAN30" s="78"/>
      <c r="HAO30" s="78"/>
      <c r="HAP30" s="78"/>
      <c r="HAQ30" s="78"/>
      <c r="HAR30" s="78"/>
      <c r="HAS30" s="78"/>
      <c r="HAT30" s="78"/>
      <c r="HAU30" s="78"/>
      <c r="HAV30" s="78"/>
      <c r="HAW30" s="78"/>
      <c r="HAX30" s="78"/>
      <c r="HAY30" s="78"/>
      <c r="HAZ30" s="78"/>
      <c r="HBA30" s="78"/>
      <c r="HBB30" s="78"/>
      <c r="HBC30" s="78"/>
      <c r="HBD30" s="78"/>
      <c r="HBE30" s="78"/>
      <c r="HBF30" s="78"/>
      <c r="HBG30" s="78"/>
      <c r="HBH30" s="78"/>
      <c r="HBI30" s="78"/>
      <c r="HBJ30" s="78"/>
      <c r="HBK30" s="78"/>
      <c r="HBL30" s="78"/>
      <c r="HBM30" s="78"/>
      <c r="HBN30" s="78"/>
      <c r="HBO30" s="78"/>
      <c r="HBP30" s="78"/>
      <c r="HBQ30" s="78"/>
      <c r="HBR30" s="78"/>
      <c r="HBS30" s="78"/>
      <c r="HBT30" s="78"/>
      <c r="HBU30" s="78"/>
      <c r="HBV30" s="78"/>
      <c r="HBW30" s="78"/>
      <c r="HBX30" s="78"/>
      <c r="HBY30" s="78"/>
      <c r="HBZ30" s="78"/>
      <c r="HCA30" s="78"/>
      <c r="HCB30" s="78"/>
      <c r="HCC30" s="78"/>
      <c r="HCD30" s="78"/>
      <c r="HCE30" s="78"/>
      <c r="HCF30" s="78"/>
      <c r="HCG30" s="78"/>
      <c r="HCH30" s="78"/>
      <c r="HCI30" s="78"/>
      <c r="HCJ30" s="78"/>
      <c r="HCK30" s="78"/>
      <c r="HCL30" s="78"/>
      <c r="HCM30" s="78"/>
      <c r="HCN30" s="78"/>
      <c r="HCO30" s="78"/>
      <c r="HCP30" s="78"/>
      <c r="HCQ30" s="78"/>
      <c r="HCR30" s="78"/>
      <c r="HCS30" s="78"/>
      <c r="HCT30" s="78"/>
      <c r="HCU30" s="78"/>
      <c r="HCV30" s="78"/>
      <c r="HCW30" s="78"/>
      <c r="HCX30" s="78"/>
      <c r="HCY30" s="78"/>
      <c r="HCZ30" s="78"/>
      <c r="HDA30" s="78"/>
      <c r="HDB30" s="78"/>
      <c r="HDC30" s="78"/>
      <c r="HDD30" s="78"/>
      <c r="HDE30" s="78"/>
      <c r="HDF30" s="78"/>
      <c r="HDG30" s="78"/>
      <c r="HDH30" s="78"/>
      <c r="HDI30" s="78"/>
      <c r="HDJ30" s="78"/>
      <c r="HDK30" s="78"/>
      <c r="HDL30" s="78"/>
      <c r="HDM30" s="78"/>
      <c r="HDN30" s="78"/>
      <c r="HDO30" s="78"/>
      <c r="HDP30" s="78"/>
      <c r="HDQ30" s="78"/>
      <c r="HDR30" s="78"/>
      <c r="HDS30" s="78"/>
      <c r="HDT30" s="78"/>
      <c r="HDU30" s="78"/>
      <c r="HDV30" s="78"/>
      <c r="HDW30" s="78"/>
      <c r="HDX30" s="78"/>
      <c r="HDY30" s="78"/>
      <c r="HDZ30" s="78"/>
      <c r="HEA30" s="78"/>
      <c r="HEB30" s="78"/>
      <c r="HEC30" s="78"/>
      <c r="HED30" s="78"/>
      <c r="HEE30" s="78"/>
      <c r="HEF30" s="78"/>
      <c r="HEG30" s="78"/>
      <c r="HEH30" s="78"/>
      <c r="HEI30" s="78"/>
      <c r="HEJ30" s="78"/>
      <c r="HEK30" s="78"/>
      <c r="HEL30" s="78"/>
      <c r="HEM30" s="78"/>
      <c r="HEN30" s="78"/>
      <c r="HEO30" s="78"/>
      <c r="HEP30" s="78"/>
      <c r="HEQ30" s="78"/>
      <c r="HER30" s="78"/>
      <c r="HES30" s="78"/>
      <c r="HET30" s="78"/>
      <c r="HEU30" s="78"/>
      <c r="HEV30" s="78"/>
      <c r="HEW30" s="78"/>
      <c r="HEX30" s="78"/>
      <c r="HEY30" s="78"/>
      <c r="HEZ30" s="78"/>
      <c r="HFA30" s="78"/>
      <c r="HFB30" s="78"/>
      <c r="HFC30" s="78"/>
      <c r="HFD30" s="78"/>
      <c r="HFE30" s="78"/>
      <c r="HFF30" s="78"/>
      <c r="HFG30" s="78"/>
      <c r="HFH30" s="78"/>
      <c r="HFI30" s="78"/>
      <c r="HFJ30" s="78"/>
      <c r="HFK30" s="78"/>
      <c r="HFL30" s="78"/>
      <c r="HFM30" s="78"/>
      <c r="HFN30" s="78"/>
      <c r="HFO30" s="78"/>
      <c r="HFP30" s="78"/>
      <c r="HFQ30" s="78"/>
      <c r="HFR30" s="78"/>
      <c r="HFS30" s="78"/>
      <c r="HFT30" s="78"/>
      <c r="HFU30" s="78"/>
      <c r="HFV30" s="78"/>
      <c r="HFW30" s="78"/>
      <c r="HFX30" s="78"/>
      <c r="HFY30" s="78"/>
      <c r="HFZ30" s="78"/>
      <c r="HGA30" s="78"/>
      <c r="HGB30" s="78"/>
      <c r="HGC30" s="78"/>
      <c r="HGD30" s="78"/>
      <c r="HGE30" s="78"/>
      <c r="HGF30" s="78"/>
      <c r="HGG30" s="78"/>
      <c r="HGH30" s="78"/>
      <c r="HGI30" s="78"/>
      <c r="HGJ30" s="78"/>
      <c r="HGK30" s="78"/>
      <c r="HGL30" s="78"/>
      <c r="HGM30" s="78"/>
      <c r="HGN30" s="78"/>
      <c r="HGO30" s="78"/>
      <c r="HGP30" s="78"/>
      <c r="HGQ30" s="78"/>
      <c r="HGR30" s="78"/>
      <c r="HGS30" s="78"/>
      <c r="HGT30" s="78"/>
      <c r="HGU30" s="78"/>
      <c r="HGV30" s="78"/>
      <c r="HGW30" s="78"/>
      <c r="HGX30" s="78"/>
      <c r="HGY30" s="78"/>
      <c r="HGZ30" s="78"/>
      <c r="HHA30" s="78"/>
      <c r="HHB30" s="78"/>
      <c r="HHC30" s="78"/>
      <c r="HHD30" s="78"/>
      <c r="HHE30" s="78"/>
      <c r="HHF30" s="78"/>
      <c r="HHG30" s="78"/>
      <c r="HHH30" s="78"/>
      <c r="HHI30" s="78"/>
      <c r="HHJ30" s="78"/>
      <c r="HHK30" s="78"/>
      <c r="HHL30" s="78"/>
      <c r="HHM30" s="78"/>
      <c r="HHN30" s="78"/>
      <c r="HHO30" s="78"/>
      <c r="HHP30" s="78"/>
      <c r="HHQ30" s="78"/>
      <c r="HHR30" s="78"/>
      <c r="HHS30" s="78"/>
      <c r="HHT30" s="78"/>
      <c r="HHU30" s="78"/>
      <c r="HHV30" s="78"/>
      <c r="HHW30" s="78"/>
      <c r="HHX30" s="78"/>
      <c r="HHY30" s="78"/>
      <c r="HHZ30" s="78"/>
      <c r="HIA30" s="78"/>
      <c r="HIB30" s="78"/>
      <c r="HIC30" s="78"/>
      <c r="HID30" s="78"/>
      <c r="HIE30" s="78"/>
      <c r="HIF30" s="78"/>
      <c r="HIG30" s="78"/>
      <c r="HIH30" s="78"/>
      <c r="HII30" s="78"/>
      <c r="HIJ30" s="78"/>
      <c r="HIK30" s="78"/>
      <c r="HIL30" s="78"/>
      <c r="HIM30" s="78"/>
      <c r="HIN30" s="78"/>
      <c r="HIO30" s="78"/>
      <c r="HIP30" s="78"/>
      <c r="HIQ30" s="78"/>
      <c r="HIR30" s="78"/>
      <c r="HIS30" s="78"/>
      <c r="HIT30" s="78"/>
      <c r="HIU30" s="78"/>
      <c r="HIV30" s="78"/>
      <c r="HIW30" s="78"/>
      <c r="HIX30" s="78"/>
      <c r="HIY30" s="78"/>
      <c r="HIZ30" s="78"/>
      <c r="HJA30" s="78"/>
      <c r="HJB30" s="78"/>
      <c r="HJC30" s="78"/>
      <c r="HJD30" s="78"/>
      <c r="HJE30" s="78"/>
      <c r="HJF30" s="78"/>
      <c r="HJG30" s="78"/>
      <c r="HJH30" s="78"/>
      <c r="HJI30" s="78"/>
      <c r="HJJ30" s="78"/>
      <c r="HJK30" s="78"/>
      <c r="HJL30" s="78"/>
      <c r="HJM30" s="78"/>
      <c r="HJN30" s="78"/>
      <c r="HJO30" s="78"/>
      <c r="HJP30" s="78"/>
      <c r="HJQ30" s="78"/>
      <c r="HJR30" s="78"/>
      <c r="HJS30" s="78"/>
      <c r="HJT30" s="78"/>
      <c r="HJU30" s="78"/>
      <c r="HJV30" s="78"/>
      <c r="HJW30" s="78"/>
      <c r="HJX30" s="78"/>
      <c r="HJY30" s="78"/>
      <c r="HJZ30" s="78"/>
      <c r="HKA30" s="78"/>
      <c r="HKB30" s="78"/>
      <c r="HKC30" s="78"/>
      <c r="HKD30" s="78"/>
      <c r="HKE30" s="78"/>
      <c r="HKF30" s="78"/>
      <c r="HKG30" s="78"/>
      <c r="HKH30" s="78"/>
      <c r="HKI30" s="78"/>
      <c r="HKJ30" s="78"/>
      <c r="HKK30" s="78"/>
      <c r="HKL30" s="78"/>
      <c r="HKM30" s="78"/>
      <c r="HKN30" s="78"/>
      <c r="HKO30" s="78"/>
      <c r="HKP30" s="78"/>
      <c r="HKQ30" s="78"/>
      <c r="HKR30" s="78"/>
      <c r="HKS30" s="78"/>
      <c r="HKT30" s="78"/>
      <c r="HKU30" s="78"/>
      <c r="HKV30" s="78"/>
      <c r="HKW30" s="78"/>
      <c r="HKX30" s="78"/>
      <c r="HKY30" s="78"/>
      <c r="HKZ30" s="78"/>
      <c r="HLA30" s="78"/>
      <c r="HLB30" s="78"/>
      <c r="HLC30" s="78"/>
      <c r="HLD30" s="78"/>
      <c r="HLE30" s="78"/>
      <c r="HLF30" s="78"/>
      <c r="HLG30" s="78"/>
      <c r="HLH30" s="78"/>
      <c r="HLI30" s="78"/>
      <c r="HLJ30" s="78"/>
      <c r="HLK30" s="78"/>
      <c r="HLL30" s="78"/>
      <c r="HLM30" s="78"/>
      <c r="HLN30" s="78"/>
      <c r="HLO30" s="78"/>
      <c r="HLP30" s="78"/>
      <c r="HLQ30" s="78"/>
      <c r="HLR30" s="78"/>
      <c r="HLS30" s="78"/>
      <c r="HLT30" s="78"/>
      <c r="HLU30" s="78"/>
      <c r="HLV30" s="78"/>
      <c r="HLW30" s="78"/>
      <c r="HLX30" s="78"/>
      <c r="HLY30" s="78"/>
      <c r="HLZ30" s="78"/>
      <c r="HMA30" s="78"/>
      <c r="HMB30" s="78"/>
      <c r="HMC30" s="78"/>
      <c r="HMD30" s="78"/>
      <c r="HME30" s="78"/>
      <c r="HMF30" s="78"/>
      <c r="HMG30" s="78"/>
      <c r="HMH30" s="78"/>
      <c r="HMI30" s="78"/>
      <c r="HMJ30" s="78"/>
      <c r="HMK30" s="78"/>
      <c r="HML30" s="78"/>
      <c r="HMM30" s="78"/>
      <c r="HMN30" s="78"/>
      <c r="HMO30" s="78"/>
      <c r="HMP30" s="78"/>
      <c r="HMQ30" s="78"/>
      <c r="HMR30" s="78"/>
      <c r="HMS30" s="78"/>
      <c r="HMT30" s="78"/>
      <c r="HMU30" s="78"/>
      <c r="HMV30" s="78"/>
      <c r="HMW30" s="78"/>
      <c r="HMX30" s="78"/>
      <c r="HMY30" s="78"/>
      <c r="HMZ30" s="78"/>
      <c r="HNA30" s="78"/>
      <c r="HNB30" s="78"/>
      <c r="HNC30" s="78"/>
      <c r="HND30" s="78"/>
      <c r="HNE30" s="78"/>
      <c r="HNF30" s="78"/>
      <c r="HNG30" s="78"/>
      <c r="HNH30" s="78"/>
      <c r="HNI30" s="78"/>
      <c r="HNJ30" s="78"/>
      <c r="HNK30" s="78"/>
      <c r="HNL30" s="78"/>
      <c r="HNM30" s="78"/>
      <c r="HNN30" s="78"/>
      <c r="HNO30" s="78"/>
      <c r="HNP30" s="78"/>
      <c r="HNQ30" s="78"/>
      <c r="HNR30" s="78"/>
      <c r="HNS30" s="78"/>
      <c r="HNT30" s="78"/>
      <c r="HNU30" s="78"/>
      <c r="HNV30" s="78"/>
      <c r="HNW30" s="78"/>
      <c r="HNX30" s="78"/>
      <c r="HNY30" s="78"/>
      <c r="HNZ30" s="78"/>
      <c r="HOA30" s="78"/>
      <c r="HOB30" s="78"/>
      <c r="HOC30" s="78"/>
      <c r="HOD30" s="78"/>
      <c r="HOE30" s="78"/>
      <c r="HOF30" s="78"/>
      <c r="HOG30" s="78"/>
      <c r="HOH30" s="78"/>
      <c r="HOI30" s="78"/>
      <c r="HOJ30" s="78"/>
      <c r="HOK30" s="78"/>
      <c r="HOL30" s="78"/>
      <c r="HOM30" s="78"/>
      <c r="HON30" s="78"/>
      <c r="HOO30" s="78"/>
      <c r="HOP30" s="78"/>
      <c r="HOQ30" s="78"/>
      <c r="HOR30" s="78"/>
      <c r="HOS30" s="78"/>
      <c r="HOT30" s="78"/>
      <c r="HOU30" s="78"/>
      <c r="HOV30" s="78"/>
      <c r="HOW30" s="78"/>
      <c r="HOX30" s="78"/>
      <c r="HOY30" s="78"/>
      <c r="HOZ30" s="78"/>
      <c r="HPA30" s="78"/>
      <c r="HPB30" s="78"/>
      <c r="HPC30" s="78"/>
      <c r="HPD30" s="78"/>
      <c r="HPE30" s="78"/>
      <c r="HPF30" s="78"/>
      <c r="HPG30" s="78"/>
      <c r="HPH30" s="78"/>
      <c r="HPI30" s="78"/>
      <c r="HPJ30" s="78"/>
      <c r="HPK30" s="78"/>
      <c r="HPL30" s="78"/>
      <c r="HPM30" s="78"/>
      <c r="HPN30" s="78"/>
      <c r="HPO30" s="78"/>
      <c r="HPP30" s="78"/>
      <c r="HPQ30" s="78"/>
      <c r="HPR30" s="78"/>
      <c r="HPS30" s="78"/>
      <c r="HPT30" s="78"/>
      <c r="HPU30" s="78"/>
      <c r="HPV30" s="78"/>
      <c r="HPW30" s="78"/>
      <c r="HPX30" s="78"/>
      <c r="HPY30" s="78"/>
      <c r="HPZ30" s="78"/>
      <c r="HQA30" s="78"/>
      <c r="HQB30" s="78"/>
      <c r="HQC30" s="78"/>
      <c r="HQD30" s="78"/>
      <c r="HQE30" s="78"/>
      <c r="HQF30" s="78"/>
      <c r="HQG30" s="78"/>
      <c r="HQH30" s="78"/>
      <c r="HQI30" s="78"/>
      <c r="HQJ30" s="78"/>
      <c r="HQK30" s="78"/>
      <c r="HQL30" s="78"/>
      <c r="HQM30" s="78"/>
      <c r="HQN30" s="78"/>
      <c r="HQO30" s="78"/>
      <c r="HQP30" s="78"/>
      <c r="HQQ30" s="78"/>
      <c r="HQR30" s="78"/>
      <c r="HQS30" s="78"/>
      <c r="HQT30" s="78"/>
      <c r="HQU30" s="78"/>
      <c r="HQV30" s="78"/>
      <c r="HQW30" s="78"/>
      <c r="HQX30" s="78"/>
      <c r="HQY30" s="78"/>
      <c r="HQZ30" s="78"/>
      <c r="HRA30" s="78"/>
      <c r="HRB30" s="78"/>
      <c r="HRC30" s="78"/>
      <c r="HRD30" s="78"/>
      <c r="HRE30" s="78"/>
      <c r="HRF30" s="78"/>
      <c r="HRG30" s="78"/>
      <c r="HRH30" s="78"/>
      <c r="HRI30" s="78"/>
      <c r="HRJ30" s="78"/>
      <c r="HRK30" s="78"/>
      <c r="HRL30" s="78"/>
      <c r="HRM30" s="78"/>
      <c r="HRN30" s="78"/>
      <c r="HRO30" s="78"/>
      <c r="HRP30" s="78"/>
      <c r="HRQ30" s="78"/>
      <c r="HRR30" s="78"/>
      <c r="HRS30" s="78"/>
      <c r="HRT30" s="78"/>
      <c r="HRU30" s="78"/>
      <c r="HRV30" s="78"/>
      <c r="HRW30" s="78"/>
      <c r="HRX30" s="78"/>
      <c r="HRY30" s="78"/>
      <c r="HRZ30" s="78"/>
      <c r="HSA30" s="78"/>
      <c r="HSB30" s="78"/>
      <c r="HSC30" s="78"/>
      <c r="HSD30" s="78"/>
      <c r="HSE30" s="78"/>
      <c r="HSF30" s="78"/>
      <c r="HSG30" s="78"/>
      <c r="HSH30" s="78"/>
      <c r="HSI30" s="78"/>
      <c r="HSJ30" s="78"/>
      <c r="HSK30" s="78"/>
      <c r="HSL30" s="78"/>
      <c r="HSM30" s="78"/>
      <c r="HSN30" s="78"/>
      <c r="HSO30" s="78"/>
      <c r="HSP30" s="78"/>
      <c r="HSQ30" s="78"/>
      <c r="HSR30" s="78"/>
      <c r="HSS30" s="78"/>
      <c r="HST30" s="78"/>
      <c r="HSU30" s="78"/>
      <c r="HSV30" s="78"/>
      <c r="HSW30" s="78"/>
      <c r="HSX30" s="78"/>
      <c r="HSY30" s="78"/>
      <c r="HSZ30" s="78"/>
      <c r="HTA30" s="78"/>
      <c r="HTB30" s="78"/>
      <c r="HTC30" s="78"/>
      <c r="HTD30" s="78"/>
      <c r="HTE30" s="78"/>
      <c r="HTF30" s="78"/>
      <c r="HTG30" s="78"/>
      <c r="HTH30" s="78"/>
      <c r="HTI30" s="78"/>
      <c r="HTJ30" s="78"/>
      <c r="HTK30" s="78"/>
      <c r="HTL30" s="78"/>
      <c r="HTM30" s="78"/>
      <c r="HTN30" s="78"/>
      <c r="HTO30" s="78"/>
      <c r="HTP30" s="78"/>
      <c r="HTQ30" s="78"/>
      <c r="HTR30" s="78"/>
      <c r="HTS30" s="78"/>
      <c r="HTT30" s="78"/>
      <c r="HTU30" s="78"/>
      <c r="HTV30" s="78"/>
      <c r="HTW30" s="78"/>
      <c r="HTX30" s="78"/>
      <c r="HTY30" s="78"/>
      <c r="HTZ30" s="78"/>
      <c r="HUA30" s="78"/>
      <c r="HUB30" s="78"/>
      <c r="HUC30" s="78"/>
      <c r="HUD30" s="78"/>
      <c r="HUE30" s="78"/>
      <c r="HUF30" s="78"/>
      <c r="HUG30" s="78"/>
      <c r="HUH30" s="78"/>
      <c r="HUI30" s="78"/>
      <c r="HUJ30" s="78"/>
      <c r="HUK30" s="78"/>
      <c r="HUL30" s="78"/>
      <c r="HUM30" s="78"/>
      <c r="HUN30" s="78"/>
      <c r="HUO30" s="78"/>
      <c r="HUP30" s="78"/>
      <c r="HUQ30" s="78"/>
      <c r="HUR30" s="78"/>
      <c r="HUS30" s="78"/>
      <c r="HUT30" s="78"/>
      <c r="HUU30" s="78"/>
      <c r="HUV30" s="78"/>
      <c r="HUW30" s="78"/>
      <c r="HUX30" s="78"/>
      <c r="HUY30" s="78"/>
      <c r="HUZ30" s="78"/>
      <c r="HVA30" s="78"/>
      <c r="HVB30" s="78"/>
      <c r="HVC30" s="78"/>
      <c r="HVD30" s="78"/>
      <c r="HVE30" s="78"/>
      <c r="HVF30" s="78"/>
      <c r="HVG30" s="78"/>
      <c r="HVH30" s="78"/>
      <c r="HVI30" s="78"/>
      <c r="HVJ30" s="78"/>
      <c r="HVK30" s="78"/>
      <c r="HVL30" s="78"/>
      <c r="HVM30" s="78"/>
      <c r="HVN30" s="78"/>
      <c r="HVO30" s="78"/>
      <c r="HVP30" s="78"/>
      <c r="HVQ30" s="78"/>
      <c r="HVR30" s="78"/>
      <c r="HVS30" s="78"/>
      <c r="HVT30" s="78"/>
      <c r="HVU30" s="78"/>
      <c r="HVV30" s="78"/>
      <c r="HVW30" s="78"/>
      <c r="HVX30" s="78"/>
      <c r="HVY30" s="78"/>
      <c r="HVZ30" s="78"/>
      <c r="HWA30" s="78"/>
      <c r="HWB30" s="78"/>
      <c r="HWC30" s="78"/>
      <c r="HWD30" s="78"/>
      <c r="HWE30" s="78"/>
      <c r="HWF30" s="78"/>
      <c r="HWG30" s="78"/>
      <c r="HWH30" s="78"/>
      <c r="HWI30" s="78"/>
      <c r="HWJ30" s="78"/>
      <c r="HWK30" s="78"/>
      <c r="HWL30" s="78"/>
      <c r="HWM30" s="78"/>
      <c r="HWN30" s="78"/>
      <c r="HWO30" s="78"/>
      <c r="HWP30" s="78"/>
      <c r="HWQ30" s="78"/>
      <c r="HWR30" s="78"/>
      <c r="HWS30" s="78"/>
      <c r="HWT30" s="78"/>
      <c r="HWU30" s="78"/>
      <c r="HWV30" s="78"/>
      <c r="HWW30" s="78"/>
      <c r="HWX30" s="78"/>
      <c r="HWY30" s="78"/>
      <c r="HWZ30" s="78"/>
      <c r="HXA30" s="78"/>
      <c r="HXB30" s="78"/>
      <c r="HXC30" s="78"/>
      <c r="HXD30" s="78"/>
      <c r="HXE30" s="78"/>
      <c r="HXF30" s="78"/>
      <c r="HXG30" s="78"/>
      <c r="HXH30" s="78"/>
      <c r="HXI30" s="78"/>
      <c r="HXJ30" s="78"/>
      <c r="HXK30" s="78"/>
      <c r="HXL30" s="78"/>
      <c r="HXM30" s="78"/>
      <c r="HXN30" s="78"/>
      <c r="HXO30" s="78"/>
      <c r="HXP30" s="78"/>
      <c r="HXQ30" s="78"/>
      <c r="HXR30" s="78"/>
      <c r="HXS30" s="78"/>
      <c r="HXT30" s="78"/>
      <c r="HXU30" s="78"/>
      <c r="HXV30" s="78"/>
      <c r="HXW30" s="78"/>
      <c r="HXX30" s="78"/>
      <c r="HXY30" s="78"/>
      <c r="HXZ30" s="78"/>
      <c r="HYA30" s="78"/>
      <c r="HYB30" s="78"/>
      <c r="HYC30" s="78"/>
      <c r="HYD30" s="78"/>
      <c r="HYE30" s="78"/>
      <c r="HYF30" s="78"/>
      <c r="HYG30" s="78"/>
      <c r="HYH30" s="78"/>
      <c r="HYI30" s="78"/>
      <c r="HYJ30" s="78"/>
      <c r="HYK30" s="78"/>
      <c r="HYL30" s="78"/>
      <c r="HYM30" s="78"/>
      <c r="HYN30" s="78"/>
      <c r="HYO30" s="78"/>
      <c r="HYP30" s="78"/>
      <c r="HYQ30" s="78"/>
      <c r="HYR30" s="78"/>
      <c r="HYS30" s="78"/>
      <c r="HYT30" s="78"/>
      <c r="HYU30" s="78"/>
      <c r="HYV30" s="78"/>
      <c r="HYW30" s="78"/>
      <c r="HYX30" s="78"/>
      <c r="HYY30" s="78"/>
      <c r="HYZ30" s="78"/>
      <c r="HZA30" s="78"/>
      <c r="HZB30" s="78"/>
      <c r="HZC30" s="78"/>
      <c r="HZD30" s="78"/>
      <c r="HZE30" s="78"/>
      <c r="HZF30" s="78"/>
      <c r="HZG30" s="78"/>
      <c r="HZH30" s="78"/>
      <c r="HZI30" s="78"/>
      <c r="HZJ30" s="78"/>
      <c r="HZK30" s="78"/>
      <c r="HZL30" s="78"/>
      <c r="HZM30" s="78"/>
      <c r="HZN30" s="78"/>
      <c r="HZO30" s="78"/>
      <c r="HZP30" s="78"/>
      <c r="HZQ30" s="78"/>
      <c r="HZR30" s="78"/>
      <c r="HZS30" s="78"/>
      <c r="HZT30" s="78"/>
      <c r="HZU30" s="78"/>
      <c r="HZV30" s="78"/>
      <c r="HZW30" s="78"/>
      <c r="HZX30" s="78"/>
      <c r="HZY30" s="78"/>
      <c r="HZZ30" s="78"/>
      <c r="IAA30" s="78"/>
      <c r="IAB30" s="78"/>
      <c r="IAC30" s="78"/>
      <c r="IAD30" s="78"/>
      <c r="IAE30" s="78"/>
      <c r="IAF30" s="78"/>
      <c r="IAG30" s="78"/>
      <c r="IAH30" s="78"/>
      <c r="IAI30" s="78"/>
      <c r="IAJ30" s="78"/>
      <c r="IAK30" s="78"/>
      <c r="IAL30" s="78"/>
      <c r="IAM30" s="78"/>
      <c r="IAN30" s="78"/>
      <c r="IAO30" s="78"/>
      <c r="IAP30" s="78"/>
      <c r="IAQ30" s="78"/>
      <c r="IAR30" s="78"/>
      <c r="IAS30" s="78"/>
      <c r="IAT30" s="78"/>
      <c r="IAU30" s="78"/>
      <c r="IAV30" s="78"/>
      <c r="IAW30" s="78"/>
      <c r="IAX30" s="78"/>
      <c r="IAY30" s="78"/>
      <c r="IAZ30" s="78"/>
      <c r="IBA30" s="78"/>
      <c r="IBB30" s="78"/>
      <c r="IBC30" s="78"/>
      <c r="IBD30" s="78"/>
      <c r="IBE30" s="78"/>
      <c r="IBF30" s="78"/>
      <c r="IBG30" s="78"/>
      <c r="IBH30" s="78"/>
      <c r="IBI30" s="78"/>
      <c r="IBJ30" s="78"/>
      <c r="IBK30" s="78"/>
      <c r="IBL30" s="78"/>
      <c r="IBM30" s="78"/>
      <c r="IBN30" s="78"/>
      <c r="IBO30" s="78"/>
      <c r="IBP30" s="78"/>
      <c r="IBQ30" s="78"/>
      <c r="IBR30" s="78"/>
      <c r="IBS30" s="78"/>
      <c r="IBT30" s="78"/>
      <c r="IBU30" s="78"/>
      <c r="IBV30" s="78"/>
      <c r="IBW30" s="78"/>
      <c r="IBX30" s="78"/>
      <c r="IBY30" s="78"/>
      <c r="IBZ30" s="78"/>
      <c r="ICA30" s="78"/>
      <c r="ICB30" s="78"/>
      <c r="ICC30" s="78"/>
      <c r="ICD30" s="78"/>
      <c r="ICE30" s="78"/>
      <c r="ICF30" s="78"/>
      <c r="ICG30" s="78"/>
      <c r="ICH30" s="78"/>
      <c r="ICI30" s="78"/>
      <c r="ICJ30" s="78"/>
      <c r="ICK30" s="78"/>
      <c r="ICL30" s="78"/>
      <c r="ICM30" s="78"/>
      <c r="ICN30" s="78"/>
      <c r="ICO30" s="78"/>
      <c r="ICP30" s="78"/>
      <c r="ICQ30" s="78"/>
      <c r="ICR30" s="78"/>
      <c r="ICS30" s="78"/>
      <c r="ICT30" s="78"/>
      <c r="ICU30" s="78"/>
      <c r="ICV30" s="78"/>
      <c r="ICW30" s="78"/>
      <c r="ICX30" s="78"/>
      <c r="ICY30" s="78"/>
      <c r="ICZ30" s="78"/>
      <c r="IDA30" s="78"/>
      <c r="IDB30" s="78"/>
      <c r="IDC30" s="78"/>
      <c r="IDD30" s="78"/>
      <c r="IDE30" s="78"/>
      <c r="IDF30" s="78"/>
      <c r="IDG30" s="78"/>
      <c r="IDH30" s="78"/>
      <c r="IDI30" s="78"/>
      <c r="IDJ30" s="78"/>
      <c r="IDK30" s="78"/>
      <c r="IDL30" s="78"/>
      <c r="IDM30" s="78"/>
      <c r="IDN30" s="78"/>
      <c r="IDO30" s="78"/>
      <c r="IDP30" s="78"/>
      <c r="IDQ30" s="78"/>
      <c r="IDR30" s="78"/>
      <c r="IDS30" s="78"/>
      <c r="IDT30" s="78"/>
      <c r="IDU30" s="78"/>
      <c r="IDV30" s="78"/>
      <c r="IDW30" s="78"/>
      <c r="IDX30" s="78"/>
      <c r="IDY30" s="78"/>
      <c r="IDZ30" s="78"/>
      <c r="IEA30" s="78"/>
      <c r="IEB30" s="78"/>
      <c r="IEC30" s="78"/>
      <c r="IED30" s="78"/>
      <c r="IEE30" s="78"/>
      <c r="IEF30" s="78"/>
      <c r="IEG30" s="78"/>
      <c r="IEH30" s="78"/>
      <c r="IEI30" s="78"/>
      <c r="IEJ30" s="78"/>
      <c r="IEK30" s="78"/>
      <c r="IEL30" s="78"/>
      <c r="IEM30" s="78"/>
      <c r="IEN30" s="78"/>
      <c r="IEO30" s="78"/>
      <c r="IEP30" s="78"/>
      <c r="IEQ30" s="78"/>
      <c r="IER30" s="78"/>
      <c r="IES30" s="78"/>
      <c r="IET30" s="78"/>
      <c r="IEU30" s="78"/>
      <c r="IEV30" s="78"/>
      <c r="IEW30" s="78"/>
      <c r="IEX30" s="78"/>
      <c r="IEY30" s="78"/>
      <c r="IEZ30" s="78"/>
      <c r="IFA30" s="78"/>
      <c r="IFB30" s="78"/>
      <c r="IFC30" s="78"/>
      <c r="IFD30" s="78"/>
      <c r="IFE30" s="78"/>
      <c r="IFF30" s="78"/>
      <c r="IFG30" s="78"/>
      <c r="IFH30" s="78"/>
      <c r="IFI30" s="78"/>
      <c r="IFJ30" s="78"/>
      <c r="IFK30" s="78"/>
      <c r="IFL30" s="78"/>
      <c r="IFM30" s="78"/>
      <c r="IFN30" s="78"/>
      <c r="IFO30" s="78"/>
      <c r="IFP30" s="78"/>
      <c r="IFQ30" s="78"/>
      <c r="IFR30" s="78"/>
      <c r="IFS30" s="78"/>
      <c r="IFT30" s="78"/>
      <c r="IFU30" s="78"/>
      <c r="IFV30" s="78"/>
      <c r="IFW30" s="78"/>
      <c r="IFX30" s="78"/>
      <c r="IFY30" s="78"/>
      <c r="IFZ30" s="78"/>
      <c r="IGA30" s="78"/>
      <c r="IGB30" s="78"/>
      <c r="IGC30" s="78"/>
      <c r="IGD30" s="78"/>
      <c r="IGE30" s="78"/>
      <c r="IGF30" s="78"/>
      <c r="IGG30" s="78"/>
      <c r="IGH30" s="78"/>
      <c r="IGI30" s="78"/>
      <c r="IGJ30" s="78"/>
      <c r="IGK30" s="78"/>
      <c r="IGL30" s="78"/>
      <c r="IGM30" s="78"/>
      <c r="IGN30" s="78"/>
      <c r="IGO30" s="78"/>
      <c r="IGP30" s="78"/>
      <c r="IGQ30" s="78"/>
      <c r="IGR30" s="78"/>
      <c r="IGS30" s="78"/>
      <c r="IGT30" s="78"/>
      <c r="IGU30" s="78"/>
      <c r="IGV30" s="78"/>
      <c r="IGW30" s="78"/>
      <c r="IGX30" s="78"/>
      <c r="IGY30" s="78"/>
      <c r="IGZ30" s="78"/>
      <c r="IHA30" s="78"/>
      <c r="IHB30" s="78"/>
      <c r="IHC30" s="78"/>
      <c r="IHD30" s="78"/>
      <c r="IHE30" s="78"/>
      <c r="IHF30" s="78"/>
      <c r="IHG30" s="78"/>
      <c r="IHH30" s="78"/>
      <c r="IHI30" s="78"/>
      <c r="IHJ30" s="78"/>
      <c r="IHK30" s="78"/>
      <c r="IHL30" s="78"/>
      <c r="IHM30" s="78"/>
      <c r="IHN30" s="78"/>
      <c r="IHO30" s="78"/>
      <c r="IHP30" s="78"/>
      <c r="IHQ30" s="78"/>
      <c r="IHR30" s="78"/>
      <c r="IHS30" s="78"/>
      <c r="IHT30" s="78"/>
      <c r="IHU30" s="78"/>
      <c r="IHV30" s="78"/>
      <c r="IHW30" s="78"/>
      <c r="IHX30" s="78"/>
      <c r="IHY30" s="78"/>
      <c r="IHZ30" s="78"/>
      <c r="IIA30" s="78"/>
      <c r="IIB30" s="78"/>
      <c r="IIC30" s="78"/>
      <c r="IID30" s="78"/>
      <c r="IIE30" s="78"/>
      <c r="IIF30" s="78"/>
      <c r="IIG30" s="78"/>
      <c r="IIH30" s="78"/>
      <c r="III30" s="78"/>
      <c r="IIJ30" s="78"/>
      <c r="IIK30" s="78"/>
      <c r="IIL30" s="78"/>
      <c r="IIM30" s="78"/>
      <c r="IIN30" s="78"/>
      <c r="IIO30" s="78"/>
      <c r="IIP30" s="78"/>
      <c r="IIQ30" s="78"/>
      <c r="IIR30" s="78"/>
      <c r="IIS30" s="78"/>
      <c r="IIT30" s="78"/>
      <c r="IIU30" s="78"/>
      <c r="IIV30" s="78"/>
      <c r="IIW30" s="78"/>
      <c r="IIX30" s="78"/>
      <c r="IIY30" s="78"/>
      <c r="IIZ30" s="78"/>
      <c r="IJA30" s="78"/>
      <c r="IJB30" s="78"/>
      <c r="IJC30" s="78"/>
      <c r="IJD30" s="78"/>
      <c r="IJE30" s="78"/>
      <c r="IJF30" s="78"/>
      <c r="IJG30" s="78"/>
      <c r="IJH30" s="78"/>
      <c r="IJI30" s="78"/>
      <c r="IJJ30" s="78"/>
      <c r="IJK30" s="78"/>
      <c r="IJL30" s="78"/>
      <c r="IJM30" s="78"/>
      <c r="IJN30" s="78"/>
      <c r="IJO30" s="78"/>
      <c r="IJP30" s="78"/>
      <c r="IJQ30" s="78"/>
      <c r="IJR30" s="78"/>
      <c r="IJS30" s="78"/>
      <c r="IJT30" s="78"/>
      <c r="IJU30" s="78"/>
      <c r="IJV30" s="78"/>
      <c r="IJW30" s="78"/>
      <c r="IJX30" s="78"/>
      <c r="IJY30" s="78"/>
      <c r="IJZ30" s="78"/>
      <c r="IKA30" s="78"/>
      <c r="IKB30" s="78"/>
      <c r="IKC30" s="78"/>
      <c r="IKD30" s="78"/>
      <c r="IKE30" s="78"/>
      <c r="IKF30" s="78"/>
      <c r="IKG30" s="78"/>
      <c r="IKH30" s="78"/>
      <c r="IKI30" s="78"/>
      <c r="IKJ30" s="78"/>
      <c r="IKK30" s="78"/>
      <c r="IKL30" s="78"/>
      <c r="IKM30" s="78"/>
      <c r="IKN30" s="78"/>
      <c r="IKO30" s="78"/>
      <c r="IKP30" s="78"/>
      <c r="IKQ30" s="78"/>
      <c r="IKR30" s="78"/>
      <c r="IKS30" s="78"/>
      <c r="IKT30" s="78"/>
      <c r="IKU30" s="78"/>
      <c r="IKV30" s="78"/>
      <c r="IKW30" s="78"/>
      <c r="IKX30" s="78"/>
      <c r="IKY30" s="78"/>
      <c r="IKZ30" s="78"/>
      <c r="ILA30" s="78"/>
      <c r="ILB30" s="78"/>
      <c r="ILC30" s="78"/>
      <c r="ILD30" s="78"/>
      <c r="ILE30" s="78"/>
      <c r="ILF30" s="78"/>
      <c r="ILG30" s="78"/>
      <c r="ILH30" s="78"/>
      <c r="ILI30" s="78"/>
      <c r="ILJ30" s="78"/>
      <c r="ILK30" s="78"/>
      <c r="ILL30" s="78"/>
      <c r="ILM30" s="78"/>
      <c r="ILN30" s="78"/>
      <c r="ILO30" s="78"/>
      <c r="ILP30" s="78"/>
      <c r="ILQ30" s="78"/>
      <c r="ILR30" s="78"/>
      <c r="ILS30" s="78"/>
      <c r="ILT30" s="78"/>
      <c r="ILU30" s="78"/>
      <c r="ILV30" s="78"/>
      <c r="ILW30" s="78"/>
      <c r="ILX30" s="78"/>
      <c r="ILY30" s="78"/>
      <c r="ILZ30" s="78"/>
      <c r="IMA30" s="78"/>
      <c r="IMB30" s="78"/>
      <c r="IMC30" s="78"/>
      <c r="IMD30" s="78"/>
      <c r="IME30" s="78"/>
      <c r="IMF30" s="78"/>
      <c r="IMG30" s="78"/>
      <c r="IMH30" s="78"/>
      <c r="IMI30" s="78"/>
      <c r="IMJ30" s="78"/>
      <c r="IMK30" s="78"/>
      <c r="IML30" s="78"/>
      <c r="IMM30" s="78"/>
      <c r="IMN30" s="78"/>
      <c r="IMO30" s="78"/>
      <c r="IMP30" s="78"/>
      <c r="IMQ30" s="78"/>
      <c r="IMR30" s="78"/>
      <c r="IMS30" s="78"/>
      <c r="IMT30" s="78"/>
      <c r="IMU30" s="78"/>
      <c r="IMV30" s="78"/>
      <c r="IMW30" s="78"/>
      <c r="IMX30" s="78"/>
      <c r="IMY30" s="78"/>
      <c r="IMZ30" s="78"/>
      <c r="INA30" s="78"/>
      <c r="INB30" s="78"/>
      <c r="INC30" s="78"/>
      <c r="IND30" s="78"/>
      <c r="INE30" s="78"/>
      <c r="INF30" s="78"/>
      <c r="ING30" s="78"/>
      <c r="INH30" s="78"/>
      <c r="INI30" s="78"/>
      <c r="INJ30" s="78"/>
      <c r="INK30" s="78"/>
      <c r="INL30" s="78"/>
      <c r="INM30" s="78"/>
      <c r="INN30" s="78"/>
      <c r="INO30" s="78"/>
      <c r="INP30" s="78"/>
      <c r="INQ30" s="78"/>
      <c r="INR30" s="78"/>
      <c r="INS30" s="78"/>
      <c r="INT30" s="78"/>
      <c r="INU30" s="78"/>
      <c r="INV30" s="78"/>
      <c r="INW30" s="78"/>
      <c r="INX30" s="78"/>
      <c r="INY30" s="78"/>
      <c r="INZ30" s="78"/>
      <c r="IOA30" s="78"/>
      <c r="IOB30" s="78"/>
      <c r="IOC30" s="78"/>
      <c r="IOD30" s="78"/>
      <c r="IOE30" s="78"/>
      <c r="IOF30" s="78"/>
      <c r="IOG30" s="78"/>
      <c r="IOH30" s="78"/>
      <c r="IOI30" s="78"/>
      <c r="IOJ30" s="78"/>
      <c r="IOK30" s="78"/>
      <c r="IOL30" s="78"/>
      <c r="IOM30" s="78"/>
      <c r="ION30" s="78"/>
      <c r="IOO30" s="78"/>
      <c r="IOP30" s="78"/>
      <c r="IOQ30" s="78"/>
      <c r="IOR30" s="78"/>
      <c r="IOS30" s="78"/>
      <c r="IOT30" s="78"/>
      <c r="IOU30" s="78"/>
      <c r="IOV30" s="78"/>
      <c r="IOW30" s="78"/>
      <c r="IOX30" s="78"/>
      <c r="IOY30" s="78"/>
      <c r="IOZ30" s="78"/>
      <c r="IPA30" s="78"/>
      <c r="IPB30" s="78"/>
      <c r="IPC30" s="78"/>
      <c r="IPD30" s="78"/>
      <c r="IPE30" s="78"/>
      <c r="IPF30" s="78"/>
      <c r="IPG30" s="78"/>
      <c r="IPH30" s="78"/>
      <c r="IPI30" s="78"/>
      <c r="IPJ30" s="78"/>
      <c r="IPK30" s="78"/>
      <c r="IPL30" s="78"/>
      <c r="IPM30" s="78"/>
      <c r="IPN30" s="78"/>
      <c r="IPO30" s="78"/>
      <c r="IPP30" s="78"/>
      <c r="IPQ30" s="78"/>
      <c r="IPR30" s="78"/>
      <c r="IPS30" s="78"/>
      <c r="IPT30" s="78"/>
      <c r="IPU30" s="78"/>
      <c r="IPV30" s="78"/>
      <c r="IPW30" s="78"/>
      <c r="IPX30" s="78"/>
      <c r="IPY30" s="78"/>
      <c r="IPZ30" s="78"/>
      <c r="IQA30" s="78"/>
      <c r="IQB30" s="78"/>
      <c r="IQC30" s="78"/>
      <c r="IQD30" s="78"/>
      <c r="IQE30" s="78"/>
      <c r="IQF30" s="78"/>
      <c r="IQG30" s="78"/>
      <c r="IQH30" s="78"/>
      <c r="IQI30" s="78"/>
      <c r="IQJ30" s="78"/>
      <c r="IQK30" s="78"/>
      <c r="IQL30" s="78"/>
      <c r="IQM30" s="78"/>
      <c r="IQN30" s="78"/>
      <c r="IQO30" s="78"/>
      <c r="IQP30" s="78"/>
      <c r="IQQ30" s="78"/>
      <c r="IQR30" s="78"/>
      <c r="IQS30" s="78"/>
      <c r="IQT30" s="78"/>
      <c r="IQU30" s="78"/>
      <c r="IQV30" s="78"/>
      <c r="IQW30" s="78"/>
      <c r="IQX30" s="78"/>
      <c r="IQY30" s="78"/>
      <c r="IQZ30" s="78"/>
      <c r="IRA30" s="78"/>
      <c r="IRB30" s="78"/>
      <c r="IRC30" s="78"/>
      <c r="IRD30" s="78"/>
      <c r="IRE30" s="78"/>
      <c r="IRF30" s="78"/>
      <c r="IRG30" s="78"/>
      <c r="IRH30" s="78"/>
      <c r="IRI30" s="78"/>
      <c r="IRJ30" s="78"/>
      <c r="IRK30" s="78"/>
      <c r="IRL30" s="78"/>
      <c r="IRM30" s="78"/>
      <c r="IRN30" s="78"/>
      <c r="IRO30" s="78"/>
      <c r="IRP30" s="78"/>
      <c r="IRQ30" s="78"/>
      <c r="IRR30" s="78"/>
      <c r="IRS30" s="78"/>
      <c r="IRT30" s="78"/>
      <c r="IRU30" s="78"/>
      <c r="IRV30" s="78"/>
      <c r="IRW30" s="78"/>
      <c r="IRX30" s="78"/>
      <c r="IRY30" s="78"/>
      <c r="IRZ30" s="78"/>
      <c r="ISA30" s="78"/>
      <c r="ISB30" s="78"/>
      <c r="ISC30" s="78"/>
      <c r="ISD30" s="78"/>
      <c r="ISE30" s="78"/>
      <c r="ISF30" s="78"/>
      <c r="ISG30" s="78"/>
      <c r="ISH30" s="78"/>
      <c r="ISI30" s="78"/>
      <c r="ISJ30" s="78"/>
      <c r="ISK30" s="78"/>
      <c r="ISL30" s="78"/>
      <c r="ISM30" s="78"/>
      <c r="ISN30" s="78"/>
      <c r="ISO30" s="78"/>
      <c r="ISP30" s="78"/>
      <c r="ISQ30" s="78"/>
      <c r="ISR30" s="78"/>
      <c r="ISS30" s="78"/>
      <c r="IST30" s="78"/>
      <c r="ISU30" s="78"/>
      <c r="ISV30" s="78"/>
      <c r="ISW30" s="78"/>
      <c r="ISX30" s="78"/>
      <c r="ISY30" s="78"/>
      <c r="ISZ30" s="78"/>
      <c r="ITA30" s="78"/>
      <c r="ITB30" s="78"/>
      <c r="ITC30" s="78"/>
      <c r="ITD30" s="78"/>
      <c r="ITE30" s="78"/>
      <c r="ITF30" s="78"/>
      <c r="ITG30" s="78"/>
      <c r="ITH30" s="78"/>
      <c r="ITI30" s="78"/>
      <c r="ITJ30" s="78"/>
      <c r="ITK30" s="78"/>
      <c r="ITL30" s="78"/>
      <c r="ITM30" s="78"/>
      <c r="ITN30" s="78"/>
      <c r="ITO30" s="78"/>
      <c r="ITP30" s="78"/>
      <c r="ITQ30" s="78"/>
      <c r="ITR30" s="78"/>
      <c r="ITS30" s="78"/>
      <c r="ITT30" s="78"/>
      <c r="ITU30" s="78"/>
      <c r="ITV30" s="78"/>
      <c r="ITW30" s="78"/>
      <c r="ITX30" s="78"/>
      <c r="ITY30" s="78"/>
      <c r="ITZ30" s="78"/>
      <c r="IUA30" s="78"/>
      <c r="IUB30" s="78"/>
      <c r="IUC30" s="78"/>
      <c r="IUD30" s="78"/>
      <c r="IUE30" s="78"/>
      <c r="IUF30" s="78"/>
      <c r="IUG30" s="78"/>
      <c r="IUH30" s="78"/>
      <c r="IUI30" s="78"/>
      <c r="IUJ30" s="78"/>
      <c r="IUK30" s="78"/>
      <c r="IUL30" s="78"/>
      <c r="IUM30" s="78"/>
      <c r="IUN30" s="78"/>
      <c r="IUO30" s="78"/>
      <c r="IUP30" s="78"/>
      <c r="IUQ30" s="78"/>
      <c r="IUR30" s="78"/>
      <c r="IUS30" s="78"/>
      <c r="IUT30" s="78"/>
      <c r="IUU30" s="78"/>
      <c r="IUV30" s="78"/>
      <c r="IUW30" s="78"/>
      <c r="IUX30" s="78"/>
      <c r="IUY30" s="78"/>
      <c r="IUZ30" s="78"/>
      <c r="IVA30" s="78"/>
      <c r="IVB30" s="78"/>
      <c r="IVC30" s="78"/>
      <c r="IVD30" s="78"/>
      <c r="IVE30" s="78"/>
      <c r="IVF30" s="78"/>
      <c r="IVG30" s="78"/>
      <c r="IVH30" s="78"/>
      <c r="IVI30" s="78"/>
      <c r="IVJ30" s="78"/>
      <c r="IVK30" s="78"/>
      <c r="IVL30" s="78"/>
      <c r="IVM30" s="78"/>
      <c r="IVN30" s="78"/>
      <c r="IVO30" s="78"/>
      <c r="IVP30" s="78"/>
      <c r="IVQ30" s="78"/>
      <c r="IVR30" s="78"/>
      <c r="IVS30" s="78"/>
      <c r="IVT30" s="78"/>
      <c r="IVU30" s="78"/>
      <c r="IVV30" s="78"/>
      <c r="IVW30" s="78"/>
      <c r="IVX30" s="78"/>
      <c r="IVY30" s="78"/>
      <c r="IVZ30" s="78"/>
      <c r="IWA30" s="78"/>
      <c r="IWB30" s="78"/>
      <c r="IWC30" s="78"/>
      <c r="IWD30" s="78"/>
      <c r="IWE30" s="78"/>
      <c r="IWF30" s="78"/>
      <c r="IWG30" s="78"/>
      <c r="IWH30" s="78"/>
      <c r="IWI30" s="78"/>
      <c r="IWJ30" s="78"/>
      <c r="IWK30" s="78"/>
      <c r="IWL30" s="78"/>
      <c r="IWM30" s="78"/>
      <c r="IWN30" s="78"/>
      <c r="IWO30" s="78"/>
      <c r="IWP30" s="78"/>
      <c r="IWQ30" s="78"/>
      <c r="IWR30" s="78"/>
      <c r="IWS30" s="78"/>
      <c r="IWT30" s="78"/>
      <c r="IWU30" s="78"/>
      <c r="IWV30" s="78"/>
      <c r="IWW30" s="78"/>
      <c r="IWX30" s="78"/>
      <c r="IWY30" s="78"/>
      <c r="IWZ30" s="78"/>
      <c r="IXA30" s="78"/>
      <c r="IXB30" s="78"/>
      <c r="IXC30" s="78"/>
      <c r="IXD30" s="78"/>
      <c r="IXE30" s="78"/>
      <c r="IXF30" s="78"/>
      <c r="IXG30" s="78"/>
      <c r="IXH30" s="78"/>
      <c r="IXI30" s="78"/>
      <c r="IXJ30" s="78"/>
      <c r="IXK30" s="78"/>
      <c r="IXL30" s="78"/>
      <c r="IXM30" s="78"/>
      <c r="IXN30" s="78"/>
      <c r="IXO30" s="78"/>
      <c r="IXP30" s="78"/>
      <c r="IXQ30" s="78"/>
      <c r="IXR30" s="78"/>
      <c r="IXS30" s="78"/>
      <c r="IXT30" s="78"/>
      <c r="IXU30" s="78"/>
      <c r="IXV30" s="78"/>
      <c r="IXW30" s="78"/>
      <c r="IXX30" s="78"/>
      <c r="IXY30" s="78"/>
      <c r="IXZ30" s="78"/>
      <c r="IYA30" s="78"/>
      <c r="IYB30" s="78"/>
      <c r="IYC30" s="78"/>
      <c r="IYD30" s="78"/>
      <c r="IYE30" s="78"/>
      <c r="IYF30" s="78"/>
      <c r="IYG30" s="78"/>
      <c r="IYH30" s="78"/>
      <c r="IYI30" s="78"/>
      <c r="IYJ30" s="78"/>
      <c r="IYK30" s="78"/>
      <c r="IYL30" s="78"/>
      <c r="IYM30" s="78"/>
      <c r="IYN30" s="78"/>
      <c r="IYO30" s="78"/>
      <c r="IYP30" s="78"/>
      <c r="IYQ30" s="78"/>
      <c r="IYR30" s="78"/>
      <c r="IYS30" s="78"/>
      <c r="IYT30" s="78"/>
      <c r="IYU30" s="78"/>
      <c r="IYV30" s="78"/>
      <c r="IYW30" s="78"/>
      <c r="IYX30" s="78"/>
      <c r="IYY30" s="78"/>
      <c r="IYZ30" s="78"/>
      <c r="IZA30" s="78"/>
      <c r="IZB30" s="78"/>
      <c r="IZC30" s="78"/>
      <c r="IZD30" s="78"/>
      <c r="IZE30" s="78"/>
      <c r="IZF30" s="78"/>
      <c r="IZG30" s="78"/>
      <c r="IZH30" s="78"/>
      <c r="IZI30" s="78"/>
      <c r="IZJ30" s="78"/>
      <c r="IZK30" s="78"/>
      <c r="IZL30" s="78"/>
      <c r="IZM30" s="78"/>
      <c r="IZN30" s="78"/>
      <c r="IZO30" s="78"/>
      <c r="IZP30" s="78"/>
      <c r="IZQ30" s="78"/>
      <c r="IZR30" s="78"/>
      <c r="IZS30" s="78"/>
      <c r="IZT30" s="78"/>
      <c r="IZU30" s="78"/>
      <c r="IZV30" s="78"/>
      <c r="IZW30" s="78"/>
      <c r="IZX30" s="78"/>
      <c r="IZY30" s="78"/>
      <c r="IZZ30" s="78"/>
      <c r="JAA30" s="78"/>
      <c r="JAB30" s="78"/>
      <c r="JAC30" s="78"/>
      <c r="JAD30" s="78"/>
      <c r="JAE30" s="78"/>
      <c r="JAF30" s="78"/>
      <c r="JAG30" s="78"/>
      <c r="JAH30" s="78"/>
      <c r="JAI30" s="78"/>
      <c r="JAJ30" s="78"/>
      <c r="JAK30" s="78"/>
      <c r="JAL30" s="78"/>
      <c r="JAM30" s="78"/>
      <c r="JAN30" s="78"/>
      <c r="JAO30" s="78"/>
      <c r="JAP30" s="78"/>
      <c r="JAQ30" s="78"/>
      <c r="JAR30" s="78"/>
      <c r="JAS30" s="78"/>
      <c r="JAT30" s="78"/>
      <c r="JAU30" s="78"/>
      <c r="JAV30" s="78"/>
      <c r="JAW30" s="78"/>
      <c r="JAX30" s="78"/>
      <c r="JAY30" s="78"/>
      <c r="JAZ30" s="78"/>
      <c r="JBA30" s="78"/>
      <c r="JBB30" s="78"/>
      <c r="JBC30" s="78"/>
      <c r="JBD30" s="78"/>
      <c r="JBE30" s="78"/>
      <c r="JBF30" s="78"/>
      <c r="JBG30" s="78"/>
      <c r="JBH30" s="78"/>
      <c r="JBI30" s="78"/>
      <c r="JBJ30" s="78"/>
      <c r="JBK30" s="78"/>
      <c r="JBL30" s="78"/>
      <c r="JBM30" s="78"/>
      <c r="JBN30" s="78"/>
      <c r="JBO30" s="78"/>
      <c r="JBP30" s="78"/>
      <c r="JBQ30" s="78"/>
      <c r="JBR30" s="78"/>
      <c r="JBS30" s="78"/>
      <c r="JBT30" s="78"/>
      <c r="JBU30" s="78"/>
      <c r="JBV30" s="78"/>
      <c r="JBW30" s="78"/>
      <c r="JBX30" s="78"/>
      <c r="JBY30" s="78"/>
      <c r="JBZ30" s="78"/>
      <c r="JCA30" s="78"/>
      <c r="JCB30" s="78"/>
      <c r="JCC30" s="78"/>
      <c r="JCD30" s="78"/>
      <c r="JCE30" s="78"/>
      <c r="JCF30" s="78"/>
      <c r="JCG30" s="78"/>
      <c r="JCH30" s="78"/>
      <c r="JCI30" s="78"/>
      <c r="JCJ30" s="78"/>
      <c r="JCK30" s="78"/>
      <c r="JCL30" s="78"/>
      <c r="JCM30" s="78"/>
      <c r="JCN30" s="78"/>
      <c r="JCO30" s="78"/>
      <c r="JCP30" s="78"/>
      <c r="JCQ30" s="78"/>
      <c r="JCR30" s="78"/>
      <c r="JCS30" s="78"/>
      <c r="JCT30" s="78"/>
      <c r="JCU30" s="78"/>
      <c r="JCV30" s="78"/>
      <c r="JCW30" s="78"/>
      <c r="JCX30" s="78"/>
      <c r="JCY30" s="78"/>
      <c r="JCZ30" s="78"/>
      <c r="JDA30" s="78"/>
      <c r="JDB30" s="78"/>
      <c r="JDC30" s="78"/>
      <c r="JDD30" s="78"/>
      <c r="JDE30" s="78"/>
      <c r="JDF30" s="78"/>
      <c r="JDG30" s="78"/>
      <c r="JDH30" s="78"/>
      <c r="JDI30" s="78"/>
      <c r="JDJ30" s="78"/>
      <c r="JDK30" s="78"/>
      <c r="JDL30" s="78"/>
      <c r="JDM30" s="78"/>
      <c r="JDN30" s="78"/>
      <c r="JDO30" s="78"/>
      <c r="JDP30" s="78"/>
      <c r="JDQ30" s="78"/>
      <c r="JDR30" s="78"/>
      <c r="JDS30" s="78"/>
      <c r="JDT30" s="78"/>
      <c r="JDU30" s="78"/>
      <c r="JDV30" s="78"/>
      <c r="JDW30" s="78"/>
      <c r="JDX30" s="78"/>
      <c r="JDY30" s="78"/>
      <c r="JDZ30" s="78"/>
      <c r="JEA30" s="78"/>
      <c r="JEB30" s="78"/>
      <c r="JEC30" s="78"/>
      <c r="JED30" s="78"/>
      <c r="JEE30" s="78"/>
      <c r="JEF30" s="78"/>
      <c r="JEG30" s="78"/>
      <c r="JEH30" s="78"/>
      <c r="JEI30" s="78"/>
      <c r="JEJ30" s="78"/>
      <c r="JEK30" s="78"/>
      <c r="JEL30" s="78"/>
      <c r="JEM30" s="78"/>
      <c r="JEN30" s="78"/>
      <c r="JEO30" s="78"/>
      <c r="JEP30" s="78"/>
      <c r="JEQ30" s="78"/>
      <c r="JER30" s="78"/>
      <c r="JES30" s="78"/>
      <c r="JET30" s="78"/>
      <c r="JEU30" s="78"/>
      <c r="JEV30" s="78"/>
      <c r="JEW30" s="78"/>
      <c r="JEX30" s="78"/>
      <c r="JEY30" s="78"/>
      <c r="JEZ30" s="78"/>
      <c r="JFA30" s="78"/>
      <c r="JFB30" s="78"/>
      <c r="JFC30" s="78"/>
      <c r="JFD30" s="78"/>
      <c r="JFE30" s="78"/>
      <c r="JFF30" s="78"/>
      <c r="JFG30" s="78"/>
      <c r="JFH30" s="78"/>
      <c r="JFI30" s="78"/>
      <c r="JFJ30" s="78"/>
      <c r="JFK30" s="78"/>
      <c r="JFL30" s="78"/>
      <c r="JFM30" s="78"/>
      <c r="JFN30" s="78"/>
      <c r="JFO30" s="78"/>
      <c r="JFP30" s="78"/>
      <c r="JFQ30" s="78"/>
      <c r="JFR30" s="78"/>
      <c r="JFS30" s="78"/>
      <c r="JFT30" s="78"/>
      <c r="JFU30" s="78"/>
      <c r="JFV30" s="78"/>
      <c r="JFW30" s="78"/>
      <c r="JFX30" s="78"/>
      <c r="JFY30" s="78"/>
      <c r="JFZ30" s="78"/>
      <c r="JGA30" s="78"/>
      <c r="JGB30" s="78"/>
      <c r="JGC30" s="78"/>
      <c r="JGD30" s="78"/>
      <c r="JGE30" s="78"/>
      <c r="JGF30" s="78"/>
      <c r="JGG30" s="78"/>
      <c r="JGH30" s="78"/>
      <c r="JGI30" s="78"/>
      <c r="JGJ30" s="78"/>
      <c r="JGK30" s="78"/>
      <c r="JGL30" s="78"/>
      <c r="JGM30" s="78"/>
      <c r="JGN30" s="78"/>
      <c r="JGO30" s="78"/>
      <c r="JGP30" s="78"/>
      <c r="JGQ30" s="78"/>
      <c r="JGR30" s="78"/>
      <c r="JGS30" s="78"/>
      <c r="JGT30" s="78"/>
      <c r="JGU30" s="78"/>
      <c r="JGV30" s="78"/>
      <c r="JGW30" s="78"/>
      <c r="JGX30" s="78"/>
      <c r="JGY30" s="78"/>
      <c r="JGZ30" s="78"/>
      <c r="JHA30" s="78"/>
      <c r="JHB30" s="78"/>
      <c r="JHC30" s="78"/>
      <c r="JHD30" s="78"/>
      <c r="JHE30" s="78"/>
      <c r="JHF30" s="78"/>
      <c r="JHG30" s="78"/>
      <c r="JHH30" s="78"/>
      <c r="JHI30" s="78"/>
      <c r="JHJ30" s="78"/>
      <c r="JHK30" s="78"/>
      <c r="JHL30" s="78"/>
      <c r="JHM30" s="78"/>
      <c r="JHN30" s="78"/>
      <c r="JHO30" s="78"/>
      <c r="JHP30" s="78"/>
      <c r="JHQ30" s="78"/>
      <c r="JHR30" s="78"/>
      <c r="JHS30" s="78"/>
      <c r="JHT30" s="78"/>
      <c r="JHU30" s="78"/>
      <c r="JHV30" s="78"/>
      <c r="JHW30" s="78"/>
      <c r="JHX30" s="78"/>
      <c r="JHY30" s="78"/>
      <c r="JHZ30" s="78"/>
      <c r="JIA30" s="78"/>
      <c r="JIB30" s="78"/>
      <c r="JIC30" s="78"/>
      <c r="JID30" s="78"/>
      <c r="JIE30" s="78"/>
      <c r="JIF30" s="78"/>
      <c r="JIG30" s="78"/>
      <c r="JIH30" s="78"/>
      <c r="JII30" s="78"/>
      <c r="JIJ30" s="78"/>
      <c r="JIK30" s="78"/>
      <c r="JIL30" s="78"/>
      <c r="JIM30" s="78"/>
      <c r="JIN30" s="78"/>
      <c r="JIO30" s="78"/>
      <c r="JIP30" s="78"/>
      <c r="JIQ30" s="78"/>
      <c r="JIR30" s="78"/>
      <c r="JIS30" s="78"/>
      <c r="JIT30" s="78"/>
      <c r="JIU30" s="78"/>
      <c r="JIV30" s="78"/>
      <c r="JIW30" s="78"/>
      <c r="JIX30" s="78"/>
      <c r="JIY30" s="78"/>
      <c r="JIZ30" s="78"/>
      <c r="JJA30" s="78"/>
      <c r="JJB30" s="78"/>
      <c r="JJC30" s="78"/>
      <c r="JJD30" s="78"/>
      <c r="JJE30" s="78"/>
      <c r="JJF30" s="78"/>
      <c r="JJG30" s="78"/>
      <c r="JJH30" s="78"/>
      <c r="JJI30" s="78"/>
      <c r="JJJ30" s="78"/>
      <c r="JJK30" s="78"/>
      <c r="JJL30" s="78"/>
      <c r="JJM30" s="78"/>
      <c r="JJN30" s="78"/>
      <c r="JJO30" s="78"/>
      <c r="JJP30" s="78"/>
      <c r="JJQ30" s="78"/>
      <c r="JJR30" s="78"/>
      <c r="JJS30" s="78"/>
      <c r="JJT30" s="78"/>
      <c r="JJU30" s="78"/>
      <c r="JJV30" s="78"/>
      <c r="JJW30" s="78"/>
      <c r="JJX30" s="78"/>
      <c r="JJY30" s="78"/>
      <c r="JJZ30" s="78"/>
      <c r="JKA30" s="78"/>
      <c r="JKB30" s="78"/>
      <c r="JKC30" s="78"/>
      <c r="JKD30" s="78"/>
      <c r="JKE30" s="78"/>
      <c r="JKF30" s="78"/>
      <c r="JKG30" s="78"/>
      <c r="JKH30" s="78"/>
      <c r="JKI30" s="78"/>
      <c r="JKJ30" s="78"/>
      <c r="JKK30" s="78"/>
      <c r="JKL30" s="78"/>
      <c r="JKM30" s="78"/>
      <c r="JKN30" s="78"/>
      <c r="JKO30" s="78"/>
      <c r="JKP30" s="78"/>
      <c r="JKQ30" s="78"/>
      <c r="JKR30" s="78"/>
      <c r="JKS30" s="78"/>
      <c r="JKT30" s="78"/>
      <c r="JKU30" s="78"/>
      <c r="JKV30" s="78"/>
      <c r="JKW30" s="78"/>
      <c r="JKX30" s="78"/>
      <c r="JKY30" s="78"/>
      <c r="JKZ30" s="78"/>
      <c r="JLA30" s="78"/>
      <c r="JLB30" s="78"/>
      <c r="JLC30" s="78"/>
      <c r="JLD30" s="78"/>
      <c r="JLE30" s="78"/>
      <c r="JLF30" s="78"/>
      <c r="JLG30" s="78"/>
      <c r="JLH30" s="78"/>
      <c r="JLI30" s="78"/>
      <c r="JLJ30" s="78"/>
      <c r="JLK30" s="78"/>
      <c r="JLL30" s="78"/>
      <c r="JLM30" s="78"/>
      <c r="JLN30" s="78"/>
      <c r="JLO30" s="78"/>
      <c r="JLP30" s="78"/>
      <c r="JLQ30" s="78"/>
      <c r="JLR30" s="78"/>
      <c r="JLS30" s="78"/>
      <c r="JLT30" s="78"/>
      <c r="JLU30" s="78"/>
      <c r="JLV30" s="78"/>
      <c r="JLW30" s="78"/>
      <c r="JLX30" s="78"/>
      <c r="JLY30" s="78"/>
      <c r="JLZ30" s="78"/>
      <c r="JMA30" s="78"/>
      <c r="JMB30" s="78"/>
      <c r="JMC30" s="78"/>
      <c r="JMD30" s="78"/>
      <c r="JME30" s="78"/>
      <c r="JMF30" s="78"/>
      <c r="JMG30" s="78"/>
      <c r="JMH30" s="78"/>
      <c r="JMI30" s="78"/>
      <c r="JMJ30" s="78"/>
      <c r="JMK30" s="78"/>
      <c r="JML30" s="78"/>
      <c r="JMM30" s="78"/>
      <c r="JMN30" s="78"/>
      <c r="JMO30" s="78"/>
      <c r="JMP30" s="78"/>
      <c r="JMQ30" s="78"/>
      <c r="JMR30" s="78"/>
      <c r="JMS30" s="78"/>
      <c r="JMT30" s="78"/>
      <c r="JMU30" s="78"/>
      <c r="JMV30" s="78"/>
      <c r="JMW30" s="78"/>
      <c r="JMX30" s="78"/>
      <c r="JMY30" s="78"/>
      <c r="JMZ30" s="78"/>
      <c r="JNA30" s="78"/>
      <c r="JNB30" s="78"/>
      <c r="JNC30" s="78"/>
      <c r="JND30" s="78"/>
      <c r="JNE30" s="78"/>
      <c r="JNF30" s="78"/>
      <c r="JNG30" s="78"/>
      <c r="JNH30" s="78"/>
      <c r="JNI30" s="78"/>
      <c r="JNJ30" s="78"/>
      <c r="JNK30" s="78"/>
      <c r="JNL30" s="78"/>
      <c r="JNM30" s="78"/>
      <c r="JNN30" s="78"/>
      <c r="JNO30" s="78"/>
      <c r="JNP30" s="78"/>
      <c r="JNQ30" s="78"/>
      <c r="JNR30" s="78"/>
      <c r="JNS30" s="78"/>
      <c r="JNT30" s="78"/>
      <c r="JNU30" s="78"/>
      <c r="JNV30" s="78"/>
      <c r="JNW30" s="78"/>
      <c r="JNX30" s="78"/>
      <c r="JNY30" s="78"/>
      <c r="JNZ30" s="78"/>
      <c r="JOA30" s="78"/>
      <c r="JOB30" s="78"/>
      <c r="JOC30" s="78"/>
      <c r="JOD30" s="78"/>
      <c r="JOE30" s="78"/>
      <c r="JOF30" s="78"/>
      <c r="JOG30" s="78"/>
      <c r="JOH30" s="78"/>
      <c r="JOI30" s="78"/>
      <c r="JOJ30" s="78"/>
      <c r="JOK30" s="78"/>
      <c r="JOL30" s="78"/>
      <c r="JOM30" s="78"/>
      <c r="JON30" s="78"/>
      <c r="JOO30" s="78"/>
      <c r="JOP30" s="78"/>
      <c r="JOQ30" s="78"/>
      <c r="JOR30" s="78"/>
      <c r="JOS30" s="78"/>
      <c r="JOT30" s="78"/>
      <c r="JOU30" s="78"/>
      <c r="JOV30" s="78"/>
      <c r="JOW30" s="78"/>
      <c r="JOX30" s="78"/>
      <c r="JOY30" s="78"/>
      <c r="JOZ30" s="78"/>
      <c r="JPA30" s="78"/>
      <c r="JPB30" s="78"/>
      <c r="JPC30" s="78"/>
      <c r="JPD30" s="78"/>
      <c r="JPE30" s="78"/>
      <c r="JPF30" s="78"/>
      <c r="JPG30" s="78"/>
      <c r="JPH30" s="78"/>
      <c r="JPI30" s="78"/>
      <c r="JPJ30" s="78"/>
      <c r="JPK30" s="78"/>
      <c r="JPL30" s="78"/>
      <c r="JPM30" s="78"/>
      <c r="JPN30" s="78"/>
      <c r="JPO30" s="78"/>
      <c r="JPP30" s="78"/>
      <c r="JPQ30" s="78"/>
      <c r="JPR30" s="78"/>
      <c r="JPS30" s="78"/>
      <c r="JPT30" s="78"/>
      <c r="JPU30" s="78"/>
      <c r="JPV30" s="78"/>
      <c r="JPW30" s="78"/>
      <c r="JPX30" s="78"/>
      <c r="JPY30" s="78"/>
      <c r="JPZ30" s="78"/>
      <c r="JQA30" s="78"/>
      <c r="JQB30" s="78"/>
      <c r="JQC30" s="78"/>
      <c r="JQD30" s="78"/>
      <c r="JQE30" s="78"/>
      <c r="JQF30" s="78"/>
      <c r="JQG30" s="78"/>
      <c r="JQH30" s="78"/>
      <c r="JQI30" s="78"/>
      <c r="JQJ30" s="78"/>
      <c r="JQK30" s="78"/>
      <c r="JQL30" s="78"/>
      <c r="JQM30" s="78"/>
      <c r="JQN30" s="78"/>
      <c r="JQO30" s="78"/>
      <c r="JQP30" s="78"/>
      <c r="JQQ30" s="78"/>
      <c r="JQR30" s="78"/>
      <c r="JQS30" s="78"/>
      <c r="JQT30" s="78"/>
      <c r="JQU30" s="78"/>
      <c r="JQV30" s="78"/>
      <c r="JQW30" s="78"/>
      <c r="JQX30" s="78"/>
      <c r="JQY30" s="78"/>
      <c r="JQZ30" s="78"/>
      <c r="JRA30" s="78"/>
      <c r="JRB30" s="78"/>
      <c r="JRC30" s="78"/>
      <c r="JRD30" s="78"/>
      <c r="JRE30" s="78"/>
      <c r="JRF30" s="78"/>
      <c r="JRG30" s="78"/>
      <c r="JRH30" s="78"/>
      <c r="JRI30" s="78"/>
      <c r="JRJ30" s="78"/>
      <c r="JRK30" s="78"/>
      <c r="JRL30" s="78"/>
      <c r="JRM30" s="78"/>
      <c r="JRN30" s="78"/>
      <c r="JRO30" s="78"/>
      <c r="JRP30" s="78"/>
      <c r="JRQ30" s="78"/>
      <c r="JRR30" s="78"/>
      <c r="JRS30" s="78"/>
      <c r="JRT30" s="78"/>
      <c r="JRU30" s="78"/>
      <c r="JRV30" s="78"/>
      <c r="JRW30" s="78"/>
      <c r="JRX30" s="78"/>
      <c r="JRY30" s="78"/>
      <c r="JRZ30" s="78"/>
      <c r="JSA30" s="78"/>
      <c r="JSB30" s="78"/>
      <c r="JSC30" s="78"/>
      <c r="JSD30" s="78"/>
      <c r="JSE30" s="78"/>
      <c r="JSF30" s="78"/>
      <c r="JSG30" s="78"/>
      <c r="JSH30" s="78"/>
      <c r="JSI30" s="78"/>
      <c r="JSJ30" s="78"/>
      <c r="JSK30" s="78"/>
      <c r="JSL30" s="78"/>
      <c r="JSM30" s="78"/>
      <c r="JSN30" s="78"/>
      <c r="JSO30" s="78"/>
      <c r="JSP30" s="78"/>
      <c r="JSQ30" s="78"/>
      <c r="JSR30" s="78"/>
      <c r="JSS30" s="78"/>
      <c r="JST30" s="78"/>
      <c r="JSU30" s="78"/>
      <c r="JSV30" s="78"/>
      <c r="JSW30" s="78"/>
      <c r="JSX30" s="78"/>
      <c r="JSY30" s="78"/>
      <c r="JSZ30" s="78"/>
      <c r="JTA30" s="78"/>
      <c r="JTB30" s="78"/>
      <c r="JTC30" s="78"/>
      <c r="JTD30" s="78"/>
      <c r="JTE30" s="78"/>
      <c r="JTF30" s="78"/>
      <c r="JTG30" s="78"/>
      <c r="JTH30" s="78"/>
      <c r="JTI30" s="78"/>
      <c r="JTJ30" s="78"/>
      <c r="JTK30" s="78"/>
      <c r="JTL30" s="78"/>
      <c r="JTM30" s="78"/>
      <c r="JTN30" s="78"/>
      <c r="JTO30" s="78"/>
      <c r="JTP30" s="78"/>
      <c r="JTQ30" s="78"/>
      <c r="JTR30" s="78"/>
      <c r="JTS30" s="78"/>
      <c r="JTT30" s="78"/>
      <c r="JTU30" s="78"/>
      <c r="JTV30" s="78"/>
      <c r="JTW30" s="78"/>
      <c r="JTX30" s="78"/>
      <c r="JTY30" s="78"/>
      <c r="JTZ30" s="78"/>
      <c r="JUA30" s="78"/>
      <c r="JUB30" s="78"/>
      <c r="JUC30" s="78"/>
      <c r="JUD30" s="78"/>
      <c r="JUE30" s="78"/>
      <c r="JUF30" s="78"/>
      <c r="JUG30" s="78"/>
      <c r="JUH30" s="78"/>
      <c r="JUI30" s="78"/>
      <c r="JUJ30" s="78"/>
      <c r="JUK30" s="78"/>
      <c r="JUL30" s="78"/>
      <c r="JUM30" s="78"/>
      <c r="JUN30" s="78"/>
      <c r="JUO30" s="78"/>
      <c r="JUP30" s="78"/>
      <c r="JUQ30" s="78"/>
      <c r="JUR30" s="78"/>
      <c r="JUS30" s="78"/>
      <c r="JUT30" s="78"/>
      <c r="JUU30" s="78"/>
      <c r="JUV30" s="78"/>
      <c r="JUW30" s="78"/>
      <c r="JUX30" s="78"/>
      <c r="JUY30" s="78"/>
      <c r="JUZ30" s="78"/>
      <c r="JVA30" s="78"/>
      <c r="JVB30" s="78"/>
      <c r="JVC30" s="78"/>
      <c r="JVD30" s="78"/>
      <c r="JVE30" s="78"/>
      <c r="JVF30" s="78"/>
      <c r="JVG30" s="78"/>
      <c r="JVH30" s="78"/>
      <c r="JVI30" s="78"/>
      <c r="JVJ30" s="78"/>
      <c r="JVK30" s="78"/>
      <c r="JVL30" s="78"/>
      <c r="JVM30" s="78"/>
      <c r="JVN30" s="78"/>
      <c r="JVO30" s="78"/>
      <c r="JVP30" s="78"/>
      <c r="JVQ30" s="78"/>
      <c r="JVR30" s="78"/>
      <c r="JVS30" s="78"/>
      <c r="JVT30" s="78"/>
      <c r="JVU30" s="78"/>
      <c r="JVV30" s="78"/>
      <c r="JVW30" s="78"/>
      <c r="JVX30" s="78"/>
      <c r="JVY30" s="78"/>
      <c r="JVZ30" s="78"/>
      <c r="JWA30" s="78"/>
      <c r="JWB30" s="78"/>
      <c r="JWC30" s="78"/>
      <c r="JWD30" s="78"/>
      <c r="JWE30" s="78"/>
      <c r="JWF30" s="78"/>
      <c r="JWG30" s="78"/>
      <c r="JWH30" s="78"/>
      <c r="JWI30" s="78"/>
      <c r="JWJ30" s="78"/>
      <c r="JWK30" s="78"/>
      <c r="JWL30" s="78"/>
      <c r="JWM30" s="78"/>
      <c r="JWN30" s="78"/>
      <c r="JWO30" s="78"/>
      <c r="JWP30" s="78"/>
      <c r="JWQ30" s="78"/>
      <c r="JWR30" s="78"/>
      <c r="JWS30" s="78"/>
      <c r="JWT30" s="78"/>
      <c r="JWU30" s="78"/>
      <c r="JWV30" s="78"/>
      <c r="JWW30" s="78"/>
      <c r="JWX30" s="78"/>
      <c r="JWY30" s="78"/>
      <c r="JWZ30" s="78"/>
      <c r="JXA30" s="78"/>
      <c r="JXB30" s="78"/>
      <c r="JXC30" s="78"/>
      <c r="JXD30" s="78"/>
      <c r="JXE30" s="78"/>
      <c r="JXF30" s="78"/>
      <c r="JXG30" s="78"/>
      <c r="JXH30" s="78"/>
      <c r="JXI30" s="78"/>
      <c r="JXJ30" s="78"/>
      <c r="JXK30" s="78"/>
      <c r="JXL30" s="78"/>
      <c r="JXM30" s="78"/>
      <c r="JXN30" s="78"/>
      <c r="JXO30" s="78"/>
      <c r="JXP30" s="78"/>
      <c r="JXQ30" s="78"/>
      <c r="JXR30" s="78"/>
      <c r="JXS30" s="78"/>
      <c r="JXT30" s="78"/>
      <c r="JXU30" s="78"/>
      <c r="JXV30" s="78"/>
      <c r="JXW30" s="78"/>
      <c r="JXX30" s="78"/>
      <c r="JXY30" s="78"/>
      <c r="JXZ30" s="78"/>
      <c r="JYA30" s="78"/>
      <c r="JYB30" s="78"/>
      <c r="JYC30" s="78"/>
      <c r="JYD30" s="78"/>
      <c r="JYE30" s="78"/>
      <c r="JYF30" s="78"/>
      <c r="JYG30" s="78"/>
      <c r="JYH30" s="78"/>
      <c r="JYI30" s="78"/>
      <c r="JYJ30" s="78"/>
      <c r="JYK30" s="78"/>
      <c r="JYL30" s="78"/>
      <c r="JYM30" s="78"/>
      <c r="JYN30" s="78"/>
      <c r="JYO30" s="78"/>
      <c r="JYP30" s="78"/>
      <c r="JYQ30" s="78"/>
      <c r="JYR30" s="78"/>
      <c r="JYS30" s="78"/>
      <c r="JYT30" s="78"/>
      <c r="JYU30" s="78"/>
      <c r="JYV30" s="78"/>
      <c r="JYW30" s="78"/>
      <c r="JYX30" s="78"/>
      <c r="JYY30" s="78"/>
      <c r="JYZ30" s="78"/>
      <c r="JZA30" s="78"/>
      <c r="JZB30" s="78"/>
      <c r="JZC30" s="78"/>
      <c r="JZD30" s="78"/>
      <c r="JZE30" s="78"/>
      <c r="JZF30" s="78"/>
      <c r="JZG30" s="78"/>
      <c r="JZH30" s="78"/>
      <c r="JZI30" s="78"/>
      <c r="JZJ30" s="78"/>
      <c r="JZK30" s="78"/>
      <c r="JZL30" s="78"/>
      <c r="JZM30" s="78"/>
      <c r="JZN30" s="78"/>
      <c r="JZO30" s="78"/>
      <c r="JZP30" s="78"/>
      <c r="JZQ30" s="78"/>
      <c r="JZR30" s="78"/>
      <c r="JZS30" s="78"/>
      <c r="JZT30" s="78"/>
      <c r="JZU30" s="78"/>
      <c r="JZV30" s="78"/>
      <c r="JZW30" s="78"/>
      <c r="JZX30" s="78"/>
      <c r="JZY30" s="78"/>
      <c r="JZZ30" s="78"/>
      <c r="KAA30" s="78"/>
      <c r="KAB30" s="78"/>
      <c r="KAC30" s="78"/>
      <c r="KAD30" s="78"/>
      <c r="KAE30" s="78"/>
      <c r="KAF30" s="78"/>
      <c r="KAG30" s="78"/>
      <c r="KAH30" s="78"/>
      <c r="KAI30" s="78"/>
      <c r="KAJ30" s="78"/>
      <c r="KAK30" s="78"/>
      <c r="KAL30" s="78"/>
      <c r="KAM30" s="78"/>
      <c r="KAN30" s="78"/>
      <c r="KAO30" s="78"/>
      <c r="KAP30" s="78"/>
      <c r="KAQ30" s="78"/>
      <c r="KAR30" s="78"/>
      <c r="KAS30" s="78"/>
      <c r="KAT30" s="78"/>
      <c r="KAU30" s="78"/>
      <c r="KAV30" s="78"/>
      <c r="KAW30" s="78"/>
      <c r="KAX30" s="78"/>
      <c r="KAY30" s="78"/>
      <c r="KAZ30" s="78"/>
      <c r="KBA30" s="78"/>
      <c r="KBB30" s="78"/>
      <c r="KBC30" s="78"/>
      <c r="KBD30" s="78"/>
      <c r="KBE30" s="78"/>
      <c r="KBF30" s="78"/>
      <c r="KBG30" s="78"/>
      <c r="KBH30" s="78"/>
      <c r="KBI30" s="78"/>
      <c r="KBJ30" s="78"/>
      <c r="KBK30" s="78"/>
      <c r="KBL30" s="78"/>
      <c r="KBM30" s="78"/>
      <c r="KBN30" s="78"/>
      <c r="KBO30" s="78"/>
      <c r="KBP30" s="78"/>
      <c r="KBQ30" s="78"/>
      <c r="KBR30" s="78"/>
      <c r="KBS30" s="78"/>
      <c r="KBT30" s="78"/>
      <c r="KBU30" s="78"/>
      <c r="KBV30" s="78"/>
      <c r="KBW30" s="78"/>
      <c r="KBX30" s="78"/>
      <c r="KBY30" s="78"/>
      <c r="KBZ30" s="78"/>
      <c r="KCA30" s="78"/>
      <c r="KCB30" s="78"/>
      <c r="KCC30" s="78"/>
      <c r="KCD30" s="78"/>
      <c r="KCE30" s="78"/>
      <c r="KCF30" s="78"/>
      <c r="KCG30" s="78"/>
      <c r="KCH30" s="78"/>
      <c r="KCI30" s="78"/>
      <c r="KCJ30" s="78"/>
      <c r="KCK30" s="78"/>
      <c r="KCL30" s="78"/>
      <c r="KCM30" s="78"/>
      <c r="KCN30" s="78"/>
      <c r="KCO30" s="78"/>
      <c r="KCP30" s="78"/>
      <c r="KCQ30" s="78"/>
      <c r="KCR30" s="78"/>
      <c r="KCS30" s="78"/>
      <c r="KCT30" s="78"/>
      <c r="KCU30" s="78"/>
      <c r="KCV30" s="78"/>
      <c r="KCW30" s="78"/>
      <c r="KCX30" s="78"/>
      <c r="KCY30" s="78"/>
      <c r="KCZ30" s="78"/>
      <c r="KDA30" s="78"/>
      <c r="KDB30" s="78"/>
      <c r="KDC30" s="78"/>
      <c r="KDD30" s="78"/>
      <c r="KDE30" s="78"/>
      <c r="KDF30" s="78"/>
      <c r="KDG30" s="78"/>
      <c r="KDH30" s="78"/>
      <c r="KDI30" s="78"/>
      <c r="KDJ30" s="78"/>
      <c r="KDK30" s="78"/>
      <c r="KDL30" s="78"/>
      <c r="KDM30" s="78"/>
      <c r="KDN30" s="78"/>
      <c r="KDO30" s="78"/>
      <c r="KDP30" s="78"/>
      <c r="KDQ30" s="78"/>
      <c r="KDR30" s="78"/>
      <c r="KDS30" s="78"/>
      <c r="KDT30" s="78"/>
      <c r="KDU30" s="78"/>
      <c r="KDV30" s="78"/>
      <c r="KDW30" s="78"/>
      <c r="KDX30" s="78"/>
      <c r="KDY30" s="78"/>
      <c r="KDZ30" s="78"/>
      <c r="KEA30" s="78"/>
      <c r="KEB30" s="78"/>
      <c r="KEC30" s="78"/>
      <c r="KED30" s="78"/>
      <c r="KEE30" s="78"/>
      <c r="KEF30" s="78"/>
      <c r="KEG30" s="78"/>
      <c r="KEH30" s="78"/>
      <c r="KEI30" s="78"/>
      <c r="KEJ30" s="78"/>
      <c r="KEK30" s="78"/>
      <c r="KEL30" s="78"/>
      <c r="KEM30" s="78"/>
      <c r="KEN30" s="78"/>
      <c r="KEO30" s="78"/>
      <c r="KEP30" s="78"/>
      <c r="KEQ30" s="78"/>
      <c r="KER30" s="78"/>
      <c r="KES30" s="78"/>
      <c r="KET30" s="78"/>
      <c r="KEU30" s="78"/>
      <c r="KEV30" s="78"/>
      <c r="KEW30" s="78"/>
      <c r="KEX30" s="78"/>
      <c r="KEY30" s="78"/>
      <c r="KEZ30" s="78"/>
      <c r="KFA30" s="78"/>
      <c r="KFB30" s="78"/>
      <c r="KFC30" s="78"/>
      <c r="KFD30" s="78"/>
      <c r="KFE30" s="78"/>
      <c r="KFF30" s="78"/>
      <c r="KFG30" s="78"/>
      <c r="KFH30" s="78"/>
      <c r="KFI30" s="78"/>
      <c r="KFJ30" s="78"/>
      <c r="KFK30" s="78"/>
      <c r="KFL30" s="78"/>
      <c r="KFM30" s="78"/>
      <c r="KFN30" s="78"/>
      <c r="KFO30" s="78"/>
      <c r="KFP30" s="78"/>
      <c r="KFQ30" s="78"/>
      <c r="KFR30" s="78"/>
      <c r="KFS30" s="78"/>
      <c r="KFT30" s="78"/>
      <c r="KFU30" s="78"/>
      <c r="KFV30" s="78"/>
      <c r="KFW30" s="78"/>
      <c r="KFX30" s="78"/>
      <c r="KFY30" s="78"/>
      <c r="KFZ30" s="78"/>
      <c r="KGA30" s="78"/>
      <c r="KGB30" s="78"/>
      <c r="KGC30" s="78"/>
      <c r="KGD30" s="78"/>
      <c r="KGE30" s="78"/>
      <c r="KGF30" s="78"/>
      <c r="KGG30" s="78"/>
      <c r="KGH30" s="78"/>
      <c r="KGI30" s="78"/>
      <c r="KGJ30" s="78"/>
      <c r="KGK30" s="78"/>
      <c r="KGL30" s="78"/>
      <c r="KGM30" s="78"/>
      <c r="KGN30" s="78"/>
      <c r="KGO30" s="78"/>
      <c r="KGP30" s="78"/>
      <c r="KGQ30" s="78"/>
      <c r="KGR30" s="78"/>
      <c r="KGS30" s="78"/>
      <c r="KGT30" s="78"/>
      <c r="KGU30" s="78"/>
      <c r="KGV30" s="78"/>
      <c r="KGW30" s="78"/>
      <c r="KGX30" s="78"/>
      <c r="KGY30" s="78"/>
      <c r="KGZ30" s="78"/>
      <c r="KHA30" s="78"/>
      <c r="KHB30" s="78"/>
      <c r="KHC30" s="78"/>
      <c r="KHD30" s="78"/>
      <c r="KHE30" s="78"/>
      <c r="KHF30" s="78"/>
      <c r="KHG30" s="78"/>
      <c r="KHH30" s="78"/>
      <c r="KHI30" s="78"/>
      <c r="KHJ30" s="78"/>
      <c r="KHK30" s="78"/>
      <c r="KHL30" s="78"/>
      <c r="KHM30" s="78"/>
      <c r="KHN30" s="78"/>
      <c r="KHO30" s="78"/>
      <c r="KHP30" s="78"/>
      <c r="KHQ30" s="78"/>
      <c r="KHR30" s="78"/>
      <c r="KHS30" s="78"/>
      <c r="KHT30" s="78"/>
      <c r="KHU30" s="78"/>
      <c r="KHV30" s="78"/>
      <c r="KHW30" s="78"/>
      <c r="KHX30" s="78"/>
      <c r="KHY30" s="78"/>
      <c r="KHZ30" s="78"/>
      <c r="KIA30" s="78"/>
      <c r="KIB30" s="78"/>
      <c r="KIC30" s="78"/>
      <c r="KID30" s="78"/>
      <c r="KIE30" s="78"/>
      <c r="KIF30" s="78"/>
      <c r="KIG30" s="78"/>
      <c r="KIH30" s="78"/>
      <c r="KII30" s="78"/>
      <c r="KIJ30" s="78"/>
      <c r="KIK30" s="78"/>
      <c r="KIL30" s="78"/>
      <c r="KIM30" s="78"/>
      <c r="KIN30" s="78"/>
      <c r="KIO30" s="78"/>
      <c r="KIP30" s="78"/>
      <c r="KIQ30" s="78"/>
      <c r="KIR30" s="78"/>
      <c r="KIS30" s="78"/>
      <c r="KIT30" s="78"/>
      <c r="KIU30" s="78"/>
      <c r="KIV30" s="78"/>
      <c r="KIW30" s="78"/>
      <c r="KIX30" s="78"/>
      <c r="KIY30" s="78"/>
      <c r="KIZ30" s="78"/>
      <c r="KJA30" s="78"/>
      <c r="KJB30" s="78"/>
      <c r="KJC30" s="78"/>
      <c r="KJD30" s="78"/>
      <c r="KJE30" s="78"/>
      <c r="KJF30" s="78"/>
      <c r="KJG30" s="78"/>
      <c r="KJH30" s="78"/>
      <c r="KJI30" s="78"/>
      <c r="KJJ30" s="78"/>
      <c r="KJK30" s="78"/>
      <c r="KJL30" s="78"/>
      <c r="KJM30" s="78"/>
      <c r="KJN30" s="78"/>
      <c r="KJO30" s="78"/>
      <c r="KJP30" s="78"/>
      <c r="KJQ30" s="78"/>
      <c r="KJR30" s="78"/>
      <c r="KJS30" s="78"/>
      <c r="KJT30" s="78"/>
      <c r="KJU30" s="78"/>
      <c r="KJV30" s="78"/>
      <c r="KJW30" s="78"/>
      <c r="KJX30" s="78"/>
      <c r="KJY30" s="78"/>
      <c r="KJZ30" s="78"/>
      <c r="KKA30" s="78"/>
      <c r="KKB30" s="78"/>
      <c r="KKC30" s="78"/>
      <c r="KKD30" s="78"/>
      <c r="KKE30" s="78"/>
      <c r="KKF30" s="78"/>
      <c r="KKG30" s="78"/>
      <c r="KKH30" s="78"/>
      <c r="KKI30" s="78"/>
      <c r="KKJ30" s="78"/>
      <c r="KKK30" s="78"/>
      <c r="KKL30" s="78"/>
      <c r="KKM30" s="78"/>
      <c r="KKN30" s="78"/>
      <c r="KKO30" s="78"/>
      <c r="KKP30" s="78"/>
      <c r="KKQ30" s="78"/>
      <c r="KKR30" s="78"/>
      <c r="KKS30" s="78"/>
      <c r="KKT30" s="78"/>
      <c r="KKU30" s="78"/>
      <c r="KKV30" s="78"/>
      <c r="KKW30" s="78"/>
      <c r="KKX30" s="78"/>
      <c r="KKY30" s="78"/>
      <c r="KKZ30" s="78"/>
      <c r="KLA30" s="78"/>
      <c r="KLB30" s="78"/>
      <c r="KLC30" s="78"/>
      <c r="KLD30" s="78"/>
      <c r="KLE30" s="78"/>
      <c r="KLF30" s="78"/>
      <c r="KLG30" s="78"/>
      <c r="KLH30" s="78"/>
      <c r="KLI30" s="78"/>
      <c r="KLJ30" s="78"/>
      <c r="KLK30" s="78"/>
      <c r="KLL30" s="78"/>
      <c r="KLM30" s="78"/>
      <c r="KLN30" s="78"/>
      <c r="KLO30" s="78"/>
      <c r="KLP30" s="78"/>
      <c r="KLQ30" s="78"/>
      <c r="KLR30" s="78"/>
      <c r="KLS30" s="78"/>
      <c r="KLT30" s="78"/>
      <c r="KLU30" s="78"/>
      <c r="KLV30" s="78"/>
      <c r="KLW30" s="78"/>
      <c r="KLX30" s="78"/>
      <c r="KLY30" s="78"/>
      <c r="KLZ30" s="78"/>
      <c r="KMA30" s="78"/>
      <c r="KMB30" s="78"/>
      <c r="KMC30" s="78"/>
      <c r="KMD30" s="78"/>
      <c r="KME30" s="78"/>
      <c r="KMF30" s="78"/>
      <c r="KMG30" s="78"/>
      <c r="KMH30" s="78"/>
      <c r="KMI30" s="78"/>
      <c r="KMJ30" s="78"/>
      <c r="KMK30" s="78"/>
      <c r="KML30" s="78"/>
      <c r="KMM30" s="78"/>
      <c r="KMN30" s="78"/>
      <c r="KMO30" s="78"/>
      <c r="KMP30" s="78"/>
      <c r="KMQ30" s="78"/>
      <c r="KMR30" s="78"/>
      <c r="KMS30" s="78"/>
      <c r="KMT30" s="78"/>
      <c r="KMU30" s="78"/>
      <c r="KMV30" s="78"/>
      <c r="KMW30" s="78"/>
      <c r="KMX30" s="78"/>
      <c r="KMY30" s="78"/>
      <c r="KMZ30" s="78"/>
      <c r="KNA30" s="78"/>
      <c r="KNB30" s="78"/>
      <c r="KNC30" s="78"/>
      <c r="KND30" s="78"/>
      <c r="KNE30" s="78"/>
      <c r="KNF30" s="78"/>
      <c r="KNG30" s="78"/>
      <c r="KNH30" s="78"/>
      <c r="KNI30" s="78"/>
      <c r="KNJ30" s="78"/>
      <c r="KNK30" s="78"/>
      <c r="KNL30" s="78"/>
      <c r="KNM30" s="78"/>
      <c r="KNN30" s="78"/>
      <c r="KNO30" s="78"/>
      <c r="KNP30" s="78"/>
      <c r="KNQ30" s="78"/>
      <c r="KNR30" s="78"/>
      <c r="KNS30" s="78"/>
      <c r="KNT30" s="78"/>
      <c r="KNU30" s="78"/>
      <c r="KNV30" s="78"/>
      <c r="KNW30" s="78"/>
      <c r="KNX30" s="78"/>
      <c r="KNY30" s="78"/>
      <c r="KNZ30" s="78"/>
      <c r="KOA30" s="78"/>
      <c r="KOB30" s="78"/>
      <c r="KOC30" s="78"/>
      <c r="KOD30" s="78"/>
      <c r="KOE30" s="78"/>
      <c r="KOF30" s="78"/>
      <c r="KOG30" s="78"/>
      <c r="KOH30" s="78"/>
      <c r="KOI30" s="78"/>
      <c r="KOJ30" s="78"/>
      <c r="KOK30" s="78"/>
      <c r="KOL30" s="78"/>
      <c r="KOM30" s="78"/>
      <c r="KON30" s="78"/>
      <c r="KOO30" s="78"/>
      <c r="KOP30" s="78"/>
      <c r="KOQ30" s="78"/>
      <c r="KOR30" s="78"/>
      <c r="KOS30" s="78"/>
      <c r="KOT30" s="78"/>
      <c r="KOU30" s="78"/>
      <c r="KOV30" s="78"/>
      <c r="KOW30" s="78"/>
      <c r="KOX30" s="78"/>
      <c r="KOY30" s="78"/>
      <c r="KOZ30" s="78"/>
      <c r="KPA30" s="78"/>
      <c r="KPB30" s="78"/>
      <c r="KPC30" s="78"/>
      <c r="KPD30" s="78"/>
      <c r="KPE30" s="78"/>
      <c r="KPF30" s="78"/>
      <c r="KPG30" s="78"/>
      <c r="KPH30" s="78"/>
      <c r="KPI30" s="78"/>
      <c r="KPJ30" s="78"/>
      <c r="KPK30" s="78"/>
      <c r="KPL30" s="78"/>
      <c r="KPM30" s="78"/>
      <c r="KPN30" s="78"/>
      <c r="KPO30" s="78"/>
      <c r="KPP30" s="78"/>
      <c r="KPQ30" s="78"/>
      <c r="KPR30" s="78"/>
      <c r="KPS30" s="78"/>
      <c r="KPT30" s="78"/>
      <c r="KPU30" s="78"/>
      <c r="KPV30" s="78"/>
      <c r="KPW30" s="78"/>
      <c r="KPX30" s="78"/>
      <c r="KPY30" s="78"/>
      <c r="KPZ30" s="78"/>
      <c r="KQA30" s="78"/>
      <c r="KQB30" s="78"/>
      <c r="KQC30" s="78"/>
      <c r="KQD30" s="78"/>
      <c r="KQE30" s="78"/>
      <c r="KQF30" s="78"/>
      <c r="KQG30" s="78"/>
      <c r="KQH30" s="78"/>
      <c r="KQI30" s="78"/>
      <c r="KQJ30" s="78"/>
      <c r="KQK30" s="78"/>
      <c r="KQL30" s="78"/>
      <c r="KQM30" s="78"/>
      <c r="KQN30" s="78"/>
      <c r="KQO30" s="78"/>
      <c r="KQP30" s="78"/>
      <c r="KQQ30" s="78"/>
      <c r="KQR30" s="78"/>
      <c r="KQS30" s="78"/>
      <c r="KQT30" s="78"/>
      <c r="KQU30" s="78"/>
      <c r="KQV30" s="78"/>
      <c r="KQW30" s="78"/>
      <c r="KQX30" s="78"/>
      <c r="KQY30" s="78"/>
      <c r="KQZ30" s="78"/>
      <c r="KRA30" s="78"/>
      <c r="KRB30" s="78"/>
      <c r="KRC30" s="78"/>
      <c r="KRD30" s="78"/>
      <c r="KRE30" s="78"/>
      <c r="KRF30" s="78"/>
      <c r="KRG30" s="78"/>
      <c r="KRH30" s="78"/>
      <c r="KRI30" s="78"/>
      <c r="KRJ30" s="78"/>
      <c r="KRK30" s="78"/>
      <c r="KRL30" s="78"/>
      <c r="KRM30" s="78"/>
      <c r="KRN30" s="78"/>
      <c r="KRO30" s="78"/>
      <c r="KRP30" s="78"/>
      <c r="KRQ30" s="78"/>
      <c r="KRR30" s="78"/>
      <c r="KRS30" s="78"/>
      <c r="KRT30" s="78"/>
      <c r="KRU30" s="78"/>
      <c r="KRV30" s="78"/>
      <c r="KRW30" s="78"/>
      <c r="KRX30" s="78"/>
      <c r="KRY30" s="78"/>
      <c r="KRZ30" s="78"/>
      <c r="KSA30" s="78"/>
      <c r="KSB30" s="78"/>
      <c r="KSC30" s="78"/>
      <c r="KSD30" s="78"/>
      <c r="KSE30" s="78"/>
      <c r="KSF30" s="78"/>
      <c r="KSG30" s="78"/>
      <c r="KSH30" s="78"/>
      <c r="KSI30" s="78"/>
      <c r="KSJ30" s="78"/>
      <c r="KSK30" s="78"/>
      <c r="KSL30" s="78"/>
      <c r="KSM30" s="78"/>
      <c r="KSN30" s="78"/>
      <c r="KSO30" s="78"/>
      <c r="KSP30" s="78"/>
      <c r="KSQ30" s="78"/>
      <c r="KSR30" s="78"/>
      <c r="KSS30" s="78"/>
      <c r="KST30" s="78"/>
      <c r="KSU30" s="78"/>
      <c r="KSV30" s="78"/>
      <c r="KSW30" s="78"/>
      <c r="KSX30" s="78"/>
      <c r="KSY30" s="78"/>
      <c r="KSZ30" s="78"/>
      <c r="KTA30" s="78"/>
      <c r="KTB30" s="78"/>
      <c r="KTC30" s="78"/>
      <c r="KTD30" s="78"/>
      <c r="KTE30" s="78"/>
      <c r="KTF30" s="78"/>
      <c r="KTG30" s="78"/>
      <c r="KTH30" s="78"/>
      <c r="KTI30" s="78"/>
      <c r="KTJ30" s="78"/>
      <c r="KTK30" s="78"/>
      <c r="KTL30" s="78"/>
      <c r="KTM30" s="78"/>
      <c r="KTN30" s="78"/>
      <c r="KTO30" s="78"/>
      <c r="KTP30" s="78"/>
      <c r="KTQ30" s="78"/>
      <c r="KTR30" s="78"/>
      <c r="KTS30" s="78"/>
      <c r="KTT30" s="78"/>
      <c r="KTU30" s="78"/>
      <c r="KTV30" s="78"/>
      <c r="KTW30" s="78"/>
      <c r="KTX30" s="78"/>
      <c r="KTY30" s="78"/>
      <c r="KTZ30" s="78"/>
      <c r="KUA30" s="78"/>
      <c r="KUB30" s="78"/>
      <c r="KUC30" s="78"/>
      <c r="KUD30" s="78"/>
      <c r="KUE30" s="78"/>
      <c r="KUF30" s="78"/>
      <c r="KUG30" s="78"/>
      <c r="KUH30" s="78"/>
      <c r="KUI30" s="78"/>
      <c r="KUJ30" s="78"/>
      <c r="KUK30" s="78"/>
      <c r="KUL30" s="78"/>
      <c r="KUM30" s="78"/>
      <c r="KUN30" s="78"/>
      <c r="KUO30" s="78"/>
      <c r="KUP30" s="78"/>
      <c r="KUQ30" s="78"/>
      <c r="KUR30" s="78"/>
      <c r="KUS30" s="78"/>
      <c r="KUT30" s="78"/>
      <c r="KUU30" s="78"/>
      <c r="KUV30" s="78"/>
      <c r="KUW30" s="78"/>
      <c r="KUX30" s="78"/>
      <c r="KUY30" s="78"/>
      <c r="KUZ30" s="78"/>
      <c r="KVA30" s="78"/>
      <c r="KVB30" s="78"/>
      <c r="KVC30" s="78"/>
      <c r="KVD30" s="78"/>
      <c r="KVE30" s="78"/>
      <c r="KVF30" s="78"/>
      <c r="KVG30" s="78"/>
      <c r="KVH30" s="78"/>
      <c r="KVI30" s="78"/>
      <c r="KVJ30" s="78"/>
      <c r="KVK30" s="78"/>
      <c r="KVL30" s="78"/>
      <c r="KVM30" s="78"/>
      <c r="KVN30" s="78"/>
      <c r="KVO30" s="78"/>
      <c r="KVP30" s="78"/>
      <c r="KVQ30" s="78"/>
      <c r="KVR30" s="78"/>
      <c r="KVS30" s="78"/>
      <c r="KVT30" s="78"/>
      <c r="KVU30" s="78"/>
      <c r="KVV30" s="78"/>
      <c r="KVW30" s="78"/>
      <c r="KVX30" s="78"/>
      <c r="KVY30" s="78"/>
      <c r="KVZ30" s="78"/>
      <c r="KWA30" s="78"/>
      <c r="KWB30" s="78"/>
      <c r="KWC30" s="78"/>
      <c r="KWD30" s="78"/>
      <c r="KWE30" s="78"/>
      <c r="KWF30" s="78"/>
      <c r="KWG30" s="78"/>
      <c r="KWH30" s="78"/>
      <c r="KWI30" s="78"/>
      <c r="KWJ30" s="78"/>
      <c r="KWK30" s="78"/>
      <c r="KWL30" s="78"/>
      <c r="KWM30" s="78"/>
      <c r="KWN30" s="78"/>
      <c r="KWO30" s="78"/>
      <c r="KWP30" s="78"/>
      <c r="KWQ30" s="78"/>
      <c r="KWR30" s="78"/>
      <c r="KWS30" s="78"/>
      <c r="KWT30" s="78"/>
      <c r="KWU30" s="78"/>
      <c r="KWV30" s="78"/>
      <c r="KWW30" s="78"/>
      <c r="KWX30" s="78"/>
      <c r="KWY30" s="78"/>
      <c r="KWZ30" s="78"/>
      <c r="KXA30" s="78"/>
      <c r="KXB30" s="78"/>
      <c r="KXC30" s="78"/>
      <c r="KXD30" s="78"/>
      <c r="KXE30" s="78"/>
      <c r="KXF30" s="78"/>
      <c r="KXG30" s="78"/>
      <c r="KXH30" s="78"/>
      <c r="KXI30" s="78"/>
      <c r="KXJ30" s="78"/>
      <c r="KXK30" s="78"/>
      <c r="KXL30" s="78"/>
      <c r="KXM30" s="78"/>
      <c r="KXN30" s="78"/>
      <c r="KXO30" s="78"/>
      <c r="KXP30" s="78"/>
      <c r="KXQ30" s="78"/>
      <c r="KXR30" s="78"/>
      <c r="KXS30" s="78"/>
      <c r="KXT30" s="78"/>
      <c r="KXU30" s="78"/>
      <c r="KXV30" s="78"/>
      <c r="KXW30" s="78"/>
      <c r="KXX30" s="78"/>
      <c r="KXY30" s="78"/>
      <c r="KXZ30" s="78"/>
      <c r="KYA30" s="78"/>
      <c r="KYB30" s="78"/>
      <c r="KYC30" s="78"/>
      <c r="KYD30" s="78"/>
      <c r="KYE30" s="78"/>
      <c r="KYF30" s="78"/>
      <c r="KYG30" s="78"/>
      <c r="KYH30" s="78"/>
      <c r="KYI30" s="78"/>
      <c r="KYJ30" s="78"/>
      <c r="KYK30" s="78"/>
      <c r="KYL30" s="78"/>
      <c r="KYM30" s="78"/>
      <c r="KYN30" s="78"/>
      <c r="KYO30" s="78"/>
      <c r="KYP30" s="78"/>
      <c r="KYQ30" s="78"/>
      <c r="KYR30" s="78"/>
      <c r="KYS30" s="78"/>
      <c r="KYT30" s="78"/>
      <c r="KYU30" s="78"/>
      <c r="KYV30" s="78"/>
      <c r="KYW30" s="78"/>
      <c r="KYX30" s="78"/>
      <c r="KYY30" s="78"/>
      <c r="KYZ30" s="78"/>
      <c r="KZA30" s="78"/>
      <c r="KZB30" s="78"/>
      <c r="KZC30" s="78"/>
      <c r="KZD30" s="78"/>
      <c r="KZE30" s="78"/>
      <c r="KZF30" s="78"/>
      <c r="KZG30" s="78"/>
      <c r="KZH30" s="78"/>
      <c r="KZI30" s="78"/>
      <c r="KZJ30" s="78"/>
      <c r="KZK30" s="78"/>
      <c r="KZL30" s="78"/>
      <c r="KZM30" s="78"/>
      <c r="KZN30" s="78"/>
      <c r="KZO30" s="78"/>
      <c r="KZP30" s="78"/>
      <c r="KZQ30" s="78"/>
      <c r="KZR30" s="78"/>
      <c r="KZS30" s="78"/>
      <c r="KZT30" s="78"/>
      <c r="KZU30" s="78"/>
      <c r="KZV30" s="78"/>
      <c r="KZW30" s="78"/>
      <c r="KZX30" s="78"/>
      <c r="KZY30" s="78"/>
      <c r="KZZ30" s="78"/>
      <c r="LAA30" s="78"/>
      <c r="LAB30" s="78"/>
      <c r="LAC30" s="78"/>
      <c r="LAD30" s="78"/>
      <c r="LAE30" s="78"/>
      <c r="LAF30" s="78"/>
      <c r="LAG30" s="78"/>
      <c r="LAH30" s="78"/>
      <c r="LAI30" s="78"/>
      <c r="LAJ30" s="78"/>
      <c r="LAK30" s="78"/>
      <c r="LAL30" s="78"/>
      <c r="LAM30" s="78"/>
      <c r="LAN30" s="78"/>
      <c r="LAO30" s="78"/>
      <c r="LAP30" s="78"/>
      <c r="LAQ30" s="78"/>
      <c r="LAR30" s="78"/>
      <c r="LAS30" s="78"/>
      <c r="LAT30" s="78"/>
      <c r="LAU30" s="78"/>
      <c r="LAV30" s="78"/>
      <c r="LAW30" s="78"/>
      <c r="LAX30" s="78"/>
      <c r="LAY30" s="78"/>
      <c r="LAZ30" s="78"/>
      <c r="LBA30" s="78"/>
      <c r="LBB30" s="78"/>
      <c r="LBC30" s="78"/>
      <c r="LBD30" s="78"/>
      <c r="LBE30" s="78"/>
      <c r="LBF30" s="78"/>
      <c r="LBG30" s="78"/>
      <c r="LBH30" s="78"/>
      <c r="LBI30" s="78"/>
      <c r="LBJ30" s="78"/>
      <c r="LBK30" s="78"/>
      <c r="LBL30" s="78"/>
      <c r="LBM30" s="78"/>
      <c r="LBN30" s="78"/>
      <c r="LBO30" s="78"/>
      <c r="LBP30" s="78"/>
      <c r="LBQ30" s="78"/>
      <c r="LBR30" s="78"/>
      <c r="LBS30" s="78"/>
      <c r="LBT30" s="78"/>
      <c r="LBU30" s="78"/>
      <c r="LBV30" s="78"/>
      <c r="LBW30" s="78"/>
      <c r="LBX30" s="78"/>
      <c r="LBY30" s="78"/>
      <c r="LBZ30" s="78"/>
      <c r="LCA30" s="78"/>
      <c r="LCB30" s="78"/>
      <c r="LCC30" s="78"/>
      <c r="LCD30" s="78"/>
      <c r="LCE30" s="78"/>
      <c r="LCF30" s="78"/>
      <c r="LCG30" s="78"/>
      <c r="LCH30" s="78"/>
      <c r="LCI30" s="78"/>
      <c r="LCJ30" s="78"/>
      <c r="LCK30" s="78"/>
      <c r="LCL30" s="78"/>
      <c r="LCM30" s="78"/>
      <c r="LCN30" s="78"/>
      <c r="LCO30" s="78"/>
      <c r="LCP30" s="78"/>
      <c r="LCQ30" s="78"/>
      <c r="LCR30" s="78"/>
      <c r="LCS30" s="78"/>
      <c r="LCT30" s="78"/>
      <c r="LCU30" s="78"/>
      <c r="LCV30" s="78"/>
      <c r="LCW30" s="78"/>
      <c r="LCX30" s="78"/>
      <c r="LCY30" s="78"/>
      <c r="LCZ30" s="78"/>
      <c r="LDA30" s="78"/>
      <c r="LDB30" s="78"/>
      <c r="LDC30" s="78"/>
      <c r="LDD30" s="78"/>
      <c r="LDE30" s="78"/>
      <c r="LDF30" s="78"/>
      <c r="LDG30" s="78"/>
      <c r="LDH30" s="78"/>
      <c r="LDI30" s="78"/>
      <c r="LDJ30" s="78"/>
      <c r="LDK30" s="78"/>
      <c r="LDL30" s="78"/>
      <c r="LDM30" s="78"/>
      <c r="LDN30" s="78"/>
      <c r="LDO30" s="78"/>
      <c r="LDP30" s="78"/>
      <c r="LDQ30" s="78"/>
      <c r="LDR30" s="78"/>
      <c r="LDS30" s="78"/>
      <c r="LDT30" s="78"/>
      <c r="LDU30" s="78"/>
      <c r="LDV30" s="78"/>
      <c r="LDW30" s="78"/>
      <c r="LDX30" s="78"/>
      <c r="LDY30" s="78"/>
      <c r="LDZ30" s="78"/>
      <c r="LEA30" s="78"/>
      <c r="LEB30" s="78"/>
      <c r="LEC30" s="78"/>
      <c r="LED30" s="78"/>
      <c r="LEE30" s="78"/>
      <c r="LEF30" s="78"/>
      <c r="LEG30" s="78"/>
      <c r="LEH30" s="78"/>
      <c r="LEI30" s="78"/>
      <c r="LEJ30" s="78"/>
      <c r="LEK30" s="78"/>
      <c r="LEL30" s="78"/>
      <c r="LEM30" s="78"/>
      <c r="LEN30" s="78"/>
      <c r="LEO30" s="78"/>
      <c r="LEP30" s="78"/>
      <c r="LEQ30" s="78"/>
      <c r="LER30" s="78"/>
      <c r="LES30" s="78"/>
      <c r="LET30" s="78"/>
      <c r="LEU30" s="78"/>
      <c r="LEV30" s="78"/>
      <c r="LEW30" s="78"/>
      <c r="LEX30" s="78"/>
      <c r="LEY30" s="78"/>
      <c r="LEZ30" s="78"/>
      <c r="LFA30" s="78"/>
      <c r="LFB30" s="78"/>
      <c r="LFC30" s="78"/>
      <c r="LFD30" s="78"/>
      <c r="LFE30" s="78"/>
      <c r="LFF30" s="78"/>
      <c r="LFG30" s="78"/>
      <c r="LFH30" s="78"/>
      <c r="LFI30" s="78"/>
      <c r="LFJ30" s="78"/>
      <c r="LFK30" s="78"/>
      <c r="LFL30" s="78"/>
      <c r="LFM30" s="78"/>
      <c r="LFN30" s="78"/>
      <c r="LFO30" s="78"/>
      <c r="LFP30" s="78"/>
      <c r="LFQ30" s="78"/>
      <c r="LFR30" s="78"/>
      <c r="LFS30" s="78"/>
      <c r="LFT30" s="78"/>
      <c r="LFU30" s="78"/>
      <c r="LFV30" s="78"/>
      <c r="LFW30" s="78"/>
      <c r="LFX30" s="78"/>
      <c r="LFY30" s="78"/>
      <c r="LFZ30" s="78"/>
      <c r="LGA30" s="78"/>
      <c r="LGB30" s="78"/>
      <c r="LGC30" s="78"/>
      <c r="LGD30" s="78"/>
      <c r="LGE30" s="78"/>
      <c r="LGF30" s="78"/>
      <c r="LGG30" s="78"/>
      <c r="LGH30" s="78"/>
      <c r="LGI30" s="78"/>
      <c r="LGJ30" s="78"/>
      <c r="LGK30" s="78"/>
      <c r="LGL30" s="78"/>
      <c r="LGM30" s="78"/>
      <c r="LGN30" s="78"/>
      <c r="LGO30" s="78"/>
      <c r="LGP30" s="78"/>
      <c r="LGQ30" s="78"/>
      <c r="LGR30" s="78"/>
      <c r="LGS30" s="78"/>
      <c r="LGT30" s="78"/>
      <c r="LGU30" s="78"/>
      <c r="LGV30" s="78"/>
      <c r="LGW30" s="78"/>
      <c r="LGX30" s="78"/>
      <c r="LGY30" s="78"/>
      <c r="LGZ30" s="78"/>
      <c r="LHA30" s="78"/>
      <c r="LHB30" s="78"/>
      <c r="LHC30" s="78"/>
      <c r="LHD30" s="78"/>
      <c r="LHE30" s="78"/>
      <c r="LHF30" s="78"/>
      <c r="LHG30" s="78"/>
      <c r="LHH30" s="78"/>
      <c r="LHI30" s="78"/>
      <c r="LHJ30" s="78"/>
      <c r="LHK30" s="78"/>
      <c r="LHL30" s="78"/>
      <c r="LHM30" s="78"/>
      <c r="LHN30" s="78"/>
      <c r="LHO30" s="78"/>
      <c r="LHP30" s="78"/>
      <c r="LHQ30" s="78"/>
      <c r="LHR30" s="78"/>
      <c r="LHS30" s="78"/>
      <c r="LHT30" s="78"/>
      <c r="LHU30" s="78"/>
      <c r="LHV30" s="78"/>
      <c r="LHW30" s="78"/>
      <c r="LHX30" s="78"/>
      <c r="LHY30" s="78"/>
      <c r="LHZ30" s="78"/>
      <c r="LIA30" s="78"/>
      <c r="LIB30" s="78"/>
      <c r="LIC30" s="78"/>
      <c r="LID30" s="78"/>
      <c r="LIE30" s="78"/>
      <c r="LIF30" s="78"/>
      <c r="LIG30" s="78"/>
      <c r="LIH30" s="78"/>
      <c r="LII30" s="78"/>
      <c r="LIJ30" s="78"/>
      <c r="LIK30" s="78"/>
      <c r="LIL30" s="78"/>
      <c r="LIM30" s="78"/>
      <c r="LIN30" s="78"/>
      <c r="LIO30" s="78"/>
      <c r="LIP30" s="78"/>
      <c r="LIQ30" s="78"/>
      <c r="LIR30" s="78"/>
      <c r="LIS30" s="78"/>
      <c r="LIT30" s="78"/>
      <c r="LIU30" s="78"/>
      <c r="LIV30" s="78"/>
      <c r="LIW30" s="78"/>
      <c r="LIX30" s="78"/>
      <c r="LIY30" s="78"/>
      <c r="LIZ30" s="78"/>
      <c r="LJA30" s="78"/>
      <c r="LJB30" s="78"/>
      <c r="LJC30" s="78"/>
      <c r="LJD30" s="78"/>
      <c r="LJE30" s="78"/>
      <c r="LJF30" s="78"/>
      <c r="LJG30" s="78"/>
      <c r="LJH30" s="78"/>
      <c r="LJI30" s="78"/>
      <c r="LJJ30" s="78"/>
      <c r="LJK30" s="78"/>
      <c r="LJL30" s="78"/>
      <c r="LJM30" s="78"/>
      <c r="LJN30" s="78"/>
      <c r="LJO30" s="78"/>
      <c r="LJP30" s="78"/>
      <c r="LJQ30" s="78"/>
      <c r="LJR30" s="78"/>
      <c r="LJS30" s="78"/>
      <c r="LJT30" s="78"/>
      <c r="LJU30" s="78"/>
      <c r="LJV30" s="78"/>
      <c r="LJW30" s="78"/>
      <c r="LJX30" s="78"/>
      <c r="LJY30" s="78"/>
      <c r="LJZ30" s="78"/>
      <c r="LKA30" s="78"/>
      <c r="LKB30" s="78"/>
      <c r="LKC30" s="78"/>
      <c r="LKD30" s="78"/>
      <c r="LKE30" s="78"/>
      <c r="LKF30" s="78"/>
      <c r="LKG30" s="78"/>
      <c r="LKH30" s="78"/>
      <c r="LKI30" s="78"/>
      <c r="LKJ30" s="78"/>
      <c r="LKK30" s="78"/>
      <c r="LKL30" s="78"/>
      <c r="LKM30" s="78"/>
      <c r="LKN30" s="78"/>
      <c r="LKO30" s="78"/>
      <c r="LKP30" s="78"/>
      <c r="LKQ30" s="78"/>
      <c r="LKR30" s="78"/>
      <c r="LKS30" s="78"/>
      <c r="LKT30" s="78"/>
      <c r="LKU30" s="78"/>
      <c r="LKV30" s="78"/>
      <c r="LKW30" s="78"/>
      <c r="LKX30" s="78"/>
      <c r="LKY30" s="78"/>
      <c r="LKZ30" s="78"/>
      <c r="LLA30" s="78"/>
      <c r="LLB30" s="78"/>
      <c r="LLC30" s="78"/>
      <c r="LLD30" s="78"/>
      <c r="LLE30" s="78"/>
      <c r="LLF30" s="78"/>
      <c r="LLG30" s="78"/>
      <c r="LLH30" s="78"/>
      <c r="LLI30" s="78"/>
      <c r="LLJ30" s="78"/>
      <c r="LLK30" s="78"/>
      <c r="LLL30" s="78"/>
      <c r="LLM30" s="78"/>
      <c r="LLN30" s="78"/>
      <c r="LLO30" s="78"/>
      <c r="LLP30" s="78"/>
      <c r="LLQ30" s="78"/>
      <c r="LLR30" s="78"/>
      <c r="LLS30" s="78"/>
      <c r="LLT30" s="78"/>
      <c r="LLU30" s="78"/>
      <c r="LLV30" s="78"/>
      <c r="LLW30" s="78"/>
      <c r="LLX30" s="78"/>
      <c r="LLY30" s="78"/>
      <c r="LLZ30" s="78"/>
      <c r="LMA30" s="78"/>
      <c r="LMB30" s="78"/>
      <c r="LMC30" s="78"/>
      <c r="LMD30" s="78"/>
      <c r="LME30" s="78"/>
      <c r="LMF30" s="78"/>
      <c r="LMG30" s="78"/>
      <c r="LMH30" s="78"/>
      <c r="LMI30" s="78"/>
      <c r="LMJ30" s="78"/>
      <c r="LMK30" s="78"/>
      <c r="LML30" s="78"/>
      <c r="LMM30" s="78"/>
      <c r="LMN30" s="78"/>
      <c r="LMO30" s="78"/>
      <c r="LMP30" s="78"/>
      <c r="LMQ30" s="78"/>
      <c r="LMR30" s="78"/>
      <c r="LMS30" s="78"/>
      <c r="LMT30" s="78"/>
      <c r="LMU30" s="78"/>
      <c r="LMV30" s="78"/>
      <c r="LMW30" s="78"/>
      <c r="LMX30" s="78"/>
      <c r="LMY30" s="78"/>
      <c r="LMZ30" s="78"/>
      <c r="LNA30" s="78"/>
      <c r="LNB30" s="78"/>
      <c r="LNC30" s="78"/>
      <c r="LND30" s="78"/>
      <c r="LNE30" s="78"/>
      <c r="LNF30" s="78"/>
      <c r="LNG30" s="78"/>
      <c r="LNH30" s="78"/>
      <c r="LNI30" s="78"/>
      <c r="LNJ30" s="78"/>
      <c r="LNK30" s="78"/>
      <c r="LNL30" s="78"/>
      <c r="LNM30" s="78"/>
      <c r="LNN30" s="78"/>
      <c r="LNO30" s="78"/>
      <c r="LNP30" s="78"/>
      <c r="LNQ30" s="78"/>
      <c r="LNR30" s="78"/>
      <c r="LNS30" s="78"/>
      <c r="LNT30" s="78"/>
      <c r="LNU30" s="78"/>
      <c r="LNV30" s="78"/>
      <c r="LNW30" s="78"/>
      <c r="LNX30" s="78"/>
      <c r="LNY30" s="78"/>
      <c r="LNZ30" s="78"/>
      <c r="LOA30" s="78"/>
      <c r="LOB30" s="78"/>
      <c r="LOC30" s="78"/>
      <c r="LOD30" s="78"/>
      <c r="LOE30" s="78"/>
      <c r="LOF30" s="78"/>
      <c r="LOG30" s="78"/>
      <c r="LOH30" s="78"/>
      <c r="LOI30" s="78"/>
      <c r="LOJ30" s="78"/>
      <c r="LOK30" s="78"/>
      <c r="LOL30" s="78"/>
      <c r="LOM30" s="78"/>
      <c r="LON30" s="78"/>
      <c r="LOO30" s="78"/>
      <c r="LOP30" s="78"/>
      <c r="LOQ30" s="78"/>
      <c r="LOR30" s="78"/>
      <c r="LOS30" s="78"/>
      <c r="LOT30" s="78"/>
      <c r="LOU30" s="78"/>
      <c r="LOV30" s="78"/>
      <c r="LOW30" s="78"/>
      <c r="LOX30" s="78"/>
      <c r="LOY30" s="78"/>
      <c r="LOZ30" s="78"/>
      <c r="LPA30" s="78"/>
      <c r="LPB30" s="78"/>
      <c r="LPC30" s="78"/>
      <c r="LPD30" s="78"/>
      <c r="LPE30" s="78"/>
      <c r="LPF30" s="78"/>
      <c r="LPG30" s="78"/>
      <c r="LPH30" s="78"/>
      <c r="LPI30" s="78"/>
      <c r="LPJ30" s="78"/>
      <c r="LPK30" s="78"/>
      <c r="LPL30" s="78"/>
      <c r="LPM30" s="78"/>
      <c r="LPN30" s="78"/>
      <c r="LPO30" s="78"/>
      <c r="LPP30" s="78"/>
      <c r="LPQ30" s="78"/>
      <c r="LPR30" s="78"/>
      <c r="LPS30" s="78"/>
      <c r="LPT30" s="78"/>
      <c r="LPU30" s="78"/>
      <c r="LPV30" s="78"/>
      <c r="LPW30" s="78"/>
      <c r="LPX30" s="78"/>
      <c r="LPY30" s="78"/>
      <c r="LPZ30" s="78"/>
      <c r="LQA30" s="78"/>
      <c r="LQB30" s="78"/>
      <c r="LQC30" s="78"/>
      <c r="LQD30" s="78"/>
      <c r="LQE30" s="78"/>
      <c r="LQF30" s="78"/>
      <c r="LQG30" s="78"/>
      <c r="LQH30" s="78"/>
      <c r="LQI30" s="78"/>
      <c r="LQJ30" s="78"/>
      <c r="LQK30" s="78"/>
      <c r="LQL30" s="78"/>
      <c r="LQM30" s="78"/>
      <c r="LQN30" s="78"/>
      <c r="LQO30" s="78"/>
      <c r="LQP30" s="78"/>
      <c r="LQQ30" s="78"/>
      <c r="LQR30" s="78"/>
      <c r="LQS30" s="78"/>
      <c r="LQT30" s="78"/>
      <c r="LQU30" s="78"/>
      <c r="LQV30" s="78"/>
      <c r="LQW30" s="78"/>
      <c r="LQX30" s="78"/>
      <c r="LQY30" s="78"/>
      <c r="LQZ30" s="78"/>
      <c r="LRA30" s="78"/>
      <c r="LRB30" s="78"/>
      <c r="LRC30" s="78"/>
      <c r="LRD30" s="78"/>
      <c r="LRE30" s="78"/>
      <c r="LRF30" s="78"/>
      <c r="LRG30" s="78"/>
      <c r="LRH30" s="78"/>
      <c r="LRI30" s="78"/>
      <c r="LRJ30" s="78"/>
      <c r="LRK30" s="78"/>
      <c r="LRL30" s="78"/>
      <c r="LRM30" s="78"/>
      <c r="LRN30" s="78"/>
      <c r="LRO30" s="78"/>
      <c r="LRP30" s="78"/>
      <c r="LRQ30" s="78"/>
      <c r="LRR30" s="78"/>
      <c r="LRS30" s="78"/>
      <c r="LRT30" s="78"/>
      <c r="LRU30" s="78"/>
      <c r="LRV30" s="78"/>
      <c r="LRW30" s="78"/>
      <c r="LRX30" s="78"/>
      <c r="LRY30" s="78"/>
      <c r="LRZ30" s="78"/>
      <c r="LSA30" s="78"/>
      <c r="LSB30" s="78"/>
      <c r="LSC30" s="78"/>
      <c r="LSD30" s="78"/>
      <c r="LSE30" s="78"/>
      <c r="LSF30" s="78"/>
      <c r="LSG30" s="78"/>
      <c r="LSH30" s="78"/>
      <c r="LSI30" s="78"/>
      <c r="LSJ30" s="78"/>
      <c r="LSK30" s="78"/>
      <c r="LSL30" s="78"/>
      <c r="LSM30" s="78"/>
      <c r="LSN30" s="78"/>
      <c r="LSO30" s="78"/>
      <c r="LSP30" s="78"/>
      <c r="LSQ30" s="78"/>
      <c r="LSR30" s="78"/>
      <c r="LSS30" s="78"/>
      <c r="LST30" s="78"/>
      <c r="LSU30" s="78"/>
      <c r="LSV30" s="78"/>
      <c r="LSW30" s="78"/>
      <c r="LSX30" s="78"/>
      <c r="LSY30" s="78"/>
      <c r="LSZ30" s="78"/>
      <c r="LTA30" s="78"/>
      <c r="LTB30" s="78"/>
      <c r="LTC30" s="78"/>
      <c r="LTD30" s="78"/>
      <c r="LTE30" s="78"/>
      <c r="LTF30" s="78"/>
      <c r="LTG30" s="78"/>
      <c r="LTH30" s="78"/>
      <c r="LTI30" s="78"/>
      <c r="LTJ30" s="78"/>
      <c r="LTK30" s="78"/>
      <c r="LTL30" s="78"/>
      <c r="LTM30" s="78"/>
      <c r="LTN30" s="78"/>
      <c r="LTO30" s="78"/>
      <c r="LTP30" s="78"/>
      <c r="LTQ30" s="78"/>
      <c r="LTR30" s="78"/>
      <c r="LTS30" s="78"/>
      <c r="LTT30" s="78"/>
      <c r="LTU30" s="78"/>
      <c r="LTV30" s="78"/>
      <c r="LTW30" s="78"/>
      <c r="LTX30" s="78"/>
      <c r="LTY30" s="78"/>
      <c r="LTZ30" s="78"/>
      <c r="LUA30" s="78"/>
      <c r="LUB30" s="78"/>
      <c r="LUC30" s="78"/>
      <c r="LUD30" s="78"/>
      <c r="LUE30" s="78"/>
      <c r="LUF30" s="78"/>
      <c r="LUG30" s="78"/>
      <c r="LUH30" s="78"/>
      <c r="LUI30" s="78"/>
      <c r="LUJ30" s="78"/>
      <c r="LUK30" s="78"/>
      <c r="LUL30" s="78"/>
      <c r="LUM30" s="78"/>
      <c r="LUN30" s="78"/>
      <c r="LUO30" s="78"/>
      <c r="LUP30" s="78"/>
      <c r="LUQ30" s="78"/>
      <c r="LUR30" s="78"/>
      <c r="LUS30" s="78"/>
      <c r="LUT30" s="78"/>
      <c r="LUU30" s="78"/>
      <c r="LUV30" s="78"/>
      <c r="LUW30" s="78"/>
      <c r="LUX30" s="78"/>
      <c r="LUY30" s="78"/>
      <c r="LUZ30" s="78"/>
      <c r="LVA30" s="78"/>
      <c r="LVB30" s="78"/>
      <c r="LVC30" s="78"/>
      <c r="LVD30" s="78"/>
      <c r="LVE30" s="78"/>
      <c r="LVF30" s="78"/>
      <c r="LVG30" s="78"/>
      <c r="LVH30" s="78"/>
      <c r="LVI30" s="78"/>
      <c r="LVJ30" s="78"/>
      <c r="LVK30" s="78"/>
      <c r="LVL30" s="78"/>
      <c r="LVM30" s="78"/>
      <c r="LVN30" s="78"/>
      <c r="LVO30" s="78"/>
      <c r="LVP30" s="78"/>
      <c r="LVQ30" s="78"/>
      <c r="LVR30" s="78"/>
      <c r="LVS30" s="78"/>
      <c r="LVT30" s="78"/>
      <c r="LVU30" s="78"/>
      <c r="LVV30" s="78"/>
      <c r="LVW30" s="78"/>
      <c r="LVX30" s="78"/>
      <c r="LVY30" s="78"/>
      <c r="LVZ30" s="78"/>
      <c r="LWA30" s="78"/>
      <c r="LWB30" s="78"/>
      <c r="LWC30" s="78"/>
      <c r="LWD30" s="78"/>
      <c r="LWE30" s="78"/>
      <c r="LWF30" s="78"/>
      <c r="LWG30" s="78"/>
      <c r="LWH30" s="78"/>
      <c r="LWI30" s="78"/>
      <c r="LWJ30" s="78"/>
      <c r="LWK30" s="78"/>
      <c r="LWL30" s="78"/>
      <c r="LWM30" s="78"/>
      <c r="LWN30" s="78"/>
      <c r="LWO30" s="78"/>
      <c r="LWP30" s="78"/>
      <c r="LWQ30" s="78"/>
      <c r="LWR30" s="78"/>
      <c r="LWS30" s="78"/>
      <c r="LWT30" s="78"/>
      <c r="LWU30" s="78"/>
      <c r="LWV30" s="78"/>
      <c r="LWW30" s="78"/>
      <c r="LWX30" s="78"/>
      <c r="LWY30" s="78"/>
      <c r="LWZ30" s="78"/>
      <c r="LXA30" s="78"/>
      <c r="LXB30" s="78"/>
      <c r="LXC30" s="78"/>
      <c r="LXD30" s="78"/>
      <c r="LXE30" s="78"/>
      <c r="LXF30" s="78"/>
      <c r="LXG30" s="78"/>
      <c r="LXH30" s="78"/>
      <c r="LXI30" s="78"/>
      <c r="LXJ30" s="78"/>
      <c r="LXK30" s="78"/>
      <c r="LXL30" s="78"/>
      <c r="LXM30" s="78"/>
      <c r="LXN30" s="78"/>
      <c r="LXO30" s="78"/>
      <c r="LXP30" s="78"/>
      <c r="LXQ30" s="78"/>
      <c r="LXR30" s="78"/>
      <c r="LXS30" s="78"/>
      <c r="LXT30" s="78"/>
      <c r="LXU30" s="78"/>
      <c r="LXV30" s="78"/>
      <c r="LXW30" s="78"/>
      <c r="LXX30" s="78"/>
      <c r="LXY30" s="78"/>
      <c r="LXZ30" s="78"/>
      <c r="LYA30" s="78"/>
      <c r="LYB30" s="78"/>
      <c r="LYC30" s="78"/>
      <c r="LYD30" s="78"/>
      <c r="LYE30" s="78"/>
      <c r="LYF30" s="78"/>
      <c r="LYG30" s="78"/>
      <c r="LYH30" s="78"/>
      <c r="LYI30" s="78"/>
      <c r="LYJ30" s="78"/>
      <c r="LYK30" s="78"/>
      <c r="LYL30" s="78"/>
      <c r="LYM30" s="78"/>
      <c r="LYN30" s="78"/>
      <c r="LYO30" s="78"/>
      <c r="LYP30" s="78"/>
      <c r="LYQ30" s="78"/>
      <c r="LYR30" s="78"/>
      <c r="LYS30" s="78"/>
      <c r="LYT30" s="78"/>
      <c r="LYU30" s="78"/>
      <c r="LYV30" s="78"/>
      <c r="LYW30" s="78"/>
      <c r="LYX30" s="78"/>
      <c r="LYY30" s="78"/>
      <c r="LYZ30" s="78"/>
      <c r="LZA30" s="78"/>
      <c r="LZB30" s="78"/>
      <c r="LZC30" s="78"/>
      <c r="LZD30" s="78"/>
      <c r="LZE30" s="78"/>
      <c r="LZF30" s="78"/>
      <c r="LZG30" s="78"/>
      <c r="LZH30" s="78"/>
      <c r="LZI30" s="78"/>
      <c r="LZJ30" s="78"/>
      <c r="LZK30" s="78"/>
      <c r="LZL30" s="78"/>
      <c r="LZM30" s="78"/>
      <c r="LZN30" s="78"/>
      <c r="LZO30" s="78"/>
      <c r="LZP30" s="78"/>
      <c r="LZQ30" s="78"/>
      <c r="LZR30" s="78"/>
      <c r="LZS30" s="78"/>
      <c r="LZT30" s="78"/>
      <c r="LZU30" s="78"/>
      <c r="LZV30" s="78"/>
      <c r="LZW30" s="78"/>
      <c r="LZX30" s="78"/>
      <c r="LZY30" s="78"/>
      <c r="LZZ30" s="78"/>
      <c r="MAA30" s="78"/>
      <c r="MAB30" s="78"/>
      <c r="MAC30" s="78"/>
      <c r="MAD30" s="78"/>
      <c r="MAE30" s="78"/>
      <c r="MAF30" s="78"/>
      <c r="MAG30" s="78"/>
      <c r="MAH30" s="78"/>
      <c r="MAI30" s="78"/>
      <c r="MAJ30" s="78"/>
      <c r="MAK30" s="78"/>
      <c r="MAL30" s="78"/>
      <c r="MAM30" s="78"/>
      <c r="MAN30" s="78"/>
      <c r="MAO30" s="78"/>
      <c r="MAP30" s="78"/>
      <c r="MAQ30" s="78"/>
      <c r="MAR30" s="78"/>
      <c r="MAS30" s="78"/>
      <c r="MAT30" s="78"/>
      <c r="MAU30" s="78"/>
      <c r="MAV30" s="78"/>
      <c r="MAW30" s="78"/>
      <c r="MAX30" s="78"/>
      <c r="MAY30" s="78"/>
      <c r="MAZ30" s="78"/>
      <c r="MBA30" s="78"/>
      <c r="MBB30" s="78"/>
      <c r="MBC30" s="78"/>
      <c r="MBD30" s="78"/>
      <c r="MBE30" s="78"/>
      <c r="MBF30" s="78"/>
      <c r="MBG30" s="78"/>
      <c r="MBH30" s="78"/>
      <c r="MBI30" s="78"/>
      <c r="MBJ30" s="78"/>
      <c r="MBK30" s="78"/>
      <c r="MBL30" s="78"/>
      <c r="MBM30" s="78"/>
      <c r="MBN30" s="78"/>
      <c r="MBO30" s="78"/>
      <c r="MBP30" s="78"/>
      <c r="MBQ30" s="78"/>
      <c r="MBR30" s="78"/>
      <c r="MBS30" s="78"/>
      <c r="MBT30" s="78"/>
      <c r="MBU30" s="78"/>
      <c r="MBV30" s="78"/>
      <c r="MBW30" s="78"/>
      <c r="MBX30" s="78"/>
      <c r="MBY30" s="78"/>
      <c r="MBZ30" s="78"/>
      <c r="MCA30" s="78"/>
      <c r="MCB30" s="78"/>
      <c r="MCC30" s="78"/>
      <c r="MCD30" s="78"/>
      <c r="MCE30" s="78"/>
      <c r="MCF30" s="78"/>
      <c r="MCG30" s="78"/>
      <c r="MCH30" s="78"/>
      <c r="MCI30" s="78"/>
      <c r="MCJ30" s="78"/>
      <c r="MCK30" s="78"/>
      <c r="MCL30" s="78"/>
      <c r="MCM30" s="78"/>
      <c r="MCN30" s="78"/>
      <c r="MCO30" s="78"/>
      <c r="MCP30" s="78"/>
      <c r="MCQ30" s="78"/>
      <c r="MCR30" s="78"/>
      <c r="MCS30" s="78"/>
      <c r="MCT30" s="78"/>
      <c r="MCU30" s="78"/>
      <c r="MCV30" s="78"/>
      <c r="MCW30" s="78"/>
      <c r="MCX30" s="78"/>
      <c r="MCY30" s="78"/>
      <c r="MCZ30" s="78"/>
      <c r="MDA30" s="78"/>
      <c r="MDB30" s="78"/>
      <c r="MDC30" s="78"/>
      <c r="MDD30" s="78"/>
      <c r="MDE30" s="78"/>
      <c r="MDF30" s="78"/>
      <c r="MDG30" s="78"/>
      <c r="MDH30" s="78"/>
      <c r="MDI30" s="78"/>
      <c r="MDJ30" s="78"/>
      <c r="MDK30" s="78"/>
      <c r="MDL30" s="78"/>
      <c r="MDM30" s="78"/>
      <c r="MDN30" s="78"/>
      <c r="MDO30" s="78"/>
      <c r="MDP30" s="78"/>
      <c r="MDQ30" s="78"/>
      <c r="MDR30" s="78"/>
      <c r="MDS30" s="78"/>
      <c r="MDT30" s="78"/>
      <c r="MDU30" s="78"/>
      <c r="MDV30" s="78"/>
      <c r="MDW30" s="78"/>
      <c r="MDX30" s="78"/>
      <c r="MDY30" s="78"/>
      <c r="MDZ30" s="78"/>
      <c r="MEA30" s="78"/>
      <c r="MEB30" s="78"/>
      <c r="MEC30" s="78"/>
      <c r="MED30" s="78"/>
      <c r="MEE30" s="78"/>
      <c r="MEF30" s="78"/>
      <c r="MEG30" s="78"/>
      <c r="MEH30" s="78"/>
      <c r="MEI30" s="78"/>
      <c r="MEJ30" s="78"/>
      <c r="MEK30" s="78"/>
      <c r="MEL30" s="78"/>
      <c r="MEM30" s="78"/>
      <c r="MEN30" s="78"/>
      <c r="MEO30" s="78"/>
      <c r="MEP30" s="78"/>
      <c r="MEQ30" s="78"/>
      <c r="MER30" s="78"/>
      <c r="MES30" s="78"/>
      <c r="MET30" s="78"/>
      <c r="MEU30" s="78"/>
      <c r="MEV30" s="78"/>
      <c r="MEW30" s="78"/>
      <c r="MEX30" s="78"/>
      <c r="MEY30" s="78"/>
      <c r="MEZ30" s="78"/>
      <c r="MFA30" s="78"/>
      <c r="MFB30" s="78"/>
      <c r="MFC30" s="78"/>
      <c r="MFD30" s="78"/>
      <c r="MFE30" s="78"/>
      <c r="MFF30" s="78"/>
      <c r="MFG30" s="78"/>
      <c r="MFH30" s="78"/>
      <c r="MFI30" s="78"/>
      <c r="MFJ30" s="78"/>
      <c r="MFK30" s="78"/>
      <c r="MFL30" s="78"/>
      <c r="MFM30" s="78"/>
      <c r="MFN30" s="78"/>
      <c r="MFO30" s="78"/>
      <c r="MFP30" s="78"/>
      <c r="MFQ30" s="78"/>
      <c r="MFR30" s="78"/>
      <c r="MFS30" s="78"/>
      <c r="MFT30" s="78"/>
      <c r="MFU30" s="78"/>
      <c r="MFV30" s="78"/>
      <c r="MFW30" s="78"/>
      <c r="MFX30" s="78"/>
      <c r="MFY30" s="78"/>
      <c r="MFZ30" s="78"/>
      <c r="MGA30" s="78"/>
      <c r="MGB30" s="78"/>
      <c r="MGC30" s="78"/>
      <c r="MGD30" s="78"/>
      <c r="MGE30" s="78"/>
      <c r="MGF30" s="78"/>
      <c r="MGG30" s="78"/>
      <c r="MGH30" s="78"/>
      <c r="MGI30" s="78"/>
      <c r="MGJ30" s="78"/>
      <c r="MGK30" s="78"/>
      <c r="MGL30" s="78"/>
      <c r="MGM30" s="78"/>
      <c r="MGN30" s="78"/>
      <c r="MGO30" s="78"/>
      <c r="MGP30" s="78"/>
      <c r="MGQ30" s="78"/>
      <c r="MGR30" s="78"/>
      <c r="MGS30" s="78"/>
      <c r="MGT30" s="78"/>
      <c r="MGU30" s="78"/>
      <c r="MGV30" s="78"/>
      <c r="MGW30" s="78"/>
      <c r="MGX30" s="78"/>
      <c r="MGY30" s="78"/>
      <c r="MGZ30" s="78"/>
      <c r="MHA30" s="78"/>
      <c r="MHB30" s="78"/>
      <c r="MHC30" s="78"/>
      <c r="MHD30" s="78"/>
      <c r="MHE30" s="78"/>
      <c r="MHF30" s="78"/>
      <c r="MHG30" s="78"/>
      <c r="MHH30" s="78"/>
      <c r="MHI30" s="78"/>
      <c r="MHJ30" s="78"/>
      <c r="MHK30" s="78"/>
      <c r="MHL30" s="78"/>
      <c r="MHM30" s="78"/>
      <c r="MHN30" s="78"/>
      <c r="MHO30" s="78"/>
      <c r="MHP30" s="78"/>
      <c r="MHQ30" s="78"/>
      <c r="MHR30" s="78"/>
      <c r="MHS30" s="78"/>
      <c r="MHT30" s="78"/>
      <c r="MHU30" s="78"/>
      <c r="MHV30" s="78"/>
      <c r="MHW30" s="78"/>
      <c r="MHX30" s="78"/>
      <c r="MHY30" s="78"/>
      <c r="MHZ30" s="78"/>
      <c r="MIA30" s="78"/>
      <c r="MIB30" s="78"/>
      <c r="MIC30" s="78"/>
      <c r="MID30" s="78"/>
      <c r="MIE30" s="78"/>
      <c r="MIF30" s="78"/>
      <c r="MIG30" s="78"/>
      <c r="MIH30" s="78"/>
      <c r="MII30" s="78"/>
      <c r="MIJ30" s="78"/>
      <c r="MIK30" s="78"/>
      <c r="MIL30" s="78"/>
      <c r="MIM30" s="78"/>
      <c r="MIN30" s="78"/>
      <c r="MIO30" s="78"/>
      <c r="MIP30" s="78"/>
      <c r="MIQ30" s="78"/>
      <c r="MIR30" s="78"/>
      <c r="MIS30" s="78"/>
      <c r="MIT30" s="78"/>
      <c r="MIU30" s="78"/>
      <c r="MIV30" s="78"/>
      <c r="MIW30" s="78"/>
      <c r="MIX30" s="78"/>
      <c r="MIY30" s="78"/>
      <c r="MIZ30" s="78"/>
      <c r="MJA30" s="78"/>
      <c r="MJB30" s="78"/>
      <c r="MJC30" s="78"/>
      <c r="MJD30" s="78"/>
      <c r="MJE30" s="78"/>
      <c r="MJF30" s="78"/>
      <c r="MJG30" s="78"/>
      <c r="MJH30" s="78"/>
      <c r="MJI30" s="78"/>
      <c r="MJJ30" s="78"/>
      <c r="MJK30" s="78"/>
      <c r="MJL30" s="78"/>
      <c r="MJM30" s="78"/>
      <c r="MJN30" s="78"/>
      <c r="MJO30" s="78"/>
      <c r="MJP30" s="78"/>
      <c r="MJQ30" s="78"/>
      <c r="MJR30" s="78"/>
      <c r="MJS30" s="78"/>
      <c r="MJT30" s="78"/>
      <c r="MJU30" s="78"/>
      <c r="MJV30" s="78"/>
      <c r="MJW30" s="78"/>
      <c r="MJX30" s="78"/>
      <c r="MJY30" s="78"/>
      <c r="MJZ30" s="78"/>
      <c r="MKA30" s="78"/>
      <c r="MKB30" s="78"/>
      <c r="MKC30" s="78"/>
      <c r="MKD30" s="78"/>
      <c r="MKE30" s="78"/>
      <c r="MKF30" s="78"/>
      <c r="MKG30" s="78"/>
      <c r="MKH30" s="78"/>
      <c r="MKI30" s="78"/>
      <c r="MKJ30" s="78"/>
      <c r="MKK30" s="78"/>
      <c r="MKL30" s="78"/>
      <c r="MKM30" s="78"/>
      <c r="MKN30" s="78"/>
      <c r="MKO30" s="78"/>
      <c r="MKP30" s="78"/>
      <c r="MKQ30" s="78"/>
      <c r="MKR30" s="78"/>
      <c r="MKS30" s="78"/>
      <c r="MKT30" s="78"/>
      <c r="MKU30" s="78"/>
      <c r="MKV30" s="78"/>
      <c r="MKW30" s="78"/>
      <c r="MKX30" s="78"/>
      <c r="MKY30" s="78"/>
      <c r="MKZ30" s="78"/>
      <c r="MLA30" s="78"/>
      <c r="MLB30" s="78"/>
      <c r="MLC30" s="78"/>
      <c r="MLD30" s="78"/>
      <c r="MLE30" s="78"/>
      <c r="MLF30" s="78"/>
      <c r="MLG30" s="78"/>
      <c r="MLH30" s="78"/>
      <c r="MLI30" s="78"/>
      <c r="MLJ30" s="78"/>
      <c r="MLK30" s="78"/>
      <c r="MLL30" s="78"/>
      <c r="MLM30" s="78"/>
      <c r="MLN30" s="78"/>
      <c r="MLO30" s="78"/>
      <c r="MLP30" s="78"/>
      <c r="MLQ30" s="78"/>
      <c r="MLR30" s="78"/>
      <c r="MLS30" s="78"/>
      <c r="MLT30" s="78"/>
      <c r="MLU30" s="78"/>
      <c r="MLV30" s="78"/>
      <c r="MLW30" s="78"/>
      <c r="MLX30" s="78"/>
      <c r="MLY30" s="78"/>
      <c r="MLZ30" s="78"/>
      <c r="MMA30" s="78"/>
      <c r="MMB30" s="78"/>
      <c r="MMC30" s="78"/>
      <c r="MMD30" s="78"/>
      <c r="MME30" s="78"/>
      <c r="MMF30" s="78"/>
      <c r="MMG30" s="78"/>
      <c r="MMH30" s="78"/>
      <c r="MMI30" s="78"/>
      <c r="MMJ30" s="78"/>
      <c r="MMK30" s="78"/>
      <c r="MML30" s="78"/>
      <c r="MMM30" s="78"/>
      <c r="MMN30" s="78"/>
      <c r="MMO30" s="78"/>
      <c r="MMP30" s="78"/>
      <c r="MMQ30" s="78"/>
      <c r="MMR30" s="78"/>
      <c r="MMS30" s="78"/>
      <c r="MMT30" s="78"/>
      <c r="MMU30" s="78"/>
      <c r="MMV30" s="78"/>
      <c r="MMW30" s="78"/>
      <c r="MMX30" s="78"/>
      <c r="MMY30" s="78"/>
      <c r="MMZ30" s="78"/>
      <c r="MNA30" s="78"/>
      <c r="MNB30" s="78"/>
      <c r="MNC30" s="78"/>
      <c r="MND30" s="78"/>
      <c r="MNE30" s="78"/>
      <c r="MNF30" s="78"/>
      <c r="MNG30" s="78"/>
      <c r="MNH30" s="78"/>
      <c r="MNI30" s="78"/>
      <c r="MNJ30" s="78"/>
      <c r="MNK30" s="78"/>
      <c r="MNL30" s="78"/>
      <c r="MNM30" s="78"/>
      <c r="MNN30" s="78"/>
      <c r="MNO30" s="78"/>
      <c r="MNP30" s="78"/>
      <c r="MNQ30" s="78"/>
      <c r="MNR30" s="78"/>
      <c r="MNS30" s="78"/>
      <c r="MNT30" s="78"/>
      <c r="MNU30" s="78"/>
      <c r="MNV30" s="78"/>
      <c r="MNW30" s="78"/>
      <c r="MNX30" s="78"/>
      <c r="MNY30" s="78"/>
      <c r="MNZ30" s="78"/>
      <c r="MOA30" s="78"/>
      <c r="MOB30" s="78"/>
      <c r="MOC30" s="78"/>
      <c r="MOD30" s="78"/>
      <c r="MOE30" s="78"/>
      <c r="MOF30" s="78"/>
      <c r="MOG30" s="78"/>
      <c r="MOH30" s="78"/>
      <c r="MOI30" s="78"/>
      <c r="MOJ30" s="78"/>
      <c r="MOK30" s="78"/>
      <c r="MOL30" s="78"/>
      <c r="MOM30" s="78"/>
      <c r="MON30" s="78"/>
      <c r="MOO30" s="78"/>
      <c r="MOP30" s="78"/>
      <c r="MOQ30" s="78"/>
      <c r="MOR30" s="78"/>
      <c r="MOS30" s="78"/>
      <c r="MOT30" s="78"/>
      <c r="MOU30" s="78"/>
      <c r="MOV30" s="78"/>
      <c r="MOW30" s="78"/>
      <c r="MOX30" s="78"/>
      <c r="MOY30" s="78"/>
      <c r="MOZ30" s="78"/>
      <c r="MPA30" s="78"/>
      <c r="MPB30" s="78"/>
      <c r="MPC30" s="78"/>
      <c r="MPD30" s="78"/>
      <c r="MPE30" s="78"/>
      <c r="MPF30" s="78"/>
      <c r="MPG30" s="78"/>
      <c r="MPH30" s="78"/>
      <c r="MPI30" s="78"/>
      <c r="MPJ30" s="78"/>
      <c r="MPK30" s="78"/>
      <c r="MPL30" s="78"/>
      <c r="MPM30" s="78"/>
      <c r="MPN30" s="78"/>
      <c r="MPO30" s="78"/>
      <c r="MPP30" s="78"/>
      <c r="MPQ30" s="78"/>
      <c r="MPR30" s="78"/>
      <c r="MPS30" s="78"/>
      <c r="MPT30" s="78"/>
      <c r="MPU30" s="78"/>
      <c r="MPV30" s="78"/>
      <c r="MPW30" s="78"/>
      <c r="MPX30" s="78"/>
      <c r="MPY30" s="78"/>
      <c r="MPZ30" s="78"/>
      <c r="MQA30" s="78"/>
      <c r="MQB30" s="78"/>
      <c r="MQC30" s="78"/>
      <c r="MQD30" s="78"/>
      <c r="MQE30" s="78"/>
      <c r="MQF30" s="78"/>
      <c r="MQG30" s="78"/>
      <c r="MQH30" s="78"/>
      <c r="MQI30" s="78"/>
      <c r="MQJ30" s="78"/>
      <c r="MQK30" s="78"/>
      <c r="MQL30" s="78"/>
      <c r="MQM30" s="78"/>
      <c r="MQN30" s="78"/>
      <c r="MQO30" s="78"/>
      <c r="MQP30" s="78"/>
      <c r="MQQ30" s="78"/>
      <c r="MQR30" s="78"/>
      <c r="MQS30" s="78"/>
      <c r="MQT30" s="78"/>
      <c r="MQU30" s="78"/>
      <c r="MQV30" s="78"/>
      <c r="MQW30" s="78"/>
      <c r="MQX30" s="78"/>
      <c r="MQY30" s="78"/>
      <c r="MQZ30" s="78"/>
      <c r="MRA30" s="78"/>
      <c r="MRB30" s="78"/>
      <c r="MRC30" s="78"/>
      <c r="MRD30" s="78"/>
      <c r="MRE30" s="78"/>
      <c r="MRF30" s="78"/>
      <c r="MRG30" s="78"/>
      <c r="MRH30" s="78"/>
      <c r="MRI30" s="78"/>
      <c r="MRJ30" s="78"/>
      <c r="MRK30" s="78"/>
      <c r="MRL30" s="78"/>
      <c r="MRM30" s="78"/>
      <c r="MRN30" s="78"/>
      <c r="MRO30" s="78"/>
      <c r="MRP30" s="78"/>
      <c r="MRQ30" s="78"/>
      <c r="MRR30" s="78"/>
      <c r="MRS30" s="78"/>
      <c r="MRT30" s="78"/>
      <c r="MRU30" s="78"/>
      <c r="MRV30" s="78"/>
      <c r="MRW30" s="78"/>
      <c r="MRX30" s="78"/>
      <c r="MRY30" s="78"/>
      <c r="MRZ30" s="78"/>
      <c r="MSA30" s="78"/>
      <c r="MSB30" s="78"/>
      <c r="MSC30" s="78"/>
      <c r="MSD30" s="78"/>
      <c r="MSE30" s="78"/>
      <c r="MSF30" s="78"/>
      <c r="MSG30" s="78"/>
      <c r="MSH30" s="78"/>
      <c r="MSI30" s="78"/>
      <c r="MSJ30" s="78"/>
      <c r="MSK30" s="78"/>
      <c r="MSL30" s="78"/>
      <c r="MSM30" s="78"/>
      <c r="MSN30" s="78"/>
      <c r="MSO30" s="78"/>
      <c r="MSP30" s="78"/>
      <c r="MSQ30" s="78"/>
      <c r="MSR30" s="78"/>
      <c r="MSS30" s="78"/>
      <c r="MST30" s="78"/>
      <c r="MSU30" s="78"/>
      <c r="MSV30" s="78"/>
      <c r="MSW30" s="78"/>
      <c r="MSX30" s="78"/>
      <c r="MSY30" s="78"/>
      <c r="MSZ30" s="78"/>
      <c r="MTA30" s="78"/>
      <c r="MTB30" s="78"/>
      <c r="MTC30" s="78"/>
      <c r="MTD30" s="78"/>
      <c r="MTE30" s="78"/>
      <c r="MTF30" s="78"/>
      <c r="MTG30" s="78"/>
      <c r="MTH30" s="78"/>
      <c r="MTI30" s="78"/>
      <c r="MTJ30" s="78"/>
      <c r="MTK30" s="78"/>
      <c r="MTL30" s="78"/>
      <c r="MTM30" s="78"/>
      <c r="MTN30" s="78"/>
      <c r="MTO30" s="78"/>
      <c r="MTP30" s="78"/>
      <c r="MTQ30" s="78"/>
      <c r="MTR30" s="78"/>
      <c r="MTS30" s="78"/>
      <c r="MTT30" s="78"/>
      <c r="MTU30" s="78"/>
      <c r="MTV30" s="78"/>
      <c r="MTW30" s="78"/>
      <c r="MTX30" s="78"/>
      <c r="MTY30" s="78"/>
      <c r="MTZ30" s="78"/>
      <c r="MUA30" s="78"/>
      <c r="MUB30" s="78"/>
      <c r="MUC30" s="78"/>
      <c r="MUD30" s="78"/>
      <c r="MUE30" s="78"/>
      <c r="MUF30" s="78"/>
      <c r="MUG30" s="78"/>
      <c r="MUH30" s="78"/>
      <c r="MUI30" s="78"/>
      <c r="MUJ30" s="78"/>
      <c r="MUK30" s="78"/>
      <c r="MUL30" s="78"/>
      <c r="MUM30" s="78"/>
      <c r="MUN30" s="78"/>
      <c r="MUO30" s="78"/>
      <c r="MUP30" s="78"/>
      <c r="MUQ30" s="78"/>
      <c r="MUR30" s="78"/>
      <c r="MUS30" s="78"/>
      <c r="MUT30" s="78"/>
      <c r="MUU30" s="78"/>
      <c r="MUV30" s="78"/>
      <c r="MUW30" s="78"/>
      <c r="MUX30" s="78"/>
      <c r="MUY30" s="78"/>
      <c r="MUZ30" s="78"/>
      <c r="MVA30" s="78"/>
      <c r="MVB30" s="78"/>
      <c r="MVC30" s="78"/>
      <c r="MVD30" s="78"/>
      <c r="MVE30" s="78"/>
      <c r="MVF30" s="78"/>
      <c r="MVG30" s="78"/>
      <c r="MVH30" s="78"/>
      <c r="MVI30" s="78"/>
      <c r="MVJ30" s="78"/>
      <c r="MVK30" s="78"/>
      <c r="MVL30" s="78"/>
      <c r="MVM30" s="78"/>
      <c r="MVN30" s="78"/>
      <c r="MVO30" s="78"/>
      <c r="MVP30" s="78"/>
      <c r="MVQ30" s="78"/>
      <c r="MVR30" s="78"/>
      <c r="MVS30" s="78"/>
      <c r="MVT30" s="78"/>
      <c r="MVU30" s="78"/>
      <c r="MVV30" s="78"/>
      <c r="MVW30" s="78"/>
      <c r="MVX30" s="78"/>
      <c r="MVY30" s="78"/>
      <c r="MVZ30" s="78"/>
      <c r="MWA30" s="78"/>
      <c r="MWB30" s="78"/>
      <c r="MWC30" s="78"/>
      <c r="MWD30" s="78"/>
      <c r="MWE30" s="78"/>
      <c r="MWF30" s="78"/>
      <c r="MWG30" s="78"/>
      <c r="MWH30" s="78"/>
      <c r="MWI30" s="78"/>
      <c r="MWJ30" s="78"/>
      <c r="MWK30" s="78"/>
      <c r="MWL30" s="78"/>
      <c r="MWM30" s="78"/>
      <c r="MWN30" s="78"/>
      <c r="MWO30" s="78"/>
      <c r="MWP30" s="78"/>
      <c r="MWQ30" s="78"/>
      <c r="MWR30" s="78"/>
      <c r="MWS30" s="78"/>
      <c r="MWT30" s="78"/>
      <c r="MWU30" s="78"/>
      <c r="MWV30" s="78"/>
      <c r="MWW30" s="78"/>
      <c r="MWX30" s="78"/>
      <c r="MWY30" s="78"/>
      <c r="MWZ30" s="78"/>
      <c r="MXA30" s="78"/>
      <c r="MXB30" s="78"/>
      <c r="MXC30" s="78"/>
      <c r="MXD30" s="78"/>
      <c r="MXE30" s="78"/>
      <c r="MXF30" s="78"/>
      <c r="MXG30" s="78"/>
      <c r="MXH30" s="78"/>
      <c r="MXI30" s="78"/>
      <c r="MXJ30" s="78"/>
      <c r="MXK30" s="78"/>
      <c r="MXL30" s="78"/>
      <c r="MXM30" s="78"/>
      <c r="MXN30" s="78"/>
      <c r="MXO30" s="78"/>
      <c r="MXP30" s="78"/>
      <c r="MXQ30" s="78"/>
      <c r="MXR30" s="78"/>
      <c r="MXS30" s="78"/>
      <c r="MXT30" s="78"/>
      <c r="MXU30" s="78"/>
      <c r="MXV30" s="78"/>
      <c r="MXW30" s="78"/>
      <c r="MXX30" s="78"/>
      <c r="MXY30" s="78"/>
      <c r="MXZ30" s="78"/>
      <c r="MYA30" s="78"/>
      <c r="MYB30" s="78"/>
      <c r="MYC30" s="78"/>
      <c r="MYD30" s="78"/>
      <c r="MYE30" s="78"/>
      <c r="MYF30" s="78"/>
      <c r="MYG30" s="78"/>
      <c r="MYH30" s="78"/>
      <c r="MYI30" s="78"/>
      <c r="MYJ30" s="78"/>
      <c r="MYK30" s="78"/>
      <c r="MYL30" s="78"/>
      <c r="MYM30" s="78"/>
      <c r="MYN30" s="78"/>
      <c r="MYO30" s="78"/>
      <c r="MYP30" s="78"/>
      <c r="MYQ30" s="78"/>
      <c r="MYR30" s="78"/>
      <c r="MYS30" s="78"/>
      <c r="MYT30" s="78"/>
      <c r="MYU30" s="78"/>
      <c r="MYV30" s="78"/>
      <c r="MYW30" s="78"/>
      <c r="MYX30" s="78"/>
      <c r="MYY30" s="78"/>
      <c r="MYZ30" s="78"/>
      <c r="MZA30" s="78"/>
      <c r="MZB30" s="78"/>
      <c r="MZC30" s="78"/>
      <c r="MZD30" s="78"/>
      <c r="MZE30" s="78"/>
      <c r="MZF30" s="78"/>
      <c r="MZG30" s="78"/>
      <c r="MZH30" s="78"/>
      <c r="MZI30" s="78"/>
      <c r="MZJ30" s="78"/>
      <c r="MZK30" s="78"/>
      <c r="MZL30" s="78"/>
      <c r="MZM30" s="78"/>
      <c r="MZN30" s="78"/>
      <c r="MZO30" s="78"/>
      <c r="MZP30" s="78"/>
      <c r="MZQ30" s="78"/>
      <c r="MZR30" s="78"/>
      <c r="MZS30" s="78"/>
      <c r="MZT30" s="78"/>
      <c r="MZU30" s="78"/>
      <c r="MZV30" s="78"/>
      <c r="MZW30" s="78"/>
      <c r="MZX30" s="78"/>
      <c r="MZY30" s="78"/>
      <c r="MZZ30" s="78"/>
      <c r="NAA30" s="78"/>
      <c r="NAB30" s="78"/>
      <c r="NAC30" s="78"/>
      <c r="NAD30" s="78"/>
      <c r="NAE30" s="78"/>
      <c r="NAF30" s="78"/>
      <c r="NAG30" s="78"/>
      <c r="NAH30" s="78"/>
      <c r="NAI30" s="78"/>
      <c r="NAJ30" s="78"/>
      <c r="NAK30" s="78"/>
      <c r="NAL30" s="78"/>
      <c r="NAM30" s="78"/>
      <c r="NAN30" s="78"/>
      <c r="NAO30" s="78"/>
      <c r="NAP30" s="78"/>
      <c r="NAQ30" s="78"/>
      <c r="NAR30" s="78"/>
      <c r="NAS30" s="78"/>
      <c r="NAT30" s="78"/>
      <c r="NAU30" s="78"/>
      <c r="NAV30" s="78"/>
      <c r="NAW30" s="78"/>
      <c r="NAX30" s="78"/>
      <c r="NAY30" s="78"/>
      <c r="NAZ30" s="78"/>
      <c r="NBA30" s="78"/>
      <c r="NBB30" s="78"/>
      <c r="NBC30" s="78"/>
      <c r="NBD30" s="78"/>
      <c r="NBE30" s="78"/>
      <c r="NBF30" s="78"/>
      <c r="NBG30" s="78"/>
      <c r="NBH30" s="78"/>
      <c r="NBI30" s="78"/>
      <c r="NBJ30" s="78"/>
      <c r="NBK30" s="78"/>
      <c r="NBL30" s="78"/>
      <c r="NBM30" s="78"/>
      <c r="NBN30" s="78"/>
      <c r="NBO30" s="78"/>
      <c r="NBP30" s="78"/>
      <c r="NBQ30" s="78"/>
      <c r="NBR30" s="78"/>
      <c r="NBS30" s="78"/>
      <c r="NBT30" s="78"/>
      <c r="NBU30" s="78"/>
      <c r="NBV30" s="78"/>
      <c r="NBW30" s="78"/>
      <c r="NBX30" s="78"/>
      <c r="NBY30" s="78"/>
      <c r="NBZ30" s="78"/>
      <c r="NCA30" s="78"/>
      <c r="NCB30" s="78"/>
      <c r="NCC30" s="78"/>
      <c r="NCD30" s="78"/>
      <c r="NCE30" s="78"/>
      <c r="NCF30" s="78"/>
      <c r="NCG30" s="78"/>
      <c r="NCH30" s="78"/>
      <c r="NCI30" s="78"/>
      <c r="NCJ30" s="78"/>
      <c r="NCK30" s="78"/>
      <c r="NCL30" s="78"/>
      <c r="NCM30" s="78"/>
      <c r="NCN30" s="78"/>
      <c r="NCO30" s="78"/>
      <c r="NCP30" s="78"/>
      <c r="NCQ30" s="78"/>
      <c r="NCR30" s="78"/>
      <c r="NCS30" s="78"/>
      <c r="NCT30" s="78"/>
      <c r="NCU30" s="78"/>
      <c r="NCV30" s="78"/>
      <c r="NCW30" s="78"/>
      <c r="NCX30" s="78"/>
      <c r="NCY30" s="78"/>
      <c r="NCZ30" s="78"/>
      <c r="NDA30" s="78"/>
      <c r="NDB30" s="78"/>
      <c r="NDC30" s="78"/>
      <c r="NDD30" s="78"/>
      <c r="NDE30" s="78"/>
      <c r="NDF30" s="78"/>
      <c r="NDG30" s="78"/>
      <c r="NDH30" s="78"/>
      <c r="NDI30" s="78"/>
      <c r="NDJ30" s="78"/>
      <c r="NDK30" s="78"/>
      <c r="NDL30" s="78"/>
      <c r="NDM30" s="78"/>
      <c r="NDN30" s="78"/>
      <c r="NDO30" s="78"/>
      <c r="NDP30" s="78"/>
      <c r="NDQ30" s="78"/>
      <c r="NDR30" s="78"/>
      <c r="NDS30" s="78"/>
      <c r="NDT30" s="78"/>
      <c r="NDU30" s="78"/>
      <c r="NDV30" s="78"/>
      <c r="NDW30" s="78"/>
      <c r="NDX30" s="78"/>
      <c r="NDY30" s="78"/>
      <c r="NDZ30" s="78"/>
      <c r="NEA30" s="78"/>
      <c r="NEB30" s="78"/>
      <c r="NEC30" s="78"/>
      <c r="NED30" s="78"/>
      <c r="NEE30" s="78"/>
      <c r="NEF30" s="78"/>
      <c r="NEG30" s="78"/>
      <c r="NEH30" s="78"/>
      <c r="NEI30" s="78"/>
      <c r="NEJ30" s="78"/>
      <c r="NEK30" s="78"/>
      <c r="NEL30" s="78"/>
      <c r="NEM30" s="78"/>
      <c r="NEN30" s="78"/>
      <c r="NEO30" s="78"/>
      <c r="NEP30" s="78"/>
      <c r="NEQ30" s="78"/>
      <c r="NER30" s="78"/>
      <c r="NES30" s="78"/>
      <c r="NET30" s="78"/>
      <c r="NEU30" s="78"/>
      <c r="NEV30" s="78"/>
      <c r="NEW30" s="78"/>
      <c r="NEX30" s="78"/>
      <c r="NEY30" s="78"/>
      <c r="NEZ30" s="78"/>
      <c r="NFA30" s="78"/>
      <c r="NFB30" s="78"/>
      <c r="NFC30" s="78"/>
      <c r="NFD30" s="78"/>
      <c r="NFE30" s="78"/>
      <c r="NFF30" s="78"/>
      <c r="NFG30" s="78"/>
      <c r="NFH30" s="78"/>
      <c r="NFI30" s="78"/>
      <c r="NFJ30" s="78"/>
      <c r="NFK30" s="78"/>
      <c r="NFL30" s="78"/>
      <c r="NFM30" s="78"/>
      <c r="NFN30" s="78"/>
      <c r="NFO30" s="78"/>
      <c r="NFP30" s="78"/>
      <c r="NFQ30" s="78"/>
      <c r="NFR30" s="78"/>
      <c r="NFS30" s="78"/>
      <c r="NFT30" s="78"/>
      <c r="NFU30" s="78"/>
      <c r="NFV30" s="78"/>
      <c r="NFW30" s="78"/>
      <c r="NFX30" s="78"/>
      <c r="NFY30" s="78"/>
      <c r="NFZ30" s="78"/>
      <c r="NGA30" s="78"/>
      <c r="NGB30" s="78"/>
      <c r="NGC30" s="78"/>
      <c r="NGD30" s="78"/>
      <c r="NGE30" s="78"/>
      <c r="NGF30" s="78"/>
      <c r="NGG30" s="78"/>
      <c r="NGH30" s="78"/>
      <c r="NGI30" s="78"/>
      <c r="NGJ30" s="78"/>
      <c r="NGK30" s="78"/>
      <c r="NGL30" s="78"/>
      <c r="NGM30" s="78"/>
      <c r="NGN30" s="78"/>
      <c r="NGO30" s="78"/>
      <c r="NGP30" s="78"/>
      <c r="NGQ30" s="78"/>
      <c r="NGR30" s="78"/>
      <c r="NGS30" s="78"/>
      <c r="NGT30" s="78"/>
      <c r="NGU30" s="78"/>
      <c r="NGV30" s="78"/>
      <c r="NGW30" s="78"/>
      <c r="NGX30" s="78"/>
      <c r="NGY30" s="78"/>
      <c r="NGZ30" s="78"/>
      <c r="NHA30" s="78"/>
      <c r="NHB30" s="78"/>
      <c r="NHC30" s="78"/>
      <c r="NHD30" s="78"/>
      <c r="NHE30" s="78"/>
      <c r="NHF30" s="78"/>
      <c r="NHG30" s="78"/>
      <c r="NHH30" s="78"/>
      <c r="NHI30" s="78"/>
      <c r="NHJ30" s="78"/>
      <c r="NHK30" s="78"/>
      <c r="NHL30" s="78"/>
      <c r="NHM30" s="78"/>
      <c r="NHN30" s="78"/>
      <c r="NHO30" s="78"/>
      <c r="NHP30" s="78"/>
      <c r="NHQ30" s="78"/>
      <c r="NHR30" s="78"/>
      <c r="NHS30" s="78"/>
      <c r="NHT30" s="78"/>
      <c r="NHU30" s="78"/>
      <c r="NHV30" s="78"/>
      <c r="NHW30" s="78"/>
      <c r="NHX30" s="78"/>
      <c r="NHY30" s="78"/>
      <c r="NHZ30" s="78"/>
      <c r="NIA30" s="78"/>
      <c r="NIB30" s="78"/>
      <c r="NIC30" s="78"/>
      <c r="NID30" s="78"/>
      <c r="NIE30" s="78"/>
      <c r="NIF30" s="78"/>
      <c r="NIG30" s="78"/>
      <c r="NIH30" s="78"/>
      <c r="NII30" s="78"/>
      <c r="NIJ30" s="78"/>
      <c r="NIK30" s="78"/>
      <c r="NIL30" s="78"/>
      <c r="NIM30" s="78"/>
      <c r="NIN30" s="78"/>
      <c r="NIO30" s="78"/>
      <c r="NIP30" s="78"/>
      <c r="NIQ30" s="78"/>
      <c r="NIR30" s="78"/>
      <c r="NIS30" s="78"/>
      <c r="NIT30" s="78"/>
      <c r="NIU30" s="78"/>
      <c r="NIV30" s="78"/>
      <c r="NIW30" s="78"/>
      <c r="NIX30" s="78"/>
      <c r="NIY30" s="78"/>
      <c r="NIZ30" s="78"/>
      <c r="NJA30" s="78"/>
      <c r="NJB30" s="78"/>
      <c r="NJC30" s="78"/>
      <c r="NJD30" s="78"/>
      <c r="NJE30" s="78"/>
      <c r="NJF30" s="78"/>
      <c r="NJG30" s="78"/>
      <c r="NJH30" s="78"/>
      <c r="NJI30" s="78"/>
      <c r="NJJ30" s="78"/>
      <c r="NJK30" s="78"/>
      <c r="NJL30" s="78"/>
      <c r="NJM30" s="78"/>
      <c r="NJN30" s="78"/>
      <c r="NJO30" s="78"/>
      <c r="NJP30" s="78"/>
      <c r="NJQ30" s="78"/>
      <c r="NJR30" s="78"/>
      <c r="NJS30" s="78"/>
      <c r="NJT30" s="78"/>
      <c r="NJU30" s="78"/>
      <c r="NJV30" s="78"/>
      <c r="NJW30" s="78"/>
      <c r="NJX30" s="78"/>
      <c r="NJY30" s="78"/>
      <c r="NJZ30" s="78"/>
      <c r="NKA30" s="78"/>
      <c r="NKB30" s="78"/>
      <c r="NKC30" s="78"/>
      <c r="NKD30" s="78"/>
      <c r="NKE30" s="78"/>
      <c r="NKF30" s="78"/>
      <c r="NKG30" s="78"/>
      <c r="NKH30" s="78"/>
      <c r="NKI30" s="78"/>
      <c r="NKJ30" s="78"/>
      <c r="NKK30" s="78"/>
      <c r="NKL30" s="78"/>
      <c r="NKM30" s="78"/>
      <c r="NKN30" s="78"/>
      <c r="NKO30" s="78"/>
      <c r="NKP30" s="78"/>
      <c r="NKQ30" s="78"/>
      <c r="NKR30" s="78"/>
      <c r="NKS30" s="78"/>
      <c r="NKT30" s="78"/>
      <c r="NKU30" s="78"/>
      <c r="NKV30" s="78"/>
      <c r="NKW30" s="78"/>
      <c r="NKX30" s="78"/>
      <c r="NKY30" s="78"/>
      <c r="NKZ30" s="78"/>
      <c r="NLA30" s="78"/>
      <c r="NLB30" s="78"/>
      <c r="NLC30" s="78"/>
      <c r="NLD30" s="78"/>
      <c r="NLE30" s="78"/>
      <c r="NLF30" s="78"/>
      <c r="NLG30" s="78"/>
      <c r="NLH30" s="78"/>
      <c r="NLI30" s="78"/>
      <c r="NLJ30" s="78"/>
      <c r="NLK30" s="78"/>
      <c r="NLL30" s="78"/>
      <c r="NLM30" s="78"/>
      <c r="NLN30" s="78"/>
      <c r="NLO30" s="78"/>
      <c r="NLP30" s="78"/>
      <c r="NLQ30" s="78"/>
      <c r="NLR30" s="78"/>
      <c r="NLS30" s="78"/>
      <c r="NLT30" s="78"/>
      <c r="NLU30" s="78"/>
      <c r="NLV30" s="78"/>
      <c r="NLW30" s="78"/>
      <c r="NLX30" s="78"/>
      <c r="NLY30" s="78"/>
      <c r="NLZ30" s="78"/>
      <c r="NMA30" s="78"/>
      <c r="NMB30" s="78"/>
      <c r="NMC30" s="78"/>
      <c r="NMD30" s="78"/>
      <c r="NME30" s="78"/>
      <c r="NMF30" s="78"/>
      <c r="NMG30" s="78"/>
      <c r="NMH30" s="78"/>
      <c r="NMI30" s="78"/>
      <c r="NMJ30" s="78"/>
      <c r="NMK30" s="78"/>
      <c r="NML30" s="78"/>
      <c r="NMM30" s="78"/>
      <c r="NMN30" s="78"/>
      <c r="NMO30" s="78"/>
      <c r="NMP30" s="78"/>
      <c r="NMQ30" s="78"/>
      <c r="NMR30" s="78"/>
      <c r="NMS30" s="78"/>
      <c r="NMT30" s="78"/>
      <c r="NMU30" s="78"/>
      <c r="NMV30" s="78"/>
      <c r="NMW30" s="78"/>
      <c r="NMX30" s="78"/>
      <c r="NMY30" s="78"/>
      <c r="NMZ30" s="78"/>
      <c r="NNA30" s="78"/>
      <c r="NNB30" s="78"/>
      <c r="NNC30" s="78"/>
      <c r="NND30" s="78"/>
      <c r="NNE30" s="78"/>
      <c r="NNF30" s="78"/>
      <c r="NNG30" s="78"/>
      <c r="NNH30" s="78"/>
      <c r="NNI30" s="78"/>
      <c r="NNJ30" s="78"/>
      <c r="NNK30" s="78"/>
      <c r="NNL30" s="78"/>
      <c r="NNM30" s="78"/>
      <c r="NNN30" s="78"/>
      <c r="NNO30" s="78"/>
      <c r="NNP30" s="78"/>
      <c r="NNQ30" s="78"/>
      <c r="NNR30" s="78"/>
      <c r="NNS30" s="78"/>
      <c r="NNT30" s="78"/>
      <c r="NNU30" s="78"/>
      <c r="NNV30" s="78"/>
      <c r="NNW30" s="78"/>
      <c r="NNX30" s="78"/>
      <c r="NNY30" s="78"/>
      <c r="NNZ30" s="78"/>
      <c r="NOA30" s="78"/>
      <c r="NOB30" s="78"/>
      <c r="NOC30" s="78"/>
      <c r="NOD30" s="78"/>
      <c r="NOE30" s="78"/>
      <c r="NOF30" s="78"/>
      <c r="NOG30" s="78"/>
      <c r="NOH30" s="78"/>
      <c r="NOI30" s="78"/>
      <c r="NOJ30" s="78"/>
      <c r="NOK30" s="78"/>
      <c r="NOL30" s="78"/>
      <c r="NOM30" s="78"/>
      <c r="NON30" s="78"/>
      <c r="NOO30" s="78"/>
      <c r="NOP30" s="78"/>
      <c r="NOQ30" s="78"/>
      <c r="NOR30" s="78"/>
      <c r="NOS30" s="78"/>
      <c r="NOT30" s="78"/>
      <c r="NOU30" s="78"/>
      <c r="NOV30" s="78"/>
      <c r="NOW30" s="78"/>
      <c r="NOX30" s="78"/>
      <c r="NOY30" s="78"/>
      <c r="NOZ30" s="78"/>
      <c r="NPA30" s="78"/>
      <c r="NPB30" s="78"/>
      <c r="NPC30" s="78"/>
      <c r="NPD30" s="78"/>
      <c r="NPE30" s="78"/>
      <c r="NPF30" s="78"/>
      <c r="NPG30" s="78"/>
      <c r="NPH30" s="78"/>
      <c r="NPI30" s="78"/>
      <c r="NPJ30" s="78"/>
      <c r="NPK30" s="78"/>
      <c r="NPL30" s="78"/>
      <c r="NPM30" s="78"/>
      <c r="NPN30" s="78"/>
      <c r="NPO30" s="78"/>
      <c r="NPP30" s="78"/>
      <c r="NPQ30" s="78"/>
      <c r="NPR30" s="78"/>
      <c r="NPS30" s="78"/>
      <c r="NPT30" s="78"/>
      <c r="NPU30" s="78"/>
      <c r="NPV30" s="78"/>
      <c r="NPW30" s="78"/>
      <c r="NPX30" s="78"/>
      <c r="NPY30" s="78"/>
      <c r="NPZ30" s="78"/>
      <c r="NQA30" s="78"/>
      <c r="NQB30" s="78"/>
      <c r="NQC30" s="78"/>
      <c r="NQD30" s="78"/>
      <c r="NQE30" s="78"/>
      <c r="NQF30" s="78"/>
      <c r="NQG30" s="78"/>
      <c r="NQH30" s="78"/>
      <c r="NQI30" s="78"/>
      <c r="NQJ30" s="78"/>
      <c r="NQK30" s="78"/>
      <c r="NQL30" s="78"/>
      <c r="NQM30" s="78"/>
      <c r="NQN30" s="78"/>
      <c r="NQO30" s="78"/>
      <c r="NQP30" s="78"/>
      <c r="NQQ30" s="78"/>
      <c r="NQR30" s="78"/>
      <c r="NQS30" s="78"/>
      <c r="NQT30" s="78"/>
      <c r="NQU30" s="78"/>
      <c r="NQV30" s="78"/>
      <c r="NQW30" s="78"/>
      <c r="NQX30" s="78"/>
      <c r="NQY30" s="78"/>
      <c r="NQZ30" s="78"/>
      <c r="NRA30" s="78"/>
      <c r="NRB30" s="78"/>
      <c r="NRC30" s="78"/>
      <c r="NRD30" s="78"/>
      <c r="NRE30" s="78"/>
      <c r="NRF30" s="78"/>
      <c r="NRG30" s="78"/>
      <c r="NRH30" s="78"/>
      <c r="NRI30" s="78"/>
      <c r="NRJ30" s="78"/>
      <c r="NRK30" s="78"/>
      <c r="NRL30" s="78"/>
      <c r="NRM30" s="78"/>
      <c r="NRN30" s="78"/>
      <c r="NRO30" s="78"/>
      <c r="NRP30" s="78"/>
      <c r="NRQ30" s="78"/>
      <c r="NRR30" s="78"/>
      <c r="NRS30" s="78"/>
      <c r="NRT30" s="78"/>
      <c r="NRU30" s="78"/>
      <c r="NRV30" s="78"/>
      <c r="NRW30" s="78"/>
      <c r="NRX30" s="78"/>
      <c r="NRY30" s="78"/>
      <c r="NRZ30" s="78"/>
      <c r="NSA30" s="78"/>
      <c r="NSB30" s="78"/>
      <c r="NSC30" s="78"/>
      <c r="NSD30" s="78"/>
      <c r="NSE30" s="78"/>
      <c r="NSF30" s="78"/>
      <c r="NSG30" s="78"/>
      <c r="NSH30" s="78"/>
      <c r="NSI30" s="78"/>
      <c r="NSJ30" s="78"/>
      <c r="NSK30" s="78"/>
      <c r="NSL30" s="78"/>
      <c r="NSM30" s="78"/>
      <c r="NSN30" s="78"/>
      <c r="NSO30" s="78"/>
      <c r="NSP30" s="78"/>
      <c r="NSQ30" s="78"/>
      <c r="NSR30" s="78"/>
      <c r="NSS30" s="78"/>
      <c r="NST30" s="78"/>
      <c r="NSU30" s="78"/>
      <c r="NSV30" s="78"/>
      <c r="NSW30" s="78"/>
      <c r="NSX30" s="78"/>
      <c r="NSY30" s="78"/>
      <c r="NSZ30" s="78"/>
      <c r="NTA30" s="78"/>
      <c r="NTB30" s="78"/>
      <c r="NTC30" s="78"/>
      <c r="NTD30" s="78"/>
      <c r="NTE30" s="78"/>
      <c r="NTF30" s="78"/>
      <c r="NTG30" s="78"/>
      <c r="NTH30" s="78"/>
      <c r="NTI30" s="78"/>
      <c r="NTJ30" s="78"/>
      <c r="NTK30" s="78"/>
      <c r="NTL30" s="78"/>
      <c r="NTM30" s="78"/>
      <c r="NTN30" s="78"/>
      <c r="NTO30" s="78"/>
      <c r="NTP30" s="78"/>
      <c r="NTQ30" s="78"/>
      <c r="NTR30" s="78"/>
      <c r="NTS30" s="78"/>
      <c r="NTT30" s="78"/>
      <c r="NTU30" s="78"/>
      <c r="NTV30" s="78"/>
      <c r="NTW30" s="78"/>
      <c r="NTX30" s="78"/>
      <c r="NTY30" s="78"/>
      <c r="NTZ30" s="78"/>
      <c r="NUA30" s="78"/>
      <c r="NUB30" s="78"/>
      <c r="NUC30" s="78"/>
      <c r="NUD30" s="78"/>
      <c r="NUE30" s="78"/>
      <c r="NUF30" s="78"/>
      <c r="NUG30" s="78"/>
      <c r="NUH30" s="78"/>
      <c r="NUI30" s="78"/>
      <c r="NUJ30" s="78"/>
      <c r="NUK30" s="78"/>
      <c r="NUL30" s="78"/>
      <c r="NUM30" s="78"/>
      <c r="NUN30" s="78"/>
      <c r="NUO30" s="78"/>
      <c r="NUP30" s="78"/>
      <c r="NUQ30" s="78"/>
      <c r="NUR30" s="78"/>
      <c r="NUS30" s="78"/>
      <c r="NUT30" s="78"/>
      <c r="NUU30" s="78"/>
      <c r="NUV30" s="78"/>
      <c r="NUW30" s="78"/>
      <c r="NUX30" s="78"/>
      <c r="NUY30" s="78"/>
      <c r="NUZ30" s="78"/>
      <c r="NVA30" s="78"/>
      <c r="NVB30" s="78"/>
      <c r="NVC30" s="78"/>
      <c r="NVD30" s="78"/>
      <c r="NVE30" s="78"/>
      <c r="NVF30" s="78"/>
      <c r="NVG30" s="78"/>
      <c r="NVH30" s="78"/>
      <c r="NVI30" s="78"/>
      <c r="NVJ30" s="78"/>
      <c r="NVK30" s="78"/>
      <c r="NVL30" s="78"/>
      <c r="NVM30" s="78"/>
      <c r="NVN30" s="78"/>
      <c r="NVO30" s="78"/>
      <c r="NVP30" s="78"/>
      <c r="NVQ30" s="78"/>
      <c r="NVR30" s="78"/>
      <c r="NVS30" s="78"/>
      <c r="NVT30" s="78"/>
      <c r="NVU30" s="78"/>
      <c r="NVV30" s="78"/>
      <c r="NVW30" s="78"/>
      <c r="NVX30" s="78"/>
      <c r="NVY30" s="78"/>
      <c r="NVZ30" s="78"/>
      <c r="NWA30" s="78"/>
      <c r="NWB30" s="78"/>
      <c r="NWC30" s="78"/>
      <c r="NWD30" s="78"/>
      <c r="NWE30" s="78"/>
      <c r="NWF30" s="78"/>
      <c r="NWG30" s="78"/>
      <c r="NWH30" s="78"/>
      <c r="NWI30" s="78"/>
      <c r="NWJ30" s="78"/>
      <c r="NWK30" s="78"/>
      <c r="NWL30" s="78"/>
      <c r="NWM30" s="78"/>
      <c r="NWN30" s="78"/>
      <c r="NWO30" s="78"/>
      <c r="NWP30" s="78"/>
      <c r="NWQ30" s="78"/>
      <c r="NWR30" s="78"/>
      <c r="NWS30" s="78"/>
      <c r="NWT30" s="78"/>
      <c r="NWU30" s="78"/>
      <c r="NWV30" s="78"/>
      <c r="NWW30" s="78"/>
      <c r="NWX30" s="78"/>
      <c r="NWY30" s="78"/>
      <c r="NWZ30" s="78"/>
      <c r="NXA30" s="78"/>
      <c r="NXB30" s="78"/>
      <c r="NXC30" s="78"/>
      <c r="NXD30" s="78"/>
      <c r="NXE30" s="78"/>
      <c r="NXF30" s="78"/>
      <c r="NXG30" s="78"/>
      <c r="NXH30" s="78"/>
      <c r="NXI30" s="78"/>
      <c r="NXJ30" s="78"/>
      <c r="NXK30" s="78"/>
      <c r="NXL30" s="78"/>
      <c r="NXM30" s="78"/>
      <c r="NXN30" s="78"/>
      <c r="NXO30" s="78"/>
      <c r="NXP30" s="78"/>
      <c r="NXQ30" s="78"/>
      <c r="NXR30" s="78"/>
      <c r="NXS30" s="78"/>
      <c r="NXT30" s="78"/>
      <c r="NXU30" s="78"/>
      <c r="NXV30" s="78"/>
      <c r="NXW30" s="78"/>
      <c r="NXX30" s="78"/>
      <c r="NXY30" s="78"/>
      <c r="NXZ30" s="78"/>
      <c r="NYA30" s="78"/>
      <c r="NYB30" s="78"/>
      <c r="NYC30" s="78"/>
      <c r="NYD30" s="78"/>
      <c r="NYE30" s="78"/>
      <c r="NYF30" s="78"/>
      <c r="NYG30" s="78"/>
      <c r="NYH30" s="78"/>
      <c r="NYI30" s="78"/>
      <c r="NYJ30" s="78"/>
      <c r="NYK30" s="78"/>
      <c r="NYL30" s="78"/>
      <c r="NYM30" s="78"/>
      <c r="NYN30" s="78"/>
      <c r="NYO30" s="78"/>
      <c r="NYP30" s="78"/>
      <c r="NYQ30" s="78"/>
      <c r="NYR30" s="78"/>
      <c r="NYS30" s="78"/>
      <c r="NYT30" s="78"/>
      <c r="NYU30" s="78"/>
      <c r="NYV30" s="78"/>
      <c r="NYW30" s="78"/>
      <c r="NYX30" s="78"/>
      <c r="NYY30" s="78"/>
      <c r="NYZ30" s="78"/>
      <c r="NZA30" s="78"/>
      <c r="NZB30" s="78"/>
      <c r="NZC30" s="78"/>
      <c r="NZD30" s="78"/>
      <c r="NZE30" s="78"/>
      <c r="NZF30" s="78"/>
      <c r="NZG30" s="78"/>
      <c r="NZH30" s="78"/>
      <c r="NZI30" s="78"/>
      <c r="NZJ30" s="78"/>
      <c r="NZK30" s="78"/>
      <c r="NZL30" s="78"/>
      <c r="NZM30" s="78"/>
      <c r="NZN30" s="78"/>
      <c r="NZO30" s="78"/>
      <c r="NZP30" s="78"/>
      <c r="NZQ30" s="78"/>
      <c r="NZR30" s="78"/>
      <c r="NZS30" s="78"/>
      <c r="NZT30" s="78"/>
      <c r="NZU30" s="78"/>
      <c r="NZV30" s="78"/>
      <c r="NZW30" s="78"/>
      <c r="NZX30" s="78"/>
      <c r="NZY30" s="78"/>
      <c r="NZZ30" s="78"/>
      <c r="OAA30" s="78"/>
      <c r="OAB30" s="78"/>
      <c r="OAC30" s="78"/>
      <c r="OAD30" s="78"/>
      <c r="OAE30" s="78"/>
      <c r="OAF30" s="78"/>
      <c r="OAG30" s="78"/>
      <c r="OAH30" s="78"/>
      <c r="OAI30" s="78"/>
      <c r="OAJ30" s="78"/>
      <c r="OAK30" s="78"/>
      <c r="OAL30" s="78"/>
      <c r="OAM30" s="78"/>
      <c r="OAN30" s="78"/>
      <c r="OAO30" s="78"/>
      <c r="OAP30" s="78"/>
      <c r="OAQ30" s="78"/>
      <c r="OAR30" s="78"/>
      <c r="OAS30" s="78"/>
      <c r="OAT30" s="78"/>
      <c r="OAU30" s="78"/>
      <c r="OAV30" s="78"/>
      <c r="OAW30" s="78"/>
      <c r="OAX30" s="78"/>
      <c r="OAY30" s="78"/>
      <c r="OAZ30" s="78"/>
      <c r="OBA30" s="78"/>
      <c r="OBB30" s="78"/>
      <c r="OBC30" s="78"/>
      <c r="OBD30" s="78"/>
      <c r="OBE30" s="78"/>
      <c r="OBF30" s="78"/>
      <c r="OBG30" s="78"/>
      <c r="OBH30" s="78"/>
      <c r="OBI30" s="78"/>
      <c r="OBJ30" s="78"/>
      <c r="OBK30" s="78"/>
      <c r="OBL30" s="78"/>
      <c r="OBM30" s="78"/>
      <c r="OBN30" s="78"/>
      <c r="OBO30" s="78"/>
      <c r="OBP30" s="78"/>
      <c r="OBQ30" s="78"/>
      <c r="OBR30" s="78"/>
      <c r="OBS30" s="78"/>
      <c r="OBT30" s="78"/>
      <c r="OBU30" s="78"/>
      <c r="OBV30" s="78"/>
      <c r="OBW30" s="78"/>
      <c r="OBX30" s="78"/>
      <c r="OBY30" s="78"/>
      <c r="OBZ30" s="78"/>
      <c r="OCA30" s="78"/>
      <c r="OCB30" s="78"/>
      <c r="OCC30" s="78"/>
      <c r="OCD30" s="78"/>
      <c r="OCE30" s="78"/>
      <c r="OCF30" s="78"/>
      <c r="OCG30" s="78"/>
      <c r="OCH30" s="78"/>
      <c r="OCI30" s="78"/>
      <c r="OCJ30" s="78"/>
      <c r="OCK30" s="78"/>
      <c r="OCL30" s="78"/>
      <c r="OCM30" s="78"/>
      <c r="OCN30" s="78"/>
      <c r="OCO30" s="78"/>
      <c r="OCP30" s="78"/>
      <c r="OCQ30" s="78"/>
      <c r="OCR30" s="78"/>
      <c r="OCS30" s="78"/>
      <c r="OCT30" s="78"/>
      <c r="OCU30" s="78"/>
      <c r="OCV30" s="78"/>
      <c r="OCW30" s="78"/>
      <c r="OCX30" s="78"/>
      <c r="OCY30" s="78"/>
      <c r="OCZ30" s="78"/>
      <c r="ODA30" s="78"/>
      <c r="ODB30" s="78"/>
      <c r="ODC30" s="78"/>
      <c r="ODD30" s="78"/>
      <c r="ODE30" s="78"/>
      <c r="ODF30" s="78"/>
      <c r="ODG30" s="78"/>
      <c r="ODH30" s="78"/>
      <c r="ODI30" s="78"/>
      <c r="ODJ30" s="78"/>
      <c r="ODK30" s="78"/>
      <c r="ODL30" s="78"/>
      <c r="ODM30" s="78"/>
      <c r="ODN30" s="78"/>
      <c r="ODO30" s="78"/>
      <c r="ODP30" s="78"/>
      <c r="ODQ30" s="78"/>
      <c r="ODR30" s="78"/>
      <c r="ODS30" s="78"/>
      <c r="ODT30" s="78"/>
      <c r="ODU30" s="78"/>
      <c r="ODV30" s="78"/>
      <c r="ODW30" s="78"/>
      <c r="ODX30" s="78"/>
      <c r="ODY30" s="78"/>
      <c r="ODZ30" s="78"/>
      <c r="OEA30" s="78"/>
      <c r="OEB30" s="78"/>
      <c r="OEC30" s="78"/>
      <c r="OED30" s="78"/>
      <c r="OEE30" s="78"/>
      <c r="OEF30" s="78"/>
      <c r="OEG30" s="78"/>
      <c r="OEH30" s="78"/>
      <c r="OEI30" s="78"/>
      <c r="OEJ30" s="78"/>
      <c r="OEK30" s="78"/>
      <c r="OEL30" s="78"/>
      <c r="OEM30" s="78"/>
      <c r="OEN30" s="78"/>
      <c r="OEO30" s="78"/>
      <c r="OEP30" s="78"/>
      <c r="OEQ30" s="78"/>
      <c r="OER30" s="78"/>
      <c r="OES30" s="78"/>
      <c r="OET30" s="78"/>
      <c r="OEU30" s="78"/>
      <c r="OEV30" s="78"/>
      <c r="OEW30" s="78"/>
      <c r="OEX30" s="78"/>
      <c r="OEY30" s="78"/>
      <c r="OEZ30" s="78"/>
      <c r="OFA30" s="78"/>
      <c r="OFB30" s="78"/>
      <c r="OFC30" s="78"/>
      <c r="OFD30" s="78"/>
      <c r="OFE30" s="78"/>
      <c r="OFF30" s="78"/>
      <c r="OFG30" s="78"/>
      <c r="OFH30" s="78"/>
      <c r="OFI30" s="78"/>
      <c r="OFJ30" s="78"/>
      <c r="OFK30" s="78"/>
      <c r="OFL30" s="78"/>
      <c r="OFM30" s="78"/>
      <c r="OFN30" s="78"/>
      <c r="OFO30" s="78"/>
      <c r="OFP30" s="78"/>
      <c r="OFQ30" s="78"/>
      <c r="OFR30" s="78"/>
      <c r="OFS30" s="78"/>
      <c r="OFT30" s="78"/>
      <c r="OFU30" s="78"/>
      <c r="OFV30" s="78"/>
      <c r="OFW30" s="78"/>
      <c r="OFX30" s="78"/>
      <c r="OFY30" s="78"/>
      <c r="OFZ30" s="78"/>
      <c r="OGA30" s="78"/>
      <c r="OGB30" s="78"/>
      <c r="OGC30" s="78"/>
      <c r="OGD30" s="78"/>
      <c r="OGE30" s="78"/>
      <c r="OGF30" s="78"/>
      <c r="OGG30" s="78"/>
      <c r="OGH30" s="78"/>
      <c r="OGI30" s="78"/>
      <c r="OGJ30" s="78"/>
      <c r="OGK30" s="78"/>
      <c r="OGL30" s="78"/>
      <c r="OGM30" s="78"/>
      <c r="OGN30" s="78"/>
      <c r="OGO30" s="78"/>
      <c r="OGP30" s="78"/>
      <c r="OGQ30" s="78"/>
      <c r="OGR30" s="78"/>
      <c r="OGS30" s="78"/>
      <c r="OGT30" s="78"/>
      <c r="OGU30" s="78"/>
      <c r="OGV30" s="78"/>
      <c r="OGW30" s="78"/>
      <c r="OGX30" s="78"/>
      <c r="OGY30" s="78"/>
      <c r="OGZ30" s="78"/>
      <c r="OHA30" s="78"/>
      <c r="OHB30" s="78"/>
      <c r="OHC30" s="78"/>
      <c r="OHD30" s="78"/>
      <c r="OHE30" s="78"/>
      <c r="OHF30" s="78"/>
      <c r="OHG30" s="78"/>
      <c r="OHH30" s="78"/>
      <c r="OHI30" s="78"/>
      <c r="OHJ30" s="78"/>
      <c r="OHK30" s="78"/>
      <c r="OHL30" s="78"/>
      <c r="OHM30" s="78"/>
      <c r="OHN30" s="78"/>
      <c r="OHO30" s="78"/>
      <c r="OHP30" s="78"/>
      <c r="OHQ30" s="78"/>
      <c r="OHR30" s="78"/>
      <c r="OHS30" s="78"/>
      <c r="OHT30" s="78"/>
      <c r="OHU30" s="78"/>
      <c r="OHV30" s="78"/>
      <c r="OHW30" s="78"/>
      <c r="OHX30" s="78"/>
      <c r="OHY30" s="78"/>
      <c r="OHZ30" s="78"/>
      <c r="OIA30" s="78"/>
      <c r="OIB30" s="78"/>
      <c r="OIC30" s="78"/>
      <c r="OID30" s="78"/>
      <c r="OIE30" s="78"/>
      <c r="OIF30" s="78"/>
      <c r="OIG30" s="78"/>
      <c r="OIH30" s="78"/>
      <c r="OII30" s="78"/>
      <c r="OIJ30" s="78"/>
      <c r="OIK30" s="78"/>
      <c r="OIL30" s="78"/>
      <c r="OIM30" s="78"/>
      <c r="OIN30" s="78"/>
      <c r="OIO30" s="78"/>
      <c r="OIP30" s="78"/>
      <c r="OIQ30" s="78"/>
      <c r="OIR30" s="78"/>
      <c r="OIS30" s="78"/>
      <c r="OIT30" s="78"/>
      <c r="OIU30" s="78"/>
      <c r="OIV30" s="78"/>
      <c r="OIW30" s="78"/>
      <c r="OIX30" s="78"/>
      <c r="OIY30" s="78"/>
      <c r="OIZ30" s="78"/>
      <c r="OJA30" s="78"/>
      <c r="OJB30" s="78"/>
      <c r="OJC30" s="78"/>
      <c r="OJD30" s="78"/>
      <c r="OJE30" s="78"/>
      <c r="OJF30" s="78"/>
      <c r="OJG30" s="78"/>
      <c r="OJH30" s="78"/>
      <c r="OJI30" s="78"/>
      <c r="OJJ30" s="78"/>
      <c r="OJK30" s="78"/>
      <c r="OJL30" s="78"/>
      <c r="OJM30" s="78"/>
      <c r="OJN30" s="78"/>
      <c r="OJO30" s="78"/>
      <c r="OJP30" s="78"/>
      <c r="OJQ30" s="78"/>
      <c r="OJR30" s="78"/>
      <c r="OJS30" s="78"/>
      <c r="OJT30" s="78"/>
      <c r="OJU30" s="78"/>
      <c r="OJV30" s="78"/>
      <c r="OJW30" s="78"/>
      <c r="OJX30" s="78"/>
      <c r="OJY30" s="78"/>
      <c r="OJZ30" s="78"/>
      <c r="OKA30" s="78"/>
      <c r="OKB30" s="78"/>
      <c r="OKC30" s="78"/>
      <c r="OKD30" s="78"/>
      <c r="OKE30" s="78"/>
      <c r="OKF30" s="78"/>
      <c r="OKG30" s="78"/>
      <c r="OKH30" s="78"/>
      <c r="OKI30" s="78"/>
      <c r="OKJ30" s="78"/>
      <c r="OKK30" s="78"/>
      <c r="OKL30" s="78"/>
      <c r="OKM30" s="78"/>
      <c r="OKN30" s="78"/>
      <c r="OKO30" s="78"/>
      <c r="OKP30" s="78"/>
      <c r="OKQ30" s="78"/>
      <c r="OKR30" s="78"/>
      <c r="OKS30" s="78"/>
      <c r="OKT30" s="78"/>
      <c r="OKU30" s="78"/>
      <c r="OKV30" s="78"/>
      <c r="OKW30" s="78"/>
      <c r="OKX30" s="78"/>
      <c r="OKY30" s="78"/>
      <c r="OKZ30" s="78"/>
      <c r="OLA30" s="78"/>
      <c r="OLB30" s="78"/>
      <c r="OLC30" s="78"/>
      <c r="OLD30" s="78"/>
      <c r="OLE30" s="78"/>
      <c r="OLF30" s="78"/>
      <c r="OLG30" s="78"/>
      <c r="OLH30" s="78"/>
      <c r="OLI30" s="78"/>
      <c r="OLJ30" s="78"/>
      <c r="OLK30" s="78"/>
      <c r="OLL30" s="78"/>
      <c r="OLM30" s="78"/>
      <c r="OLN30" s="78"/>
      <c r="OLO30" s="78"/>
      <c r="OLP30" s="78"/>
      <c r="OLQ30" s="78"/>
      <c r="OLR30" s="78"/>
      <c r="OLS30" s="78"/>
      <c r="OLT30" s="78"/>
      <c r="OLU30" s="78"/>
      <c r="OLV30" s="78"/>
      <c r="OLW30" s="78"/>
      <c r="OLX30" s="78"/>
      <c r="OLY30" s="78"/>
      <c r="OLZ30" s="78"/>
      <c r="OMA30" s="78"/>
      <c r="OMB30" s="78"/>
      <c r="OMC30" s="78"/>
      <c r="OMD30" s="78"/>
      <c r="OME30" s="78"/>
      <c r="OMF30" s="78"/>
      <c r="OMG30" s="78"/>
      <c r="OMH30" s="78"/>
      <c r="OMI30" s="78"/>
      <c r="OMJ30" s="78"/>
      <c r="OMK30" s="78"/>
      <c r="OML30" s="78"/>
      <c r="OMM30" s="78"/>
      <c r="OMN30" s="78"/>
      <c r="OMO30" s="78"/>
      <c r="OMP30" s="78"/>
      <c r="OMQ30" s="78"/>
      <c r="OMR30" s="78"/>
      <c r="OMS30" s="78"/>
      <c r="OMT30" s="78"/>
      <c r="OMU30" s="78"/>
      <c r="OMV30" s="78"/>
      <c r="OMW30" s="78"/>
      <c r="OMX30" s="78"/>
      <c r="OMY30" s="78"/>
      <c r="OMZ30" s="78"/>
      <c r="ONA30" s="78"/>
      <c r="ONB30" s="78"/>
      <c r="ONC30" s="78"/>
      <c r="OND30" s="78"/>
      <c r="ONE30" s="78"/>
      <c r="ONF30" s="78"/>
      <c r="ONG30" s="78"/>
      <c r="ONH30" s="78"/>
      <c r="ONI30" s="78"/>
      <c r="ONJ30" s="78"/>
      <c r="ONK30" s="78"/>
      <c r="ONL30" s="78"/>
      <c r="ONM30" s="78"/>
      <c r="ONN30" s="78"/>
      <c r="ONO30" s="78"/>
      <c r="ONP30" s="78"/>
      <c r="ONQ30" s="78"/>
      <c r="ONR30" s="78"/>
      <c r="ONS30" s="78"/>
      <c r="ONT30" s="78"/>
      <c r="ONU30" s="78"/>
      <c r="ONV30" s="78"/>
      <c r="ONW30" s="78"/>
      <c r="ONX30" s="78"/>
      <c r="ONY30" s="78"/>
      <c r="ONZ30" s="78"/>
      <c r="OOA30" s="78"/>
      <c r="OOB30" s="78"/>
      <c r="OOC30" s="78"/>
      <c r="OOD30" s="78"/>
      <c r="OOE30" s="78"/>
      <c r="OOF30" s="78"/>
      <c r="OOG30" s="78"/>
      <c r="OOH30" s="78"/>
      <c r="OOI30" s="78"/>
      <c r="OOJ30" s="78"/>
      <c r="OOK30" s="78"/>
      <c r="OOL30" s="78"/>
      <c r="OOM30" s="78"/>
      <c r="OON30" s="78"/>
      <c r="OOO30" s="78"/>
      <c r="OOP30" s="78"/>
      <c r="OOQ30" s="78"/>
      <c r="OOR30" s="78"/>
      <c r="OOS30" s="78"/>
      <c r="OOT30" s="78"/>
      <c r="OOU30" s="78"/>
      <c r="OOV30" s="78"/>
      <c r="OOW30" s="78"/>
      <c r="OOX30" s="78"/>
      <c r="OOY30" s="78"/>
      <c r="OOZ30" s="78"/>
      <c r="OPA30" s="78"/>
      <c r="OPB30" s="78"/>
      <c r="OPC30" s="78"/>
      <c r="OPD30" s="78"/>
      <c r="OPE30" s="78"/>
      <c r="OPF30" s="78"/>
      <c r="OPG30" s="78"/>
      <c r="OPH30" s="78"/>
      <c r="OPI30" s="78"/>
      <c r="OPJ30" s="78"/>
      <c r="OPK30" s="78"/>
      <c r="OPL30" s="78"/>
      <c r="OPM30" s="78"/>
      <c r="OPN30" s="78"/>
      <c r="OPO30" s="78"/>
      <c r="OPP30" s="78"/>
      <c r="OPQ30" s="78"/>
      <c r="OPR30" s="78"/>
      <c r="OPS30" s="78"/>
      <c r="OPT30" s="78"/>
      <c r="OPU30" s="78"/>
      <c r="OPV30" s="78"/>
      <c r="OPW30" s="78"/>
      <c r="OPX30" s="78"/>
      <c r="OPY30" s="78"/>
      <c r="OPZ30" s="78"/>
      <c r="OQA30" s="78"/>
      <c r="OQB30" s="78"/>
      <c r="OQC30" s="78"/>
      <c r="OQD30" s="78"/>
      <c r="OQE30" s="78"/>
      <c r="OQF30" s="78"/>
      <c r="OQG30" s="78"/>
      <c r="OQH30" s="78"/>
      <c r="OQI30" s="78"/>
      <c r="OQJ30" s="78"/>
      <c r="OQK30" s="78"/>
      <c r="OQL30" s="78"/>
      <c r="OQM30" s="78"/>
      <c r="OQN30" s="78"/>
      <c r="OQO30" s="78"/>
      <c r="OQP30" s="78"/>
      <c r="OQQ30" s="78"/>
      <c r="OQR30" s="78"/>
      <c r="OQS30" s="78"/>
      <c r="OQT30" s="78"/>
      <c r="OQU30" s="78"/>
      <c r="OQV30" s="78"/>
      <c r="OQW30" s="78"/>
      <c r="OQX30" s="78"/>
      <c r="OQY30" s="78"/>
      <c r="OQZ30" s="78"/>
      <c r="ORA30" s="78"/>
      <c r="ORB30" s="78"/>
      <c r="ORC30" s="78"/>
      <c r="ORD30" s="78"/>
      <c r="ORE30" s="78"/>
      <c r="ORF30" s="78"/>
      <c r="ORG30" s="78"/>
      <c r="ORH30" s="78"/>
      <c r="ORI30" s="78"/>
      <c r="ORJ30" s="78"/>
      <c r="ORK30" s="78"/>
      <c r="ORL30" s="78"/>
      <c r="ORM30" s="78"/>
      <c r="ORN30" s="78"/>
      <c r="ORO30" s="78"/>
      <c r="ORP30" s="78"/>
      <c r="ORQ30" s="78"/>
      <c r="ORR30" s="78"/>
      <c r="ORS30" s="78"/>
      <c r="ORT30" s="78"/>
      <c r="ORU30" s="78"/>
      <c r="ORV30" s="78"/>
      <c r="ORW30" s="78"/>
      <c r="ORX30" s="78"/>
      <c r="ORY30" s="78"/>
      <c r="ORZ30" s="78"/>
      <c r="OSA30" s="78"/>
      <c r="OSB30" s="78"/>
      <c r="OSC30" s="78"/>
      <c r="OSD30" s="78"/>
      <c r="OSE30" s="78"/>
      <c r="OSF30" s="78"/>
      <c r="OSG30" s="78"/>
      <c r="OSH30" s="78"/>
      <c r="OSI30" s="78"/>
      <c r="OSJ30" s="78"/>
      <c r="OSK30" s="78"/>
      <c r="OSL30" s="78"/>
      <c r="OSM30" s="78"/>
      <c r="OSN30" s="78"/>
      <c r="OSO30" s="78"/>
      <c r="OSP30" s="78"/>
      <c r="OSQ30" s="78"/>
      <c r="OSR30" s="78"/>
      <c r="OSS30" s="78"/>
      <c r="OST30" s="78"/>
      <c r="OSU30" s="78"/>
      <c r="OSV30" s="78"/>
      <c r="OSW30" s="78"/>
      <c r="OSX30" s="78"/>
      <c r="OSY30" s="78"/>
      <c r="OSZ30" s="78"/>
      <c r="OTA30" s="78"/>
      <c r="OTB30" s="78"/>
      <c r="OTC30" s="78"/>
      <c r="OTD30" s="78"/>
      <c r="OTE30" s="78"/>
      <c r="OTF30" s="78"/>
      <c r="OTG30" s="78"/>
      <c r="OTH30" s="78"/>
      <c r="OTI30" s="78"/>
      <c r="OTJ30" s="78"/>
      <c r="OTK30" s="78"/>
      <c r="OTL30" s="78"/>
      <c r="OTM30" s="78"/>
      <c r="OTN30" s="78"/>
      <c r="OTO30" s="78"/>
      <c r="OTP30" s="78"/>
      <c r="OTQ30" s="78"/>
      <c r="OTR30" s="78"/>
      <c r="OTS30" s="78"/>
      <c r="OTT30" s="78"/>
      <c r="OTU30" s="78"/>
      <c r="OTV30" s="78"/>
      <c r="OTW30" s="78"/>
      <c r="OTX30" s="78"/>
      <c r="OTY30" s="78"/>
      <c r="OTZ30" s="78"/>
      <c r="OUA30" s="78"/>
      <c r="OUB30" s="78"/>
      <c r="OUC30" s="78"/>
      <c r="OUD30" s="78"/>
      <c r="OUE30" s="78"/>
      <c r="OUF30" s="78"/>
      <c r="OUG30" s="78"/>
      <c r="OUH30" s="78"/>
      <c r="OUI30" s="78"/>
      <c r="OUJ30" s="78"/>
      <c r="OUK30" s="78"/>
      <c r="OUL30" s="78"/>
      <c r="OUM30" s="78"/>
      <c r="OUN30" s="78"/>
      <c r="OUO30" s="78"/>
      <c r="OUP30" s="78"/>
      <c r="OUQ30" s="78"/>
      <c r="OUR30" s="78"/>
      <c r="OUS30" s="78"/>
      <c r="OUT30" s="78"/>
      <c r="OUU30" s="78"/>
      <c r="OUV30" s="78"/>
      <c r="OUW30" s="78"/>
      <c r="OUX30" s="78"/>
      <c r="OUY30" s="78"/>
      <c r="OUZ30" s="78"/>
      <c r="OVA30" s="78"/>
      <c r="OVB30" s="78"/>
      <c r="OVC30" s="78"/>
      <c r="OVD30" s="78"/>
      <c r="OVE30" s="78"/>
      <c r="OVF30" s="78"/>
      <c r="OVG30" s="78"/>
      <c r="OVH30" s="78"/>
      <c r="OVI30" s="78"/>
      <c r="OVJ30" s="78"/>
      <c r="OVK30" s="78"/>
      <c r="OVL30" s="78"/>
      <c r="OVM30" s="78"/>
      <c r="OVN30" s="78"/>
      <c r="OVO30" s="78"/>
      <c r="OVP30" s="78"/>
      <c r="OVQ30" s="78"/>
      <c r="OVR30" s="78"/>
      <c r="OVS30" s="78"/>
      <c r="OVT30" s="78"/>
      <c r="OVU30" s="78"/>
      <c r="OVV30" s="78"/>
      <c r="OVW30" s="78"/>
      <c r="OVX30" s="78"/>
      <c r="OVY30" s="78"/>
      <c r="OVZ30" s="78"/>
      <c r="OWA30" s="78"/>
      <c r="OWB30" s="78"/>
      <c r="OWC30" s="78"/>
      <c r="OWD30" s="78"/>
      <c r="OWE30" s="78"/>
      <c r="OWF30" s="78"/>
      <c r="OWG30" s="78"/>
      <c r="OWH30" s="78"/>
      <c r="OWI30" s="78"/>
      <c r="OWJ30" s="78"/>
      <c r="OWK30" s="78"/>
      <c r="OWL30" s="78"/>
      <c r="OWM30" s="78"/>
      <c r="OWN30" s="78"/>
      <c r="OWO30" s="78"/>
      <c r="OWP30" s="78"/>
      <c r="OWQ30" s="78"/>
      <c r="OWR30" s="78"/>
      <c r="OWS30" s="78"/>
      <c r="OWT30" s="78"/>
      <c r="OWU30" s="78"/>
      <c r="OWV30" s="78"/>
      <c r="OWW30" s="78"/>
      <c r="OWX30" s="78"/>
      <c r="OWY30" s="78"/>
      <c r="OWZ30" s="78"/>
      <c r="OXA30" s="78"/>
      <c r="OXB30" s="78"/>
      <c r="OXC30" s="78"/>
      <c r="OXD30" s="78"/>
      <c r="OXE30" s="78"/>
      <c r="OXF30" s="78"/>
      <c r="OXG30" s="78"/>
      <c r="OXH30" s="78"/>
      <c r="OXI30" s="78"/>
      <c r="OXJ30" s="78"/>
      <c r="OXK30" s="78"/>
      <c r="OXL30" s="78"/>
      <c r="OXM30" s="78"/>
      <c r="OXN30" s="78"/>
      <c r="OXO30" s="78"/>
      <c r="OXP30" s="78"/>
      <c r="OXQ30" s="78"/>
      <c r="OXR30" s="78"/>
      <c r="OXS30" s="78"/>
      <c r="OXT30" s="78"/>
      <c r="OXU30" s="78"/>
      <c r="OXV30" s="78"/>
      <c r="OXW30" s="78"/>
      <c r="OXX30" s="78"/>
      <c r="OXY30" s="78"/>
      <c r="OXZ30" s="78"/>
      <c r="OYA30" s="78"/>
      <c r="OYB30" s="78"/>
      <c r="OYC30" s="78"/>
      <c r="OYD30" s="78"/>
      <c r="OYE30" s="78"/>
      <c r="OYF30" s="78"/>
      <c r="OYG30" s="78"/>
      <c r="OYH30" s="78"/>
      <c r="OYI30" s="78"/>
      <c r="OYJ30" s="78"/>
      <c r="OYK30" s="78"/>
      <c r="OYL30" s="78"/>
      <c r="OYM30" s="78"/>
      <c r="OYN30" s="78"/>
      <c r="OYO30" s="78"/>
      <c r="OYP30" s="78"/>
      <c r="OYQ30" s="78"/>
      <c r="OYR30" s="78"/>
      <c r="OYS30" s="78"/>
      <c r="OYT30" s="78"/>
      <c r="OYU30" s="78"/>
      <c r="OYV30" s="78"/>
      <c r="OYW30" s="78"/>
      <c r="OYX30" s="78"/>
      <c r="OYY30" s="78"/>
      <c r="OYZ30" s="78"/>
      <c r="OZA30" s="78"/>
      <c r="OZB30" s="78"/>
      <c r="OZC30" s="78"/>
      <c r="OZD30" s="78"/>
      <c r="OZE30" s="78"/>
      <c r="OZF30" s="78"/>
      <c r="OZG30" s="78"/>
      <c r="OZH30" s="78"/>
      <c r="OZI30" s="78"/>
      <c r="OZJ30" s="78"/>
      <c r="OZK30" s="78"/>
      <c r="OZL30" s="78"/>
      <c r="OZM30" s="78"/>
      <c r="OZN30" s="78"/>
      <c r="OZO30" s="78"/>
      <c r="OZP30" s="78"/>
      <c r="OZQ30" s="78"/>
      <c r="OZR30" s="78"/>
      <c r="OZS30" s="78"/>
      <c r="OZT30" s="78"/>
      <c r="OZU30" s="78"/>
      <c r="OZV30" s="78"/>
      <c r="OZW30" s="78"/>
      <c r="OZX30" s="78"/>
      <c r="OZY30" s="78"/>
      <c r="OZZ30" s="78"/>
      <c r="PAA30" s="78"/>
      <c r="PAB30" s="78"/>
      <c r="PAC30" s="78"/>
      <c r="PAD30" s="78"/>
      <c r="PAE30" s="78"/>
      <c r="PAF30" s="78"/>
      <c r="PAG30" s="78"/>
      <c r="PAH30" s="78"/>
      <c r="PAI30" s="78"/>
      <c r="PAJ30" s="78"/>
      <c r="PAK30" s="78"/>
      <c r="PAL30" s="78"/>
      <c r="PAM30" s="78"/>
      <c r="PAN30" s="78"/>
      <c r="PAO30" s="78"/>
      <c r="PAP30" s="78"/>
      <c r="PAQ30" s="78"/>
      <c r="PAR30" s="78"/>
      <c r="PAS30" s="78"/>
      <c r="PAT30" s="78"/>
      <c r="PAU30" s="78"/>
      <c r="PAV30" s="78"/>
      <c r="PAW30" s="78"/>
      <c r="PAX30" s="78"/>
      <c r="PAY30" s="78"/>
      <c r="PAZ30" s="78"/>
      <c r="PBA30" s="78"/>
      <c r="PBB30" s="78"/>
      <c r="PBC30" s="78"/>
      <c r="PBD30" s="78"/>
      <c r="PBE30" s="78"/>
      <c r="PBF30" s="78"/>
      <c r="PBG30" s="78"/>
      <c r="PBH30" s="78"/>
      <c r="PBI30" s="78"/>
      <c r="PBJ30" s="78"/>
      <c r="PBK30" s="78"/>
      <c r="PBL30" s="78"/>
      <c r="PBM30" s="78"/>
      <c r="PBN30" s="78"/>
      <c r="PBO30" s="78"/>
      <c r="PBP30" s="78"/>
      <c r="PBQ30" s="78"/>
      <c r="PBR30" s="78"/>
      <c r="PBS30" s="78"/>
      <c r="PBT30" s="78"/>
      <c r="PBU30" s="78"/>
      <c r="PBV30" s="78"/>
      <c r="PBW30" s="78"/>
      <c r="PBX30" s="78"/>
      <c r="PBY30" s="78"/>
      <c r="PBZ30" s="78"/>
      <c r="PCA30" s="78"/>
      <c r="PCB30" s="78"/>
      <c r="PCC30" s="78"/>
      <c r="PCD30" s="78"/>
      <c r="PCE30" s="78"/>
      <c r="PCF30" s="78"/>
      <c r="PCG30" s="78"/>
      <c r="PCH30" s="78"/>
      <c r="PCI30" s="78"/>
      <c r="PCJ30" s="78"/>
      <c r="PCK30" s="78"/>
      <c r="PCL30" s="78"/>
      <c r="PCM30" s="78"/>
      <c r="PCN30" s="78"/>
      <c r="PCO30" s="78"/>
      <c r="PCP30" s="78"/>
      <c r="PCQ30" s="78"/>
      <c r="PCR30" s="78"/>
      <c r="PCS30" s="78"/>
      <c r="PCT30" s="78"/>
      <c r="PCU30" s="78"/>
      <c r="PCV30" s="78"/>
      <c r="PCW30" s="78"/>
      <c r="PCX30" s="78"/>
      <c r="PCY30" s="78"/>
      <c r="PCZ30" s="78"/>
      <c r="PDA30" s="78"/>
      <c r="PDB30" s="78"/>
      <c r="PDC30" s="78"/>
      <c r="PDD30" s="78"/>
      <c r="PDE30" s="78"/>
      <c r="PDF30" s="78"/>
      <c r="PDG30" s="78"/>
      <c r="PDH30" s="78"/>
      <c r="PDI30" s="78"/>
      <c r="PDJ30" s="78"/>
      <c r="PDK30" s="78"/>
      <c r="PDL30" s="78"/>
      <c r="PDM30" s="78"/>
      <c r="PDN30" s="78"/>
      <c r="PDO30" s="78"/>
      <c r="PDP30" s="78"/>
      <c r="PDQ30" s="78"/>
      <c r="PDR30" s="78"/>
      <c r="PDS30" s="78"/>
      <c r="PDT30" s="78"/>
      <c r="PDU30" s="78"/>
      <c r="PDV30" s="78"/>
      <c r="PDW30" s="78"/>
      <c r="PDX30" s="78"/>
      <c r="PDY30" s="78"/>
      <c r="PDZ30" s="78"/>
      <c r="PEA30" s="78"/>
      <c r="PEB30" s="78"/>
      <c r="PEC30" s="78"/>
      <c r="PED30" s="78"/>
      <c r="PEE30" s="78"/>
      <c r="PEF30" s="78"/>
      <c r="PEG30" s="78"/>
      <c r="PEH30" s="78"/>
      <c r="PEI30" s="78"/>
      <c r="PEJ30" s="78"/>
      <c r="PEK30" s="78"/>
      <c r="PEL30" s="78"/>
      <c r="PEM30" s="78"/>
      <c r="PEN30" s="78"/>
      <c r="PEO30" s="78"/>
      <c r="PEP30" s="78"/>
      <c r="PEQ30" s="78"/>
      <c r="PER30" s="78"/>
      <c r="PES30" s="78"/>
      <c r="PET30" s="78"/>
      <c r="PEU30" s="78"/>
      <c r="PEV30" s="78"/>
      <c r="PEW30" s="78"/>
      <c r="PEX30" s="78"/>
      <c r="PEY30" s="78"/>
      <c r="PEZ30" s="78"/>
      <c r="PFA30" s="78"/>
      <c r="PFB30" s="78"/>
      <c r="PFC30" s="78"/>
      <c r="PFD30" s="78"/>
      <c r="PFE30" s="78"/>
      <c r="PFF30" s="78"/>
      <c r="PFG30" s="78"/>
      <c r="PFH30" s="78"/>
      <c r="PFI30" s="78"/>
      <c r="PFJ30" s="78"/>
      <c r="PFK30" s="78"/>
      <c r="PFL30" s="78"/>
      <c r="PFM30" s="78"/>
      <c r="PFN30" s="78"/>
      <c r="PFO30" s="78"/>
      <c r="PFP30" s="78"/>
      <c r="PFQ30" s="78"/>
      <c r="PFR30" s="78"/>
      <c r="PFS30" s="78"/>
      <c r="PFT30" s="78"/>
      <c r="PFU30" s="78"/>
      <c r="PFV30" s="78"/>
      <c r="PFW30" s="78"/>
      <c r="PFX30" s="78"/>
      <c r="PFY30" s="78"/>
      <c r="PFZ30" s="78"/>
      <c r="PGA30" s="78"/>
      <c r="PGB30" s="78"/>
      <c r="PGC30" s="78"/>
      <c r="PGD30" s="78"/>
      <c r="PGE30" s="78"/>
      <c r="PGF30" s="78"/>
      <c r="PGG30" s="78"/>
      <c r="PGH30" s="78"/>
      <c r="PGI30" s="78"/>
      <c r="PGJ30" s="78"/>
      <c r="PGK30" s="78"/>
      <c r="PGL30" s="78"/>
      <c r="PGM30" s="78"/>
      <c r="PGN30" s="78"/>
      <c r="PGO30" s="78"/>
      <c r="PGP30" s="78"/>
      <c r="PGQ30" s="78"/>
      <c r="PGR30" s="78"/>
      <c r="PGS30" s="78"/>
      <c r="PGT30" s="78"/>
      <c r="PGU30" s="78"/>
      <c r="PGV30" s="78"/>
      <c r="PGW30" s="78"/>
      <c r="PGX30" s="78"/>
      <c r="PGY30" s="78"/>
      <c r="PGZ30" s="78"/>
      <c r="PHA30" s="78"/>
      <c r="PHB30" s="78"/>
      <c r="PHC30" s="78"/>
      <c r="PHD30" s="78"/>
      <c r="PHE30" s="78"/>
      <c r="PHF30" s="78"/>
      <c r="PHG30" s="78"/>
      <c r="PHH30" s="78"/>
      <c r="PHI30" s="78"/>
      <c r="PHJ30" s="78"/>
      <c r="PHK30" s="78"/>
      <c r="PHL30" s="78"/>
      <c r="PHM30" s="78"/>
      <c r="PHN30" s="78"/>
      <c r="PHO30" s="78"/>
      <c r="PHP30" s="78"/>
      <c r="PHQ30" s="78"/>
      <c r="PHR30" s="78"/>
      <c r="PHS30" s="78"/>
      <c r="PHT30" s="78"/>
      <c r="PHU30" s="78"/>
      <c r="PHV30" s="78"/>
      <c r="PHW30" s="78"/>
      <c r="PHX30" s="78"/>
      <c r="PHY30" s="78"/>
      <c r="PHZ30" s="78"/>
      <c r="PIA30" s="78"/>
      <c r="PIB30" s="78"/>
      <c r="PIC30" s="78"/>
      <c r="PID30" s="78"/>
      <c r="PIE30" s="78"/>
      <c r="PIF30" s="78"/>
      <c r="PIG30" s="78"/>
      <c r="PIH30" s="78"/>
      <c r="PII30" s="78"/>
      <c r="PIJ30" s="78"/>
      <c r="PIK30" s="78"/>
      <c r="PIL30" s="78"/>
      <c r="PIM30" s="78"/>
      <c r="PIN30" s="78"/>
      <c r="PIO30" s="78"/>
      <c r="PIP30" s="78"/>
      <c r="PIQ30" s="78"/>
      <c r="PIR30" s="78"/>
      <c r="PIS30" s="78"/>
      <c r="PIT30" s="78"/>
      <c r="PIU30" s="78"/>
      <c r="PIV30" s="78"/>
      <c r="PIW30" s="78"/>
      <c r="PIX30" s="78"/>
      <c r="PIY30" s="78"/>
      <c r="PIZ30" s="78"/>
      <c r="PJA30" s="78"/>
      <c r="PJB30" s="78"/>
      <c r="PJC30" s="78"/>
      <c r="PJD30" s="78"/>
      <c r="PJE30" s="78"/>
      <c r="PJF30" s="78"/>
      <c r="PJG30" s="78"/>
      <c r="PJH30" s="78"/>
      <c r="PJI30" s="78"/>
      <c r="PJJ30" s="78"/>
      <c r="PJK30" s="78"/>
      <c r="PJL30" s="78"/>
      <c r="PJM30" s="78"/>
      <c r="PJN30" s="78"/>
      <c r="PJO30" s="78"/>
      <c r="PJP30" s="78"/>
      <c r="PJQ30" s="78"/>
      <c r="PJR30" s="78"/>
      <c r="PJS30" s="78"/>
      <c r="PJT30" s="78"/>
      <c r="PJU30" s="78"/>
      <c r="PJV30" s="78"/>
      <c r="PJW30" s="78"/>
      <c r="PJX30" s="78"/>
      <c r="PJY30" s="78"/>
      <c r="PJZ30" s="78"/>
      <c r="PKA30" s="78"/>
      <c r="PKB30" s="78"/>
      <c r="PKC30" s="78"/>
      <c r="PKD30" s="78"/>
      <c r="PKE30" s="78"/>
      <c r="PKF30" s="78"/>
      <c r="PKG30" s="78"/>
      <c r="PKH30" s="78"/>
      <c r="PKI30" s="78"/>
      <c r="PKJ30" s="78"/>
      <c r="PKK30" s="78"/>
      <c r="PKL30" s="78"/>
      <c r="PKM30" s="78"/>
      <c r="PKN30" s="78"/>
      <c r="PKO30" s="78"/>
      <c r="PKP30" s="78"/>
      <c r="PKQ30" s="78"/>
      <c r="PKR30" s="78"/>
      <c r="PKS30" s="78"/>
      <c r="PKT30" s="78"/>
      <c r="PKU30" s="78"/>
      <c r="PKV30" s="78"/>
      <c r="PKW30" s="78"/>
      <c r="PKX30" s="78"/>
      <c r="PKY30" s="78"/>
      <c r="PKZ30" s="78"/>
      <c r="PLA30" s="78"/>
      <c r="PLB30" s="78"/>
      <c r="PLC30" s="78"/>
      <c r="PLD30" s="78"/>
      <c r="PLE30" s="78"/>
      <c r="PLF30" s="78"/>
      <c r="PLG30" s="78"/>
      <c r="PLH30" s="78"/>
      <c r="PLI30" s="78"/>
      <c r="PLJ30" s="78"/>
      <c r="PLK30" s="78"/>
      <c r="PLL30" s="78"/>
      <c r="PLM30" s="78"/>
      <c r="PLN30" s="78"/>
      <c r="PLO30" s="78"/>
      <c r="PLP30" s="78"/>
      <c r="PLQ30" s="78"/>
      <c r="PLR30" s="78"/>
      <c r="PLS30" s="78"/>
      <c r="PLT30" s="78"/>
      <c r="PLU30" s="78"/>
      <c r="PLV30" s="78"/>
      <c r="PLW30" s="78"/>
      <c r="PLX30" s="78"/>
      <c r="PLY30" s="78"/>
      <c r="PLZ30" s="78"/>
      <c r="PMA30" s="78"/>
      <c r="PMB30" s="78"/>
      <c r="PMC30" s="78"/>
      <c r="PMD30" s="78"/>
      <c r="PME30" s="78"/>
      <c r="PMF30" s="78"/>
      <c r="PMG30" s="78"/>
      <c r="PMH30" s="78"/>
      <c r="PMI30" s="78"/>
      <c r="PMJ30" s="78"/>
      <c r="PMK30" s="78"/>
      <c r="PML30" s="78"/>
      <c r="PMM30" s="78"/>
      <c r="PMN30" s="78"/>
      <c r="PMO30" s="78"/>
      <c r="PMP30" s="78"/>
      <c r="PMQ30" s="78"/>
      <c r="PMR30" s="78"/>
      <c r="PMS30" s="78"/>
      <c r="PMT30" s="78"/>
      <c r="PMU30" s="78"/>
      <c r="PMV30" s="78"/>
      <c r="PMW30" s="78"/>
      <c r="PMX30" s="78"/>
      <c r="PMY30" s="78"/>
      <c r="PMZ30" s="78"/>
      <c r="PNA30" s="78"/>
      <c r="PNB30" s="78"/>
      <c r="PNC30" s="78"/>
      <c r="PND30" s="78"/>
      <c r="PNE30" s="78"/>
      <c r="PNF30" s="78"/>
      <c r="PNG30" s="78"/>
      <c r="PNH30" s="78"/>
      <c r="PNI30" s="78"/>
      <c r="PNJ30" s="78"/>
      <c r="PNK30" s="78"/>
      <c r="PNL30" s="78"/>
      <c r="PNM30" s="78"/>
      <c r="PNN30" s="78"/>
      <c r="PNO30" s="78"/>
      <c r="PNP30" s="78"/>
      <c r="PNQ30" s="78"/>
      <c r="PNR30" s="78"/>
      <c r="PNS30" s="78"/>
      <c r="PNT30" s="78"/>
      <c r="PNU30" s="78"/>
      <c r="PNV30" s="78"/>
      <c r="PNW30" s="78"/>
      <c r="PNX30" s="78"/>
      <c r="PNY30" s="78"/>
      <c r="PNZ30" s="78"/>
      <c r="POA30" s="78"/>
      <c r="POB30" s="78"/>
      <c r="POC30" s="78"/>
      <c r="POD30" s="78"/>
      <c r="POE30" s="78"/>
      <c r="POF30" s="78"/>
      <c r="POG30" s="78"/>
      <c r="POH30" s="78"/>
      <c r="POI30" s="78"/>
      <c r="POJ30" s="78"/>
      <c r="POK30" s="78"/>
      <c r="POL30" s="78"/>
      <c r="POM30" s="78"/>
      <c r="PON30" s="78"/>
      <c r="POO30" s="78"/>
      <c r="POP30" s="78"/>
      <c r="POQ30" s="78"/>
      <c r="POR30" s="78"/>
      <c r="POS30" s="78"/>
      <c r="POT30" s="78"/>
      <c r="POU30" s="78"/>
      <c r="POV30" s="78"/>
      <c r="POW30" s="78"/>
      <c r="POX30" s="78"/>
      <c r="POY30" s="78"/>
      <c r="POZ30" s="78"/>
      <c r="PPA30" s="78"/>
      <c r="PPB30" s="78"/>
      <c r="PPC30" s="78"/>
      <c r="PPD30" s="78"/>
      <c r="PPE30" s="78"/>
      <c r="PPF30" s="78"/>
      <c r="PPG30" s="78"/>
      <c r="PPH30" s="78"/>
      <c r="PPI30" s="78"/>
      <c r="PPJ30" s="78"/>
      <c r="PPK30" s="78"/>
      <c r="PPL30" s="78"/>
      <c r="PPM30" s="78"/>
      <c r="PPN30" s="78"/>
      <c r="PPO30" s="78"/>
      <c r="PPP30" s="78"/>
      <c r="PPQ30" s="78"/>
      <c r="PPR30" s="78"/>
      <c r="PPS30" s="78"/>
      <c r="PPT30" s="78"/>
      <c r="PPU30" s="78"/>
      <c r="PPV30" s="78"/>
      <c r="PPW30" s="78"/>
      <c r="PPX30" s="78"/>
      <c r="PPY30" s="78"/>
      <c r="PPZ30" s="78"/>
      <c r="PQA30" s="78"/>
      <c r="PQB30" s="78"/>
      <c r="PQC30" s="78"/>
      <c r="PQD30" s="78"/>
      <c r="PQE30" s="78"/>
      <c r="PQF30" s="78"/>
      <c r="PQG30" s="78"/>
      <c r="PQH30" s="78"/>
      <c r="PQI30" s="78"/>
      <c r="PQJ30" s="78"/>
      <c r="PQK30" s="78"/>
      <c r="PQL30" s="78"/>
      <c r="PQM30" s="78"/>
      <c r="PQN30" s="78"/>
      <c r="PQO30" s="78"/>
      <c r="PQP30" s="78"/>
      <c r="PQQ30" s="78"/>
      <c r="PQR30" s="78"/>
      <c r="PQS30" s="78"/>
      <c r="PQT30" s="78"/>
      <c r="PQU30" s="78"/>
      <c r="PQV30" s="78"/>
      <c r="PQW30" s="78"/>
      <c r="PQX30" s="78"/>
      <c r="PQY30" s="78"/>
      <c r="PQZ30" s="78"/>
      <c r="PRA30" s="78"/>
      <c r="PRB30" s="78"/>
      <c r="PRC30" s="78"/>
      <c r="PRD30" s="78"/>
      <c r="PRE30" s="78"/>
      <c r="PRF30" s="78"/>
      <c r="PRG30" s="78"/>
      <c r="PRH30" s="78"/>
      <c r="PRI30" s="78"/>
      <c r="PRJ30" s="78"/>
      <c r="PRK30" s="78"/>
      <c r="PRL30" s="78"/>
      <c r="PRM30" s="78"/>
      <c r="PRN30" s="78"/>
      <c r="PRO30" s="78"/>
      <c r="PRP30" s="78"/>
      <c r="PRQ30" s="78"/>
      <c r="PRR30" s="78"/>
      <c r="PRS30" s="78"/>
      <c r="PRT30" s="78"/>
      <c r="PRU30" s="78"/>
      <c r="PRV30" s="78"/>
      <c r="PRW30" s="78"/>
      <c r="PRX30" s="78"/>
      <c r="PRY30" s="78"/>
      <c r="PRZ30" s="78"/>
      <c r="PSA30" s="78"/>
      <c r="PSB30" s="78"/>
      <c r="PSC30" s="78"/>
      <c r="PSD30" s="78"/>
      <c r="PSE30" s="78"/>
      <c r="PSF30" s="78"/>
      <c r="PSG30" s="78"/>
      <c r="PSH30" s="78"/>
      <c r="PSI30" s="78"/>
      <c r="PSJ30" s="78"/>
      <c r="PSK30" s="78"/>
      <c r="PSL30" s="78"/>
      <c r="PSM30" s="78"/>
      <c r="PSN30" s="78"/>
      <c r="PSO30" s="78"/>
      <c r="PSP30" s="78"/>
      <c r="PSQ30" s="78"/>
      <c r="PSR30" s="78"/>
      <c r="PSS30" s="78"/>
      <c r="PST30" s="78"/>
      <c r="PSU30" s="78"/>
      <c r="PSV30" s="78"/>
      <c r="PSW30" s="78"/>
      <c r="PSX30" s="78"/>
      <c r="PSY30" s="78"/>
      <c r="PSZ30" s="78"/>
      <c r="PTA30" s="78"/>
      <c r="PTB30" s="78"/>
      <c r="PTC30" s="78"/>
      <c r="PTD30" s="78"/>
      <c r="PTE30" s="78"/>
      <c r="PTF30" s="78"/>
      <c r="PTG30" s="78"/>
      <c r="PTH30" s="78"/>
      <c r="PTI30" s="78"/>
      <c r="PTJ30" s="78"/>
      <c r="PTK30" s="78"/>
      <c r="PTL30" s="78"/>
      <c r="PTM30" s="78"/>
      <c r="PTN30" s="78"/>
      <c r="PTO30" s="78"/>
      <c r="PTP30" s="78"/>
      <c r="PTQ30" s="78"/>
      <c r="PTR30" s="78"/>
      <c r="PTS30" s="78"/>
      <c r="PTT30" s="78"/>
      <c r="PTU30" s="78"/>
      <c r="PTV30" s="78"/>
      <c r="PTW30" s="78"/>
      <c r="PTX30" s="78"/>
      <c r="PTY30" s="78"/>
      <c r="PTZ30" s="78"/>
      <c r="PUA30" s="78"/>
      <c r="PUB30" s="78"/>
      <c r="PUC30" s="78"/>
      <c r="PUD30" s="78"/>
      <c r="PUE30" s="78"/>
      <c r="PUF30" s="78"/>
      <c r="PUG30" s="78"/>
      <c r="PUH30" s="78"/>
      <c r="PUI30" s="78"/>
      <c r="PUJ30" s="78"/>
      <c r="PUK30" s="78"/>
      <c r="PUL30" s="78"/>
      <c r="PUM30" s="78"/>
      <c r="PUN30" s="78"/>
      <c r="PUO30" s="78"/>
      <c r="PUP30" s="78"/>
      <c r="PUQ30" s="78"/>
      <c r="PUR30" s="78"/>
      <c r="PUS30" s="78"/>
      <c r="PUT30" s="78"/>
      <c r="PUU30" s="78"/>
      <c r="PUV30" s="78"/>
      <c r="PUW30" s="78"/>
      <c r="PUX30" s="78"/>
      <c r="PUY30" s="78"/>
      <c r="PUZ30" s="78"/>
      <c r="PVA30" s="78"/>
      <c r="PVB30" s="78"/>
      <c r="PVC30" s="78"/>
      <c r="PVD30" s="78"/>
      <c r="PVE30" s="78"/>
      <c r="PVF30" s="78"/>
      <c r="PVG30" s="78"/>
      <c r="PVH30" s="78"/>
      <c r="PVI30" s="78"/>
      <c r="PVJ30" s="78"/>
      <c r="PVK30" s="78"/>
      <c r="PVL30" s="78"/>
      <c r="PVM30" s="78"/>
      <c r="PVN30" s="78"/>
      <c r="PVO30" s="78"/>
      <c r="PVP30" s="78"/>
      <c r="PVQ30" s="78"/>
      <c r="PVR30" s="78"/>
      <c r="PVS30" s="78"/>
      <c r="PVT30" s="78"/>
      <c r="PVU30" s="78"/>
      <c r="PVV30" s="78"/>
      <c r="PVW30" s="78"/>
      <c r="PVX30" s="78"/>
      <c r="PVY30" s="78"/>
      <c r="PVZ30" s="78"/>
      <c r="PWA30" s="78"/>
      <c r="PWB30" s="78"/>
      <c r="PWC30" s="78"/>
      <c r="PWD30" s="78"/>
      <c r="PWE30" s="78"/>
      <c r="PWF30" s="78"/>
      <c r="PWG30" s="78"/>
      <c r="PWH30" s="78"/>
      <c r="PWI30" s="78"/>
      <c r="PWJ30" s="78"/>
      <c r="PWK30" s="78"/>
      <c r="PWL30" s="78"/>
      <c r="PWM30" s="78"/>
      <c r="PWN30" s="78"/>
      <c r="PWO30" s="78"/>
      <c r="PWP30" s="78"/>
      <c r="PWQ30" s="78"/>
      <c r="PWR30" s="78"/>
      <c r="PWS30" s="78"/>
      <c r="PWT30" s="78"/>
      <c r="PWU30" s="78"/>
      <c r="PWV30" s="78"/>
      <c r="PWW30" s="78"/>
      <c r="PWX30" s="78"/>
      <c r="PWY30" s="78"/>
      <c r="PWZ30" s="78"/>
      <c r="PXA30" s="78"/>
      <c r="PXB30" s="78"/>
      <c r="PXC30" s="78"/>
      <c r="PXD30" s="78"/>
      <c r="PXE30" s="78"/>
      <c r="PXF30" s="78"/>
      <c r="PXG30" s="78"/>
      <c r="PXH30" s="78"/>
      <c r="PXI30" s="78"/>
      <c r="PXJ30" s="78"/>
      <c r="PXK30" s="78"/>
      <c r="PXL30" s="78"/>
      <c r="PXM30" s="78"/>
      <c r="PXN30" s="78"/>
      <c r="PXO30" s="78"/>
      <c r="PXP30" s="78"/>
      <c r="PXQ30" s="78"/>
      <c r="PXR30" s="78"/>
      <c r="PXS30" s="78"/>
      <c r="PXT30" s="78"/>
      <c r="PXU30" s="78"/>
      <c r="PXV30" s="78"/>
      <c r="PXW30" s="78"/>
      <c r="PXX30" s="78"/>
      <c r="PXY30" s="78"/>
      <c r="PXZ30" s="78"/>
      <c r="PYA30" s="78"/>
      <c r="PYB30" s="78"/>
      <c r="PYC30" s="78"/>
      <c r="PYD30" s="78"/>
      <c r="PYE30" s="78"/>
      <c r="PYF30" s="78"/>
      <c r="PYG30" s="78"/>
      <c r="PYH30" s="78"/>
      <c r="PYI30" s="78"/>
      <c r="PYJ30" s="78"/>
      <c r="PYK30" s="78"/>
      <c r="PYL30" s="78"/>
      <c r="PYM30" s="78"/>
      <c r="PYN30" s="78"/>
      <c r="PYO30" s="78"/>
      <c r="PYP30" s="78"/>
      <c r="PYQ30" s="78"/>
      <c r="PYR30" s="78"/>
      <c r="PYS30" s="78"/>
      <c r="PYT30" s="78"/>
      <c r="PYU30" s="78"/>
      <c r="PYV30" s="78"/>
      <c r="PYW30" s="78"/>
      <c r="PYX30" s="78"/>
      <c r="PYY30" s="78"/>
      <c r="PYZ30" s="78"/>
      <c r="PZA30" s="78"/>
      <c r="PZB30" s="78"/>
      <c r="PZC30" s="78"/>
      <c r="PZD30" s="78"/>
      <c r="PZE30" s="78"/>
      <c r="PZF30" s="78"/>
      <c r="PZG30" s="78"/>
      <c r="PZH30" s="78"/>
      <c r="PZI30" s="78"/>
      <c r="PZJ30" s="78"/>
      <c r="PZK30" s="78"/>
      <c r="PZL30" s="78"/>
      <c r="PZM30" s="78"/>
      <c r="PZN30" s="78"/>
      <c r="PZO30" s="78"/>
      <c r="PZP30" s="78"/>
      <c r="PZQ30" s="78"/>
      <c r="PZR30" s="78"/>
      <c r="PZS30" s="78"/>
      <c r="PZT30" s="78"/>
      <c r="PZU30" s="78"/>
      <c r="PZV30" s="78"/>
      <c r="PZW30" s="78"/>
      <c r="PZX30" s="78"/>
      <c r="PZY30" s="78"/>
      <c r="PZZ30" s="78"/>
      <c r="QAA30" s="78"/>
      <c r="QAB30" s="78"/>
      <c r="QAC30" s="78"/>
      <c r="QAD30" s="78"/>
      <c r="QAE30" s="78"/>
      <c r="QAF30" s="78"/>
      <c r="QAG30" s="78"/>
      <c r="QAH30" s="78"/>
      <c r="QAI30" s="78"/>
      <c r="QAJ30" s="78"/>
      <c r="QAK30" s="78"/>
      <c r="QAL30" s="78"/>
      <c r="QAM30" s="78"/>
      <c r="QAN30" s="78"/>
      <c r="QAO30" s="78"/>
      <c r="QAP30" s="78"/>
      <c r="QAQ30" s="78"/>
      <c r="QAR30" s="78"/>
      <c r="QAS30" s="78"/>
      <c r="QAT30" s="78"/>
      <c r="QAU30" s="78"/>
      <c r="QAV30" s="78"/>
      <c r="QAW30" s="78"/>
      <c r="QAX30" s="78"/>
      <c r="QAY30" s="78"/>
      <c r="QAZ30" s="78"/>
      <c r="QBA30" s="78"/>
      <c r="QBB30" s="78"/>
      <c r="QBC30" s="78"/>
      <c r="QBD30" s="78"/>
      <c r="QBE30" s="78"/>
      <c r="QBF30" s="78"/>
      <c r="QBG30" s="78"/>
      <c r="QBH30" s="78"/>
      <c r="QBI30" s="78"/>
      <c r="QBJ30" s="78"/>
      <c r="QBK30" s="78"/>
      <c r="QBL30" s="78"/>
      <c r="QBM30" s="78"/>
      <c r="QBN30" s="78"/>
      <c r="QBO30" s="78"/>
      <c r="QBP30" s="78"/>
      <c r="QBQ30" s="78"/>
      <c r="QBR30" s="78"/>
      <c r="QBS30" s="78"/>
      <c r="QBT30" s="78"/>
      <c r="QBU30" s="78"/>
      <c r="QBV30" s="78"/>
      <c r="QBW30" s="78"/>
      <c r="QBX30" s="78"/>
      <c r="QBY30" s="78"/>
      <c r="QBZ30" s="78"/>
      <c r="QCA30" s="78"/>
      <c r="QCB30" s="78"/>
      <c r="QCC30" s="78"/>
      <c r="QCD30" s="78"/>
      <c r="QCE30" s="78"/>
      <c r="QCF30" s="78"/>
      <c r="QCG30" s="78"/>
      <c r="QCH30" s="78"/>
      <c r="QCI30" s="78"/>
      <c r="QCJ30" s="78"/>
      <c r="QCK30" s="78"/>
      <c r="QCL30" s="78"/>
      <c r="QCM30" s="78"/>
      <c r="QCN30" s="78"/>
      <c r="QCO30" s="78"/>
      <c r="QCP30" s="78"/>
      <c r="QCQ30" s="78"/>
      <c r="QCR30" s="78"/>
      <c r="QCS30" s="78"/>
      <c r="QCT30" s="78"/>
      <c r="QCU30" s="78"/>
      <c r="QCV30" s="78"/>
      <c r="QCW30" s="78"/>
      <c r="QCX30" s="78"/>
      <c r="QCY30" s="78"/>
      <c r="QCZ30" s="78"/>
      <c r="QDA30" s="78"/>
      <c r="QDB30" s="78"/>
      <c r="QDC30" s="78"/>
      <c r="QDD30" s="78"/>
      <c r="QDE30" s="78"/>
      <c r="QDF30" s="78"/>
      <c r="QDG30" s="78"/>
      <c r="QDH30" s="78"/>
      <c r="QDI30" s="78"/>
      <c r="QDJ30" s="78"/>
      <c r="QDK30" s="78"/>
      <c r="QDL30" s="78"/>
      <c r="QDM30" s="78"/>
      <c r="QDN30" s="78"/>
      <c r="QDO30" s="78"/>
      <c r="QDP30" s="78"/>
      <c r="QDQ30" s="78"/>
      <c r="QDR30" s="78"/>
      <c r="QDS30" s="78"/>
      <c r="QDT30" s="78"/>
      <c r="QDU30" s="78"/>
      <c r="QDV30" s="78"/>
      <c r="QDW30" s="78"/>
      <c r="QDX30" s="78"/>
      <c r="QDY30" s="78"/>
      <c r="QDZ30" s="78"/>
      <c r="QEA30" s="78"/>
      <c r="QEB30" s="78"/>
      <c r="QEC30" s="78"/>
      <c r="QED30" s="78"/>
      <c r="QEE30" s="78"/>
      <c r="QEF30" s="78"/>
      <c r="QEG30" s="78"/>
      <c r="QEH30" s="78"/>
      <c r="QEI30" s="78"/>
      <c r="QEJ30" s="78"/>
      <c r="QEK30" s="78"/>
      <c r="QEL30" s="78"/>
      <c r="QEM30" s="78"/>
      <c r="QEN30" s="78"/>
      <c r="QEO30" s="78"/>
      <c r="QEP30" s="78"/>
      <c r="QEQ30" s="78"/>
      <c r="QER30" s="78"/>
      <c r="QES30" s="78"/>
      <c r="QET30" s="78"/>
      <c r="QEU30" s="78"/>
      <c r="QEV30" s="78"/>
      <c r="QEW30" s="78"/>
      <c r="QEX30" s="78"/>
      <c r="QEY30" s="78"/>
      <c r="QEZ30" s="78"/>
      <c r="QFA30" s="78"/>
      <c r="QFB30" s="78"/>
      <c r="QFC30" s="78"/>
      <c r="QFD30" s="78"/>
      <c r="QFE30" s="78"/>
      <c r="QFF30" s="78"/>
      <c r="QFG30" s="78"/>
      <c r="QFH30" s="78"/>
      <c r="QFI30" s="78"/>
      <c r="QFJ30" s="78"/>
      <c r="QFK30" s="78"/>
      <c r="QFL30" s="78"/>
      <c r="QFM30" s="78"/>
      <c r="QFN30" s="78"/>
      <c r="QFO30" s="78"/>
      <c r="QFP30" s="78"/>
      <c r="QFQ30" s="78"/>
      <c r="QFR30" s="78"/>
      <c r="QFS30" s="78"/>
      <c r="QFT30" s="78"/>
      <c r="QFU30" s="78"/>
      <c r="QFV30" s="78"/>
      <c r="QFW30" s="78"/>
      <c r="QFX30" s="78"/>
      <c r="QFY30" s="78"/>
      <c r="QFZ30" s="78"/>
      <c r="QGA30" s="78"/>
      <c r="QGB30" s="78"/>
      <c r="QGC30" s="78"/>
      <c r="QGD30" s="78"/>
      <c r="QGE30" s="78"/>
      <c r="QGF30" s="78"/>
      <c r="QGG30" s="78"/>
      <c r="QGH30" s="78"/>
      <c r="QGI30" s="78"/>
      <c r="QGJ30" s="78"/>
      <c r="QGK30" s="78"/>
      <c r="QGL30" s="78"/>
      <c r="QGM30" s="78"/>
      <c r="QGN30" s="78"/>
      <c r="QGO30" s="78"/>
      <c r="QGP30" s="78"/>
      <c r="QGQ30" s="78"/>
      <c r="QGR30" s="78"/>
      <c r="QGS30" s="78"/>
      <c r="QGT30" s="78"/>
      <c r="QGU30" s="78"/>
      <c r="QGV30" s="78"/>
      <c r="QGW30" s="78"/>
      <c r="QGX30" s="78"/>
      <c r="QGY30" s="78"/>
      <c r="QGZ30" s="78"/>
      <c r="QHA30" s="78"/>
      <c r="QHB30" s="78"/>
      <c r="QHC30" s="78"/>
      <c r="QHD30" s="78"/>
      <c r="QHE30" s="78"/>
      <c r="QHF30" s="78"/>
      <c r="QHG30" s="78"/>
      <c r="QHH30" s="78"/>
      <c r="QHI30" s="78"/>
      <c r="QHJ30" s="78"/>
      <c r="QHK30" s="78"/>
      <c r="QHL30" s="78"/>
      <c r="QHM30" s="78"/>
      <c r="QHN30" s="78"/>
      <c r="QHO30" s="78"/>
      <c r="QHP30" s="78"/>
      <c r="QHQ30" s="78"/>
      <c r="QHR30" s="78"/>
      <c r="QHS30" s="78"/>
      <c r="QHT30" s="78"/>
      <c r="QHU30" s="78"/>
      <c r="QHV30" s="78"/>
      <c r="QHW30" s="78"/>
      <c r="QHX30" s="78"/>
      <c r="QHY30" s="78"/>
      <c r="QHZ30" s="78"/>
      <c r="QIA30" s="78"/>
      <c r="QIB30" s="78"/>
      <c r="QIC30" s="78"/>
      <c r="QID30" s="78"/>
      <c r="QIE30" s="78"/>
      <c r="QIF30" s="78"/>
      <c r="QIG30" s="78"/>
      <c r="QIH30" s="78"/>
      <c r="QII30" s="78"/>
      <c r="QIJ30" s="78"/>
      <c r="QIK30" s="78"/>
      <c r="QIL30" s="78"/>
      <c r="QIM30" s="78"/>
      <c r="QIN30" s="78"/>
      <c r="QIO30" s="78"/>
      <c r="QIP30" s="78"/>
      <c r="QIQ30" s="78"/>
      <c r="QIR30" s="78"/>
      <c r="QIS30" s="78"/>
      <c r="QIT30" s="78"/>
      <c r="QIU30" s="78"/>
      <c r="QIV30" s="78"/>
      <c r="QIW30" s="78"/>
      <c r="QIX30" s="78"/>
      <c r="QIY30" s="78"/>
      <c r="QIZ30" s="78"/>
      <c r="QJA30" s="78"/>
      <c r="QJB30" s="78"/>
      <c r="QJC30" s="78"/>
      <c r="QJD30" s="78"/>
      <c r="QJE30" s="78"/>
      <c r="QJF30" s="78"/>
      <c r="QJG30" s="78"/>
      <c r="QJH30" s="78"/>
      <c r="QJI30" s="78"/>
      <c r="QJJ30" s="78"/>
      <c r="QJK30" s="78"/>
      <c r="QJL30" s="78"/>
      <c r="QJM30" s="78"/>
      <c r="QJN30" s="78"/>
      <c r="QJO30" s="78"/>
      <c r="QJP30" s="78"/>
      <c r="QJQ30" s="78"/>
      <c r="QJR30" s="78"/>
      <c r="QJS30" s="78"/>
      <c r="QJT30" s="78"/>
      <c r="QJU30" s="78"/>
      <c r="QJV30" s="78"/>
      <c r="QJW30" s="78"/>
      <c r="QJX30" s="78"/>
      <c r="QJY30" s="78"/>
      <c r="QJZ30" s="78"/>
      <c r="QKA30" s="78"/>
      <c r="QKB30" s="78"/>
      <c r="QKC30" s="78"/>
      <c r="QKD30" s="78"/>
      <c r="QKE30" s="78"/>
      <c r="QKF30" s="78"/>
      <c r="QKG30" s="78"/>
      <c r="QKH30" s="78"/>
      <c r="QKI30" s="78"/>
      <c r="QKJ30" s="78"/>
      <c r="QKK30" s="78"/>
      <c r="QKL30" s="78"/>
      <c r="QKM30" s="78"/>
      <c r="QKN30" s="78"/>
      <c r="QKO30" s="78"/>
      <c r="QKP30" s="78"/>
      <c r="QKQ30" s="78"/>
      <c r="QKR30" s="78"/>
      <c r="QKS30" s="78"/>
      <c r="QKT30" s="78"/>
      <c r="QKU30" s="78"/>
      <c r="QKV30" s="78"/>
      <c r="QKW30" s="78"/>
      <c r="QKX30" s="78"/>
      <c r="QKY30" s="78"/>
      <c r="QKZ30" s="78"/>
      <c r="QLA30" s="78"/>
      <c r="QLB30" s="78"/>
      <c r="QLC30" s="78"/>
      <c r="QLD30" s="78"/>
      <c r="QLE30" s="78"/>
      <c r="QLF30" s="78"/>
      <c r="QLG30" s="78"/>
      <c r="QLH30" s="78"/>
      <c r="QLI30" s="78"/>
      <c r="QLJ30" s="78"/>
      <c r="QLK30" s="78"/>
      <c r="QLL30" s="78"/>
      <c r="QLM30" s="78"/>
      <c r="QLN30" s="78"/>
      <c r="QLO30" s="78"/>
      <c r="QLP30" s="78"/>
      <c r="QLQ30" s="78"/>
      <c r="QLR30" s="78"/>
      <c r="QLS30" s="78"/>
      <c r="QLT30" s="78"/>
      <c r="QLU30" s="78"/>
      <c r="QLV30" s="78"/>
      <c r="QLW30" s="78"/>
      <c r="QLX30" s="78"/>
      <c r="QLY30" s="78"/>
      <c r="QLZ30" s="78"/>
      <c r="QMA30" s="78"/>
      <c r="QMB30" s="78"/>
      <c r="QMC30" s="78"/>
      <c r="QMD30" s="78"/>
      <c r="QME30" s="78"/>
      <c r="QMF30" s="78"/>
      <c r="QMG30" s="78"/>
      <c r="QMH30" s="78"/>
      <c r="QMI30" s="78"/>
      <c r="QMJ30" s="78"/>
      <c r="QMK30" s="78"/>
      <c r="QML30" s="78"/>
      <c r="QMM30" s="78"/>
      <c r="QMN30" s="78"/>
      <c r="QMO30" s="78"/>
      <c r="QMP30" s="78"/>
      <c r="QMQ30" s="78"/>
      <c r="QMR30" s="78"/>
      <c r="QMS30" s="78"/>
      <c r="QMT30" s="78"/>
      <c r="QMU30" s="78"/>
      <c r="QMV30" s="78"/>
      <c r="QMW30" s="78"/>
      <c r="QMX30" s="78"/>
      <c r="QMY30" s="78"/>
      <c r="QMZ30" s="78"/>
      <c r="QNA30" s="78"/>
      <c r="QNB30" s="78"/>
      <c r="QNC30" s="78"/>
      <c r="QND30" s="78"/>
      <c r="QNE30" s="78"/>
      <c r="QNF30" s="78"/>
      <c r="QNG30" s="78"/>
      <c r="QNH30" s="78"/>
      <c r="QNI30" s="78"/>
      <c r="QNJ30" s="78"/>
      <c r="QNK30" s="78"/>
      <c r="QNL30" s="78"/>
      <c r="QNM30" s="78"/>
      <c r="QNN30" s="78"/>
      <c r="QNO30" s="78"/>
      <c r="QNP30" s="78"/>
      <c r="QNQ30" s="78"/>
      <c r="QNR30" s="78"/>
      <c r="QNS30" s="78"/>
      <c r="QNT30" s="78"/>
      <c r="QNU30" s="78"/>
      <c r="QNV30" s="78"/>
      <c r="QNW30" s="78"/>
      <c r="QNX30" s="78"/>
      <c r="QNY30" s="78"/>
      <c r="QNZ30" s="78"/>
      <c r="QOA30" s="78"/>
      <c r="QOB30" s="78"/>
      <c r="QOC30" s="78"/>
      <c r="QOD30" s="78"/>
      <c r="QOE30" s="78"/>
      <c r="QOF30" s="78"/>
      <c r="QOG30" s="78"/>
      <c r="QOH30" s="78"/>
      <c r="QOI30" s="78"/>
      <c r="QOJ30" s="78"/>
      <c r="QOK30" s="78"/>
      <c r="QOL30" s="78"/>
      <c r="QOM30" s="78"/>
      <c r="QON30" s="78"/>
      <c r="QOO30" s="78"/>
      <c r="QOP30" s="78"/>
      <c r="QOQ30" s="78"/>
      <c r="QOR30" s="78"/>
      <c r="QOS30" s="78"/>
      <c r="QOT30" s="78"/>
      <c r="QOU30" s="78"/>
      <c r="QOV30" s="78"/>
      <c r="QOW30" s="78"/>
      <c r="QOX30" s="78"/>
      <c r="QOY30" s="78"/>
      <c r="QOZ30" s="78"/>
      <c r="QPA30" s="78"/>
      <c r="QPB30" s="78"/>
      <c r="QPC30" s="78"/>
      <c r="QPD30" s="78"/>
      <c r="QPE30" s="78"/>
      <c r="QPF30" s="78"/>
      <c r="QPG30" s="78"/>
      <c r="QPH30" s="78"/>
      <c r="QPI30" s="78"/>
      <c r="QPJ30" s="78"/>
      <c r="QPK30" s="78"/>
      <c r="QPL30" s="78"/>
      <c r="QPM30" s="78"/>
      <c r="QPN30" s="78"/>
      <c r="QPO30" s="78"/>
      <c r="QPP30" s="78"/>
      <c r="QPQ30" s="78"/>
      <c r="QPR30" s="78"/>
      <c r="QPS30" s="78"/>
      <c r="QPT30" s="78"/>
      <c r="QPU30" s="78"/>
      <c r="QPV30" s="78"/>
      <c r="QPW30" s="78"/>
      <c r="QPX30" s="78"/>
      <c r="QPY30" s="78"/>
      <c r="QPZ30" s="78"/>
      <c r="QQA30" s="78"/>
      <c r="QQB30" s="78"/>
      <c r="QQC30" s="78"/>
      <c r="QQD30" s="78"/>
      <c r="QQE30" s="78"/>
      <c r="QQF30" s="78"/>
      <c r="QQG30" s="78"/>
      <c r="QQH30" s="78"/>
      <c r="QQI30" s="78"/>
      <c r="QQJ30" s="78"/>
      <c r="QQK30" s="78"/>
      <c r="QQL30" s="78"/>
      <c r="QQM30" s="78"/>
      <c r="QQN30" s="78"/>
      <c r="QQO30" s="78"/>
      <c r="QQP30" s="78"/>
      <c r="QQQ30" s="78"/>
      <c r="QQR30" s="78"/>
      <c r="QQS30" s="78"/>
      <c r="QQT30" s="78"/>
      <c r="QQU30" s="78"/>
      <c r="QQV30" s="78"/>
      <c r="QQW30" s="78"/>
      <c r="QQX30" s="78"/>
      <c r="QQY30" s="78"/>
      <c r="QQZ30" s="78"/>
      <c r="QRA30" s="78"/>
      <c r="QRB30" s="78"/>
      <c r="QRC30" s="78"/>
      <c r="QRD30" s="78"/>
      <c r="QRE30" s="78"/>
      <c r="QRF30" s="78"/>
      <c r="QRG30" s="78"/>
      <c r="QRH30" s="78"/>
      <c r="QRI30" s="78"/>
      <c r="QRJ30" s="78"/>
      <c r="QRK30" s="78"/>
      <c r="QRL30" s="78"/>
      <c r="QRM30" s="78"/>
      <c r="QRN30" s="78"/>
      <c r="QRO30" s="78"/>
      <c r="QRP30" s="78"/>
      <c r="QRQ30" s="78"/>
      <c r="QRR30" s="78"/>
      <c r="QRS30" s="78"/>
      <c r="QRT30" s="78"/>
      <c r="QRU30" s="78"/>
      <c r="QRV30" s="78"/>
      <c r="QRW30" s="78"/>
      <c r="QRX30" s="78"/>
      <c r="QRY30" s="78"/>
      <c r="QRZ30" s="78"/>
      <c r="QSA30" s="78"/>
      <c r="QSB30" s="78"/>
      <c r="QSC30" s="78"/>
      <c r="QSD30" s="78"/>
      <c r="QSE30" s="78"/>
      <c r="QSF30" s="78"/>
      <c r="QSG30" s="78"/>
      <c r="QSH30" s="78"/>
      <c r="QSI30" s="78"/>
      <c r="QSJ30" s="78"/>
      <c r="QSK30" s="78"/>
      <c r="QSL30" s="78"/>
      <c r="QSM30" s="78"/>
      <c r="QSN30" s="78"/>
      <c r="QSO30" s="78"/>
      <c r="QSP30" s="78"/>
      <c r="QSQ30" s="78"/>
      <c r="QSR30" s="78"/>
      <c r="QSS30" s="78"/>
      <c r="QST30" s="78"/>
      <c r="QSU30" s="78"/>
      <c r="QSV30" s="78"/>
      <c r="QSW30" s="78"/>
      <c r="QSX30" s="78"/>
      <c r="QSY30" s="78"/>
      <c r="QSZ30" s="78"/>
      <c r="QTA30" s="78"/>
      <c r="QTB30" s="78"/>
      <c r="QTC30" s="78"/>
      <c r="QTD30" s="78"/>
      <c r="QTE30" s="78"/>
      <c r="QTF30" s="78"/>
      <c r="QTG30" s="78"/>
      <c r="QTH30" s="78"/>
      <c r="QTI30" s="78"/>
      <c r="QTJ30" s="78"/>
      <c r="QTK30" s="78"/>
      <c r="QTL30" s="78"/>
      <c r="QTM30" s="78"/>
      <c r="QTN30" s="78"/>
      <c r="QTO30" s="78"/>
      <c r="QTP30" s="78"/>
      <c r="QTQ30" s="78"/>
      <c r="QTR30" s="78"/>
      <c r="QTS30" s="78"/>
      <c r="QTT30" s="78"/>
      <c r="QTU30" s="78"/>
      <c r="QTV30" s="78"/>
      <c r="QTW30" s="78"/>
      <c r="QTX30" s="78"/>
      <c r="QTY30" s="78"/>
      <c r="QTZ30" s="78"/>
      <c r="QUA30" s="78"/>
      <c r="QUB30" s="78"/>
      <c r="QUC30" s="78"/>
      <c r="QUD30" s="78"/>
      <c r="QUE30" s="78"/>
      <c r="QUF30" s="78"/>
      <c r="QUG30" s="78"/>
      <c r="QUH30" s="78"/>
      <c r="QUI30" s="78"/>
      <c r="QUJ30" s="78"/>
      <c r="QUK30" s="78"/>
      <c r="QUL30" s="78"/>
      <c r="QUM30" s="78"/>
      <c r="QUN30" s="78"/>
      <c r="QUO30" s="78"/>
      <c r="QUP30" s="78"/>
      <c r="QUQ30" s="78"/>
      <c r="QUR30" s="78"/>
      <c r="QUS30" s="78"/>
      <c r="QUT30" s="78"/>
      <c r="QUU30" s="78"/>
      <c r="QUV30" s="78"/>
      <c r="QUW30" s="78"/>
      <c r="QUX30" s="78"/>
      <c r="QUY30" s="78"/>
      <c r="QUZ30" s="78"/>
      <c r="QVA30" s="78"/>
      <c r="QVB30" s="78"/>
      <c r="QVC30" s="78"/>
      <c r="QVD30" s="78"/>
      <c r="QVE30" s="78"/>
      <c r="QVF30" s="78"/>
      <c r="QVG30" s="78"/>
      <c r="QVH30" s="78"/>
      <c r="QVI30" s="78"/>
      <c r="QVJ30" s="78"/>
      <c r="QVK30" s="78"/>
      <c r="QVL30" s="78"/>
      <c r="QVM30" s="78"/>
      <c r="QVN30" s="78"/>
      <c r="QVO30" s="78"/>
      <c r="QVP30" s="78"/>
      <c r="QVQ30" s="78"/>
      <c r="QVR30" s="78"/>
      <c r="QVS30" s="78"/>
      <c r="QVT30" s="78"/>
      <c r="QVU30" s="78"/>
      <c r="QVV30" s="78"/>
      <c r="QVW30" s="78"/>
      <c r="QVX30" s="78"/>
      <c r="QVY30" s="78"/>
      <c r="QVZ30" s="78"/>
      <c r="QWA30" s="78"/>
      <c r="QWB30" s="78"/>
      <c r="QWC30" s="78"/>
      <c r="QWD30" s="78"/>
      <c r="QWE30" s="78"/>
      <c r="QWF30" s="78"/>
      <c r="QWG30" s="78"/>
      <c r="QWH30" s="78"/>
      <c r="QWI30" s="78"/>
      <c r="QWJ30" s="78"/>
      <c r="QWK30" s="78"/>
      <c r="QWL30" s="78"/>
      <c r="QWM30" s="78"/>
      <c r="QWN30" s="78"/>
      <c r="QWO30" s="78"/>
      <c r="QWP30" s="78"/>
      <c r="QWQ30" s="78"/>
      <c r="QWR30" s="78"/>
      <c r="QWS30" s="78"/>
      <c r="QWT30" s="78"/>
      <c r="QWU30" s="78"/>
      <c r="QWV30" s="78"/>
      <c r="QWW30" s="78"/>
      <c r="QWX30" s="78"/>
      <c r="QWY30" s="78"/>
      <c r="QWZ30" s="78"/>
      <c r="QXA30" s="78"/>
      <c r="QXB30" s="78"/>
      <c r="QXC30" s="78"/>
      <c r="QXD30" s="78"/>
      <c r="QXE30" s="78"/>
      <c r="QXF30" s="78"/>
      <c r="QXG30" s="78"/>
      <c r="QXH30" s="78"/>
      <c r="QXI30" s="78"/>
      <c r="QXJ30" s="78"/>
      <c r="QXK30" s="78"/>
      <c r="QXL30" s="78"/>
      <c r="QXM30" s="78"/>
      <c r="QXN30" s="78"/>
      <c r="QXO30" s="78"/>
      <c r="QXP30" s="78"/>
      <c r="QXQ30" s="78"/>
      <c r="QXR30" s="78"/>
      <c r="QXS30" s="78"/>
      <c r="QXT30" s="78"/>
      <c r="QXU30" s="78"/>
      <c r="QXV30" s="78"/>
      <c r="QXW30" s="78"/>
      <c r="QXX30" s="78"/>
      <c r="QXY30" s="78"/>
      <c r="QXZ30" s="78"/>
      <c r="QYA30" s="78"/>
      <c r="QYB30" s="78"/>
      <c r="QYC30" s="78"/>
      <c r="QYD30" s="78"/>
      <c r="QYE30" s="78"/>
      <c r="QYF30" s="78"/>
      <c r="QYG30" s="78"/>
      <c r="QYH30" s="78"/>
      <c r="QYI30" s="78"/>
      <c r="QYJ30" s="78"/>
      <c r="QYK30" s="78"/>
      <c r="QYL30" s="78"/>
      <c r="QYM30" s="78"/>
      <c r="QYN30" s="78"/>
      <c r="QYO30" s="78"/>
      <c r="QYP30" s="78"/>
      <c r="QYQ30" s="78"/>
      <c r="QYR30" s="78"/>
      <c r="QYS30" s="78"/>
      <c r="QYT30" s="78"/>
      <c r="QYU30" s="78"/>
      <c r="QYV30" s="78"/>
      <c r="QYW30" s="78"/>
      <c r="QYX30" s="78"/>
      <c r="QYY30" s="78"/>
      <c r="QYZ30" s="78"/>
      <c r="QZA30" s="78"/>
      <c r="QZB30" s="78"/>
      <c r="QZC30" s="78"/>
      <c r="QZD30" s="78"/>
      <c r="QZE30" s="78"/>
      <c r="QZF30" s="78"/>
      <c r="QZG30" s="78"/>
      <c r="QZH30" s="78"/>
      <c r="QZI30" s="78"/>
      <c r="QZJ30" s="78"/>
      <c r="QZK30" s="78"/>
      <c r="QZL30" s="78"/>
      <c r="QZM30" s="78"/>
      <c r="QZN30" s="78"/>
      <c r="QZO30" s="78"/>
      <c r="QZP30" s="78"/>
      <c r="QZQ30" s="78"/>
      <c r="QZR30" s="78"/>
      <c r="QZS30" s="78"/>
      <c r="QZT30" s="78"/>
      <c r="QZU30" s="78"/>
      <c r="QZV30" s="78"/>
      <c r="QZW30" s="78"/>
      <c r="QZX30" s="78"/>
      <c r="QZY30" s="78"/>
      <c r="QZZ30" s="78"/>
      <c r="RAA30" s="78"/>
      <c r="RAB30" s="78"/>
      <c r="RAC30" s="78"/>
      <c r="RAD30" s="78"/>
      <c r="RAE30" s="78"/>
      <c r="RAF30" s="78"/>
      <c r="RAG30" s="78"/>
      <c r="RAH30" s="78"/>
      <c r="RAI30" s="78"/>
      <c r="RAJ30" s="78"/>
      <c r="RAK30" s="78"/>
      <c r="RAL30" s="78"/>
      <c r="RAM30" s="78"/>
      <c r="RAN30" s="78"/>
      <c r="RAO30" s="78"/>
      <c r="RAP30" s="78"/>
      <c r="RAQ30" s="78"/>
      <c r="RAR30" s="78"/>
      <c r="RAS30" s="78"/>
      <c r="RAT30" s="78"/>
      <c r="RAU30" s="78"/>
      <c r="RAV30" s="78"/>
      <c r="RAW30" s="78"/>
      <c r="RAX30" s="78"/>
      <c r="RAY30" s="78"/>
      <c r="RAZ30" s="78"/>
      <c r="RBA30" s="78"/>
      <c r="RBB30" s="78"/>
      <c r="RBC30" s="78"/>
      <c r="RBD30" s="78"/>
      <c r="RBE30" s="78"/>
      <c r="RBF30" s="78"/>
      <c r="RBG30" s="78"/>
      <c r="RBH30" s="78"/>
      <c r="RBI30" s="78"/>
      <c r="RBJ30" s="78"/>
      <c r="RBK30" s="78"/>
      <c r="RBL30" s="78"/>
      <c r="RBM30" s="78"/>
      <c r="RBN30" s="78"/>
      <c r="RBO30" s="78"/>
      <c r="RBP30" s="78"/>
      <c r="RBQ30" s="78"/>
      <c r="RBR30" s="78"/>
      <c r="RBS30" s="78"/>
      <c r="RBT30" s="78"/>
      <c r="RBU30" s="78"/>
      <c r="RBV30" s="78"/>
      <c r="RBW30" s="78"/>
      <c r="RBX30" s="78"/>
      <c r="RBY30" s="78"/>
      <c r="RBZ30" s="78"/>
      <c r="RCA30" s="78"/>
      <c r="RCB30" s="78"/>
      <c r="RCC30" s="78"/>
      <c r="RCD30" s="78"/>
      <c r="RCE30" s="78"/>
      <c r="RCF30" s="78"/>
      <c r="RCG30" s="78"/>
      <c r="RCH30" s="78"/>
      <c r="RCI30" s="78"/>
      <c r="RCJ30" s="78"/>
      <c r="RCK30" s="78"/>
      <c r="RCL30" s="78"/>
      <c r="RCM30" s="78"/>
      <c r="RCN30" s="78"/>
      <c r="RCO30" s="78"/>
      <c r="RCP30" s="78"/>
      <c r="RCQ30" s="78"/>
      <c r="RCR30" s="78"/>
      <c r="RCS30" s="78"/>
      <c r="RCT30" s="78"/>
      <c r="RCU30" s="78"/>
      <c r="RCV30" s="78"/>
      <c r="RCW30" s="78"/>
      <c r="RCX30" s="78"/>
      <c r="RCY30" s="78"/>
      <c r="RCZ30" s="78"/>
      <c r="RDA30" s="78"/>
      <c r="RDB30" s="78"/>
      <c r="RDC30" s="78"/>
      <c r="RDD30" s="78"/>
      <c r="RDE30" s="78"/>
      <c r="RDF30" s="78"/>
      <c r="RDG30" s="78"/>
      <c r="RDH30" s="78"/>
      <c r="RDI30" s="78"/>
      <c r="RDJ30" s="78"/>
      <c r="RDK30" s="78"/>
      <c r="RDL30" s="78"/>
      <c r="RDM30" s="78"/>
      <c r="RDN30" s="78"/>
      <c r="RDO30" s="78"/>
      <c r="RDP30" s="78"/>
      <c r="RDQ30" s="78"/>
      <c r="RDR30" s="78"/>
      <c r="RDS30" s="78"/>
      <c r="RDT30" s="78"/>
      <c r="RDU30" s="78"/>
      <c r="RDV30" s="78"/>
      <c r="RDW30" s="78"/>
      <c r="RDX30" s="78"/>
      <c r="RDY30" s="78"/>
      <c r="RDZ30" s="78"/>
      <c r="REA30" s="78"/>
      <c r="REB30" s="78"/>
      <c r="REC30" s="78"/>
      <c r="RED30" s="78"/>
      <c r="REE30" s="78"/>
      <c r="REF30" s="78"/>
      <c r="REG30" s="78"/>
      <c r="REH30" s="78"/>
      <c r="REI30" s="78"/>
      <c r="REJ30" s="78"/>
      <c r="REK30" s="78"/>
      <c r="REL30" s="78"/>
      <c r="REM30" s="78"/>
      <c r="REN30" s="78"/>
      <c r="REO30" s="78"/>
      <c r="REP30" s="78"/>
      <c r="REQ30" s="78"/>
      <c r="RER30" s="78"/>
      <c r="RES30" s="78"/>
      <c r="RET30" s="78"/>
      <c r="REU30" s="78"/>
      <c r="REV30" s="78"/>
      <c r="REW30" s="78"/>
      <c r="REX30" s="78"/>
      <c r="REY30" s="78"/>
      <c r="REZ30" s="78"/>
      <c r="RFA30" s="78"/>
      <c r="RFB30" s="78"/>
      <c r="RFC30" s="78"/>
      <c r="RFD30" s="78"/>
      <c r="RFE30" s="78"/>
      <c r="RFF30" s="78"/>
      <c r="RFG30" s="78"/>
      <c r="RFH30" s="78"/>
      <c r="RFI30" s="78"/>
      <c r="RFJ30" s="78"/>
      <c r="RFK30" s="78"/>
      <c r="RFL30" s="78"/>
      <c r="RFM30" s="78"/>
      <c r="RFN30" s="78"/>
      <c r="RFO30" s="78"/>
      <c r="RFP30" s="78"/>
      <c r="RFQ30" s="78"/>
      <c r="RFR30" s="78"/>
      <c r="RFS30" s="78"/>
      <c r="RFT30" s="78"/>
      <c r="RFU30" s="78"/>
      <c r="RFV30" s="78"/>
      <c r="RFW30" s="78"/>
      <c r="RFX30" s="78"/>
      <c r="RFY30" s="78"/>
      <c r="RFZ30" s="78"/>
      <c r="RGA30" s="78"/>
      <c r="RGB30" s="78"/>
      <c r="RGC30" s="78"/>
      <c r="RGD30" s="78"/>
      <c r="RGE30" s="78"/>
      <c r="RGF30" s="78"/>
      <c r="RGG30" s="78"/>
      <c r="RGH30" s="78"/>
      <c r="RGI30" s="78"/>
      <c r="RGJ30" s="78"/>
      <c r="RGK30" s="78"/>
      <c r="RGL30" s="78"/>
      <c r="RGM30" s="78"/>
      <c r="RGN30" s="78"/>
      <c r="RGO30" s="78"/>
      <c r="RGP30" s="78"/>
      <c r="RGQ30" s="78"/>
      <c r="RGR30" s="78"/>
      <c r="RGS30" s="78"/>
      <c r="RGT30" s="78"/>
      <c r="RGU30" s="78"/>
      <c r="RGV30" s="78"/>
      <c r="RGW30" s="78"/>
      <c r="RGX30" s="78"/>
      <c r="RGY30" s="78"/>
      <c r="RGZ30" s="78"/>
      <c r="RHA30" s="78"/>
      <c r="RHB30" s="78"/>
      <c r="RHC30" s="78"/>
      <c r="RHD30" s="78"/>
      <c r="RHE30" s="78"/>
      <c r="RHF30" s="78"/>
      <c r="RHG30" s="78"/>
      <c r="RHH30" s="78"/>
      <c r="RHI30" s="78"/>
      <c r="RHJ30" s="78"/>
      <c r="RHK30" s="78"/>
      <c r="RHL30" s="78"/>
      <c r="RHM30" s="78"/>
      <c r="RHN30" s="78"/>
      <c r="RHO30" s="78"/>
      <c r="RHP30" s="78"/>
      <c r="RHQ30" s="78"/>
      <c r="RHR30" s="78"/>
      <c r="RHS30" s="78"/>
      <c r="RHT30" s="78"/>
      <c r="RHU30" s="78"/>
      <c r="RHV30" s="78"/>
      <c r="RHW30" s="78"/>
      <c r="RHX30" s="78"/>
      <c r="RHY30" s="78"/>
      <c r="RHZ30" s="78"/>
      <c r="RIA30" s="78"/>
      <c r="RIB30" s="78"/>
      <c r="RIC30" s="78"/>
      <c r="RID30" s="78"/>
      <c r="RIE30" s="78"/>
      <c r="RIF30" s="78"/>
      <c r="RIG30" s="78"/>
      <c r="RIH30" s="78"/>
      <c r="RII30" s="78"/>
      <c r="RIJ30" s="78"/>
      <c r="RIK30" s="78"/>
      <c r="RIL30" s="78"/>
      <c r="RIM30" s="78"/>
      <c r="RIN30" s="78"/>
      <c r="RIO30" s="78"/>
      <c r="RIP30" s="78"/>
      <c r="RIQ30" s="78"/>
      <c r="RIR30" s="78"/>
      <c r="RIS30" s="78"/>
      <c r="RIT30" s="78"/>
      <c r="RIU30" s="78"/>
      <c r="RIV30" s="78"/>
      <c r="RIW30" s="78"/>
      <c r="RIX30" s="78"/>
      <c r="RIY30" s="78"/>
      <c r="RIZ30" s="78"/>
      <c r="RJA30" s="78"/>
      <c r="RJB30" s="78"/>
      <c r="RJC30" s="78"/>
      <c r="RJD30" s="78"/>
      <c r="RJE30" s="78"/>
      <c r="RJF30" s="78"/>
      <c r="RJG30" s="78"/>
      <c r="RJH30" s="78"/>
      <c r="RJI30" s="78"/>
      <c r="RJJ30" s="78"/>
      <c r="RJK30" s="78"/>
      <c r="RJL30" s="78"/>
      <c r="RJM30" s="78"/>
      <c r="RJN30" s="78"/>
      <c r="RJO30" s="78"/>
      <c r="RJP30" s="78"/>
      <c r="RJQ30" s="78"/>
      <c r="RJR30" s="78"/>
      <c r="RJS30" s="78"/>
      <c r="RJT30" s="78"/>
      <c r="RJU30" s="78"/>
      <c r="RJV30" s="78"/>
      <c r="RJW30" s="78"/>
      <c r="RJX30" s="78"/>
      <c r="RJY30" s="78"/>
      <c r="RJZ30" s="78"/>
      <c r="RKA30" s="78"/>
      <c r="RKB30" s="78"/>
      <c r="RKC30" s="78"/>
      <c r="RKD30" s="78"/>
      <c r="RKE30" s="78"/>
      <c r="RKF30" s="78"/>
      <c r="RKG30" s="78"/>
      <c r="RKH30" s="78"/>
      <c r="RKI30" s="78"/>
      <c r="RKJ30" s="78"/>
      <c r="RKK30" s="78"/>
      <c r="RKL30" s="78"/>
      <c r="RKM30" s="78"/>
      <c r="RKN30" s="78"/>
      <c r="RKO30" s="78"/>
      <c r="RKP30" s="78"/>
      <c r="RKQ30" s="78"/>
      <c r="RKR30" s="78"/>
      <c r="RKS30" s="78"/>
      <c r="RKT30" s="78"/>
      <c r="RKU30" s="78"/>
      <c r="RKV30" s="78"/>
      <c r="RKW30" s="78"/>
      <c r="RKX30" s="78"/>
      <c r="RKY30" s="78"/>
      <c r="RKZ30" s="78"/>
      <c r="RLA30" s="78"/>
      <c r="RLB30" s="78"/>
      <c r="RLC30" s="78"/>
      <c r="RLD30" s="78"/>
      <c r="RLE30" s="78"/>
      <c r="RLF30" s="78"/>
      <c r="RLG30" s="78"/>
      <c r="RLH30" s="78"/>
      <c r="RLI30" s="78"/>
      <c r="RLJ30" s="78"/>
      <c r="RLK30" s="78"/>
      <c r="RLL30" s="78"/>
      <c r="RLM30" s="78"/>
      <c r="RLN30" s="78"/>
      <c r="RLO30" s="78"/>
      <c r="RLP30" s="78"/>
      <c r="RLQ30" s="78"/>
      <c r="RLR30" s="78"/>
      <c r="RLS30" s="78"/>
      <c r="RLT30" s="78"/>
      <c r="RLU30" s="78"/>
      <c r="RLV30" s="78"/>
      <c r="RLW30" s="78"/>
      <c r="RLX30" s="78"/>
      <c r="RLY30" s="78"/>
      <c r="RLZ30" s="78"/>
      <c r="RMA30" s="78"/>
      <c r="RMB30" s="78"/>
      <c r="RMC30" s="78"/>
      <c r="RMD30" s="78"/>
      <c r="RME30" s="78"/>
      <c r="RMF30" s="78"/>
      <c r="RMG30" s="78"/>
      <c r="RMH30" s="78"/>
      <c r="RMI30" s="78"/>
      <c r="RMJ30" s="78"/>
      <c r="RMK30" s="78"/>
      <c r="RML30" s="78"/>
      <c r="RMM30" s="78"/>
      <c r="RMN30" s="78"/>
      <c r="RMO30" s="78"/>
      <c r="RMP30" s="78"/>
      <c r="RMQ30" s="78"/>
      <c r="RMR30" s="78"/>
      <c r="RMS30" s="78"/>
      <c r="RMT30" s="78"/>
      <c r="RMU30" s="78"/>
      <c r="RMV30" s="78"/>
      <c r="RMW30" s="78"/>
      <c r="RMX30" s="78"/>
      <c r="RMY30" s="78"/>
      <c r="RMZ30" s="78"/>
      <c r="RNA30" s="78"/>
      <c r="RNB30" s="78"/>
      <c r="RNC30" s="78"/>
      <c r="RND30" s="78"/>
      <c r="RNE30" s="78"/>
      <c r="RNF30" s="78"/>
      <c r="RNG30" s="78"/>
      <c r="RNH30" s="78"/>
      <c r="RNI30" s="78"/>
      <c r="RNJ30" s="78"/>
      <c r="RNK30" s="78"/>
      <c r="RNL30" s="78"/>
      <c r="RNM30" s="78"/>
      <c r="RNN30" s="78"/>
      <c r="RNO30" s="78"/>
      <c r="RNP30" s="78"/>
      <c r="RNQ30" s="78"/>
      <c r="RNR30" s="78"/>
      <c r="RNS30" s="78"/>
      <c r="RNT30" s="78"/>
      <c r="RNU30" s="78"/>
      <c r="RNV30" s="78"/>
      <c r="RNW30" s="78"/>
      <c r="RNX30" s="78"/>
      <c r="RNY30" s="78"/>
      <c r="RNZ30" s="78"/>
      <c r="ROA30" s="78"/>
      <c r="ROB30" s="78"/>
      <c r="ROC30" s="78"/>
      <c r="ROD30" s="78"/>
      <c r="ROE30" s="78"/>
      <c r="ROF30" s="78"/>
      <c r="ROG30" s="78"/>
      <c r="ROH30" s="78"/>
      <c r="ROI30" s="78"/>
      <c r="ROJ30" s="78"/>
      <c r="ROK30" s="78"/>
      <c r="ROL30" s="78"/>
      <c r="ROM30" s="78"/>
      <c r="RON30" s="78"/>
      <c r="ROO30" s="78"/>
      <c r="ROP30" s="78"/>
      <c r="ROQ30" s="78"/>
      <c r="ROR30" s="78"/>
      <c r="ROS30" s="78"/>
      <c r="ROT30" s="78"/>
      <c r="ROU30" s="78"/>
      <c r="ROV30" s="78"/>
      <c r="ROW30" s="78"/>
      <c r="ROX30" s="78"/>
      <c r="ROY30" s="78"/>
      <c r="ROZ30" s="78"/>
      <c r="RPA30" s="78"/>
      <c r="RPB30" s="78"/>
      <c r="RPC30" s="78"/>
      <c r="RPD30" s="78"/>
      <c r="RPE30" s="78"/>
      <c r="RPF30" s="78"/>
      <c r="RPG30" s="78"/>
      <c r="RPH30" s="78"/>
      <c r="RPI30" s="78"/>
      <c r="RPJ30" s="78"/>
      <c r="RPK30" s="78"/>
      <c r="RPL30" s="78"/>
      <c r="RPM30" s="78"/>
      <c r="RPN30" s="78"/>
      <c r="RPO30" s="78"/>
      <c r="RPP30" s="78"/>
      <c r="RPQ30" s="78"/>
      <c r="RPR30" s="78"/>
      <c r="RPS30" s="78"/>
      <c r="RPT30" s="78"/>
      <c r="RPU30" s="78"/>
      <c r="RPV30" s="78"/>
      <c r="RPW30" s="78"/>
      <c r="RPX30" s="78"/>
      <c r="RPY30" s="78"/>
      <c r="RPZ30" s="78"/>
      <c r="RQA30" s="78"/>
      <c r="RQB30" s="78"/>
      <c r="RQC30" s="78"/>
      <c r="RQD30" s="78"/>
      <c r="RQE30" s="78"/>
      <c r="RQF30" s="78"/>
      <c r="RQG30" s="78"/>
      <c r="RQH30" s="78"/>
      <c r="RQI30" s="78"/>
      <c r="RQJ30" s="78"/>
      <c r="RQK30" s="78"/>
      <c r="RQL30" s="78"/>
      <c r="RQM30" s="78"/>
      <c r="RQN30" s="78"/>
      <c r="RQO30" s="78"/>
      <c r="RQP30" s="78"/>
      <c r="RQQ30" s="78"/>
      <c r="RQR30" s="78"/>
      <c r="RQS30" s="78"/>
      <c r="RQT30" s="78"/>
      <c r="RQU30" s="78"/>
      <c r="RQV30" s="78"/>
      <c r="RQW30" s="78"/>
      <c r="RQX30" s="78"/>
      <c r="RQY30" s="78"/>
      <c r="RQZ30" s="78"/>
      <c r="RRA30" s="78"/>
      <c r="RRB30" s="78"/>
      <c r="RRC30" s="78"/>
      <c r="RRD30" s="78"/>
      <c r="RRE30" s="78"/>
      <c r="RRF30" s="78"/>
      <c r="RRG30" s="78"/>
      <c r="RRH30" s="78"/>
      <c r="RRI30" s="78"/>
      <c r="RRJ30" s="78"/>
      <c r="RRK30" s="78"/>
      <c r="RRL30" s="78"/>
      <c r="RRM30" s="78"/>
      <c r="RRN30" s="78"/>
      <c r="RRO30" s="78"/>
      <c r="RRP30" s="78"/>
      <c r="RRQ30" s="78"/>
      <c r="RRR30" s="78"/>
      <c r="RRS30" s="78"/>
      <c r="RRT30" s="78"/>
      <c r="RRU30" s="78"/>
      <c r="RRV30" s="78"/>
      <c r="RRW30" s="78"/>
      <c r="RRX30" s="78"/>
      <c r="RRY30" s="78"/>
      <c r="RRZ30" s="78"/>
      <c r="RSA30" s="78"/>
      <c r="RSB30" s="78"/>
      <c r="RSC30" s="78"/>
      <c r="RSD30" s="78"/>
      <c r="RSE30" s="78"/>
      <c r="RSF30" s="78"/>
      <c r="RSG30" s="78"/>
      <c r="RSH30" s="78"/>
      <c r="RSI30" s="78"/>
      <c r="RSJ30" s="78"/>
      <c r="RSK30" s="78"/>
      <c r="RSL30" s="78"/>
      <c r="RSM30" s="78"/>
      <c r="RSN30" s="78"/>
      <c r="RSO30" s="78"/>
      <c r="RSP30" s="78"/>
      <c r="RSQ30" s="78"/>
      <c r="RSR30" s="78"/>
      <c r="RSS30" s="78"/>
      <c r="RST30" s="78"/>
      <c r="RSU30" s="78"/>
      <c r="RSV30" s="78"/>
      <c r="RSW30" s="78"/>
      <c r="RSX30" s="78"/>
      <c r="RSY30" s="78"/>
      <c r="RSZ30" s="78"/>
      <c r="RTA30" s="78"/>
      <c r="RTB30" s="78"/>
      <c r="RTC30" s="78"/>
      <c r="RTD30" s="78"/>
      <c r="RTE30" s="78"/>
      <c r="RTF30" s="78"/>
      <c r="RTG30" s="78"/>
      <c r="RTH30" s="78"/>
      <c r="RTI30" s="78"/>
      <c r="RTJ30" s="78"/>
      <c r="RTK30" s="78"/>
      <c r="RTL30" s="78"/>
      <c r="RTM30" s="78"/>
      <c r="RTN30" s="78"/>
      <c r="RTO30" s="78"/>
      <c r="RTP30" s="78"/>
      <c r="RTQ30" s="78"/>
      <c r="RTR30" s="78"/>
      <c r="RTS30" s="78"/>
      <c r="RTT30" s="78"/>
      <c r="RTU30" s="78"/>
      <c r="RTV30" s="78"/>
      <c r="RTW30" s="78"/>
      <c r="RTX30" s="78"/>
      <c r="RTY30" s="78"/>
      <c r="RTZ30" s="78"/>
      <c r="RUA30" s="78"/>
      <c r="RUB30" s="78"/>
      <c r="RUC30" s="78"/>
      <c r="RUD30" s="78"/>
      <c r="RUE30" s="78"/>
      <c r="RUF30" s="78"/>
      <c r="RUG30" s="78"/>
      <c r="RUH30" s="78"/>
      <c r="RUI30" s="78"/>
      <c r="RUJ30" s="78"/>
      <c r="RUK30" s="78"/>
      <c r="RUL30" s="78"/>
      <c r="RUM30" s="78"/>
      <c r="RUN30" s="78"/>
      <c r="RUO30" s="78"/>
      <c r="RUP30" s="78"/>
      <c r="RUQ30" s="78"/>
      <c r="RUR30" s="78"/>
      <c r="RUS30" s="78"/>
      <c r="RUT30" s="78"/>
      <c r="RUU30" s="78"/>
      <c r="RUV30" s="78"/>
      <c r="RUW30" s="78"/>
      <c r="RUX30" s="78"/>
      <c r="RUY30" s="78"/>
      <c r="RUZ30" s="78"/>
      <c r="RVA30" s="78"/>
      <c r="RVB30" s="78"/>
      <c r="RVC30" s="78"/>
      <c r="RVD30" s="78"/>
      <c r="RVE30" s="78"/>
      <c r="RVF30" s="78"/>
      <c r="RVG30" s="78"/>
      <c r="RVH30" s="78"/>
      <c r="RVI30" s="78"/>
      <c r="RVJ30" s="78"/>
      <c r="RVK30" s="78"/>
      <c r="RVL30" s="78"/>
      <c r="RVM30" s="78"/>
      <c r="RVN30" s="78"/>
      <c r="RVO30" s="78"/>
      <c r="RVP30" s="78"/>
      <c r="RVQ30" s="78"/>
      <c r="RVR30" s="78"/>
      <c r="RVS30" s="78"/>
      <c r="RVT30" s="78"/>
      <c r="RVU30" s="78"/>
      <c r="RVV30" s="78"/>
      <c r="RVW30" s="78"/>
      <c r="RVX30" s="78"/>
      <c r="RVY30" s="78"/>
      <c r="RVZ30" s="78"/>
      <c r="RWA30" s="78"/>
      <c r="RWB30" s="78"/>
      <c r="RWC30" s="78"/>
      <c r="RWD30" s="78"/>
      <c r="RWE30" s="78"/>
      <c r="RWF30" s="78"/>
      <c r="RWG30" s="78"/>
      <c r="RWH30" s="78"/>
      <c r="RWI30" s="78"/>
      <c r="RWJ30" s="78"/>
      <c r="RWK30" s="78"/>
      <c r="RWL30" s="78"/>
      <c r="RWM30" s="78"/>
      <c r="RWN30" s="78"/>
      <c r="RWO30" s="78"/>
      <c r="RWP30" s="78"/>
      <c r="RWQ30" s="78"/>
      <c r="RWR30" s="78"/>
      <c r="RWS30" s="78"/>
      <c r="RWT30" s="78"/>
      <c r="RWU30" s="78"/>
      <c r="RWV30" s="78"/>
      <c r="RWW30" s="78"/>
      <c r="RWX30" s="78"/>
      <c r="RWY30" s="78"/>
      <c r="RWZ30" s="78"/>
      <c r="RXA30" s="78"/>
      <c r="RXB30" s="78"/>
      <c r="RXC30" s="78"/>
      <c r="RXD30" s="78"/>
      <c r="RXE30" s="78"/>
      <c r="RXF30" s="78"/>
      <c r="RXG30" s="78"/>
      <c r="RXH30" s="78"/>
      <c r="RXI30" s="78"/>
      <c r="RXJ30" s="78"/>
      <c r="RXK30" s="78"/>
      <c r="RXL30" s="78"/>
      <c r="RXM30" s="78"/>
      <c r="RXN30" s="78"/>
      <c r="RXO30" s="78"/>
      <c r="RXP30" s="78"/>
      <c r="RXQ30" s="78"/>
      <c r="RXR30" s="78"/>
      <c r="RXS30" s="78"/>
      <c r="RXT30" s="78"/>
      <c r="RXU30" s="78"/>
      <c r="RXV30" s="78"/>
      <c r="RXW30" s="78"/>
      <c r="RXX30" s="78"/>
      <c r="RXY30" s="78"/>
      <c r="RXZ30" s="78"/>
      <c r="RYA30" s="78"/>
      <c r="RYB30" s="78"/>
      <c r="RYC30" s="78"/>
      <c r="RYD30" s="78"/>
      <c r="RYE30" s="78"/>
      <c r="RYF30" s="78"/>
      <c r="RYG30" s="78"/>
      <c r="RYH30" s="78"/>
      <c r="RYI30" s="78"/>
      <c r="RYJ30" s="78"/>
      <c r="RYK30" s="78"/>
      <c r="RYL30" s="78"/>
      <c r="RYM30" s="78"/>
      <c r="RYN30" s="78"/>
      <c r="RYO30" s="78"/>
      <c r="RYP30" s="78"/>
      <c r="RYQ30" s="78"/>
      <c r="RYR30" s="78"/>
      <c r="RYS30" s="78"/>
      <c r="RYT30" s="78"/>
      <c r="RYU30" s="78"/>
      <c r="RYV30" s="78"/>
      <c r="RYW30" s="78"/>
      <c r="RYX30" s="78"/>
      <c r="RYY30" s="78"/>
      <c r="RYZ30" s="78"/>
      <c r="RZA30" s="78"/>
      <c r="RZB30" s="78"/>
      <c r="RZC30" s="78"/>
      <c r="RZD30" s="78"/>
      <c r="RZE30" s="78"/>
      <c r="RZF30" s="78"/>
      <c r="RZG30" s="78"/>
      <c r="RZH30" s="78"/>
      <c r="RZI30" s="78"/>
      <c r="RZJ30" s="78"/>
      <c r="RZK30" s="78"/>
      <c r="RZL30" s="78"/>
      <c r="RZM30" s="78"/>
      <c r="RZN30" s="78"/>
      <c r="RZO30" s="78"/>
      <c r="RZP30" s="78"/>
      <c r="RZQ30" s="78"/>
      <c r="RZR30" s="78"/>
      <c r="RZS30" s="78"/>
      <c r="RZT30" s="78"/>
      <c r="RZU30" s="78"/>
      <c r="RZV30" s="78"/>
      <c r="RZW30" s="78"/>
      <c r="RZX30" s="78"/>
      <c r="RZY30" s="78"/>
      <c r="RZZ30" s="78"/>
      <c r="SAA30" s="78"/>
      <c r="SAB30" s="78"/>
      <c r="SAC30" s="78"/>
      <c r="SAD30" s="78"/>
      <c r="SAE30" s="78"/>
      <c r="SAF30" s="78"/>
      <c r="SAG30" s="78"/>
      <c r="SAH30" s="78"/>
      <c r="SAI30" s="78"/>
      <c r="SAJ30" s="78"/>
      <c r="SAK30" s="78"/>
      <c r="SAL30" s="78"/>
      <c r="SAM30" s="78"/>
      <c r="SAN30" s="78"/>
      <c r="SAO30" s="78"/>
      <c r="SAP30" s="78"/>
      <c r="SAQ30" s="78"/>
      <c r="SAR30" s="78"/>
      <c r="SAS30" s="78"/>
      <c r="SAT30" s="78"/>
      <c r="SAU30" s="78"/>
      <c r="SAV30" s="78"/>
      <c r="SAW30" s="78"/>
      <c r="SAX30" s="78"/>
      <c r="SAY30" s="78"/>
      <c r="SAZ30" s="78"/>
      <c r="SBA30" s="78"/>
      <c r="SBB30" s="78"/>
      <c r="SBC30" s="78"/>
      <c r="SBD30" s="78"/>
      <c r="SBE30" s="78"/>
      <c r="SBF30" s="78"/>
      <c r="SBG30" s="78"/>
      <c r="SBH30" s="78"/>
      <c r="SBI30" s="78"/>
      <c r="SBJ30" s="78"/>
      <c r="SBK30" s="78"/>
      <c r="SBL30" s="78"/>
      <c r="SBM30" s="78"/>
      <c r="SBN30" s="78"/>
      <c r="SBO30" s="78"/>
      <c r="SBP30" s="78"/>
      <c r="SBQ30" s="78"/>
      <c r="SBR30" s="78"/>
      <c r="SBS30" s="78"/>
      <c r="SBT30" s="78"/>
      <c r="SBU30" s="78"/>
      <c r="SBV30" s="78"/>
      <c r="SBW30" s="78"/>
      <c r="SBX30" s="78"/>
      <c r="SBY30" s="78"/>
      <c r="SBZ30" s="78"/>
      <c r="SCA30" s="78"/>
      <c r="SCB30" s="78"/>
      <c r="SCC30" s="78"/>
      <c r="SCD30" s="78"/>
      <c r="SCE30" s="78"/>
      <c r="SCF30" s="78"/>
      <c r="SCG30" s="78"/>
      <c r="SCH30" s="78"/>
      <c r="SCI30" s="78"/>
      <c r="SCJ30" s="78"/>
      <c r="SCK30" s="78"/>
      <c r="SCL30" s="78"/>
      <c r="SCM30" s="78"/>
      <c r="SCN30" s="78"/>
      <c r="SCO30" s="78"/>
      <c r="SCP30" s="78"/>
      <c r="SCQ30" s="78"/>
      <c r="SCR30" s="78"/>
      <c r="SCS30" s="78"/>
      <c r="SCT30" s="78"/>
      <c r="SCU30" s="78"/>
      <c r="SCV30" s="78"/>
      <c r="SCW30" s="78"/>
      <c r="SCX30" s="78"/>
      <c r="SCY30" s="78"/>
      <c r="SCZ30" s="78"/>
      <c r="SDA30" s="78"/>
      <c r="SDB30" s="78"/>
      <c r="SDC30" s="78"/>
      <c r="SDD30" s="78"/>
      <c r="SDE30" s="78"/>
      <c r="SDF30" s="78"/>
      <c r="SDG30" s="78"/>
      <c r="SDH30" s="78"/>
      <c r="SDI30" s="78"/>
      <c r="SDJ30" s="78"/>
      <c r="SDK30" s="78"/>
      <c r="SDL30" s="78"/>
      <c r="SDM30" s="78"/>
      <c r="SDN30" s="78"/>
      <c r="SDO30" s="78"/>
      <c r="SDP30" s="78"/>
      <c r="SDQ30" s="78"/>
      <c r="SDR30" s="78"/>
      <c r="SDS30" s="78"/>
      <c r="SDT30" s="78"/>
      <c r="SDU30" s="78"/>
      <c r="SDV30" s="78"/>
      <c r="SDW30" s="78"/>
      <c r="SDX30" s="78"/>
      <c r="SDY30" s="78"/>
      <c r="SDZ30" s="78"/>
      <c r="SEA30" s="78"/>
      <c r="SEB30" s="78"/>
      <c r="SEC30" s="78"/>
      <c r="SED30" s="78"/>
      <c r="SEE30" s="78"/>
      <c r="SEF30" s="78"/>
      <c r="SEG30" s="78"/>
      <c r="SEH30" s="78"/>
      <c r="SEI30" s="78"/>
      <c r="SEJ30" s="78"/>
      <c r="SEK30" s="78"/>
      <c r="SEL30" s="78"/>
      <c r="SEM30" s="78"/>
      <c r="SEN30" s="78"/>
      <c r="SEO30" s="78"/>
      <c r="SEP30" s="78"/>
      <c r="SEQ30" s="78"/>
      <c r="SER30" s="78"/>
      <c r="SES30" s="78"/>
      <c r="SET30" s="78"/>
      <c r="SEU30" s="78"/>
      <c r="SEV30" s="78"/>
      <c r="SEW30" s="78"/>
      <c r="SEX30" s="78"/>
      <c r="SEY30" s="78"/>
      <c r="SEZ30" s="78"/>
      <c r="SFA30" s="78"/>
      <c r="SFB30" s="78"/>
      <c r="SFC30" s="78"/>
      <c r="SFD30" s="78"/>
      <c r="SFE30" s="78"/>
      <c r="SFF30" s="78"/>
      <c r="SFG30" s="78"/>
      <c r="SFH30" s="78"/>
      <c r="SFI30" s="78"/>
      <c r="SFJ30" s="78"/>
      <c r="SFK30" s="78"/>
      <c r="SFL30" s="78"/>
      <c r="SFM30" s="78"/>
      <c r="SFN30" s="78"/>
      <c r="SFO30" s="78"/>
      <c r="SFP30" s="78"/>
      <c r="SFQ30" s="78"/>
      <c r="SFR30" s="78"/>
      <c r="SFS30" s="78"/>
      <c r="SFT30" s="78"/>
      <c r="SFU30" s="78"/>
      <c r="SFV30" s="78"/>
      <c r="SFW30" s="78"/>
      <c r="SFX30" s="78"/>
      <c r="SFY30" s="78"/>
      <c r="SFZ30" s="78"/>
      <c r="SGA30" s="78"/>
      <c r="SGB30" s="78"/>
      <c r="SGC30" s="78"/>
      <c r="SGD30" s="78"/>
      <c r="SGE30" s="78"/>
      <c r="SGF30" s="78"/>
      <c r="SGG30" s="78"/>
      <c r="SGH30" s="78"/>
      <c r="SGI30" s="78"/>
      <c r="SGJ30" s="78"/>
      <c r="SGK30" s="78"/>
      <c r="SGL30" s="78"/>
      <c r="SGM30" s="78"/>
      <c r="SGN30" s="78"/>
      <c r="SGO30" s="78"/>
      <c r="SGP30" s="78"/>
      <c r="SGQ30" s="78"/>
      <c r="SGR30" s="78"/>
      <c r="SGS30" s="78"/>
      <c r="SGT30" s="78"/>
      <c r="SGU30" s="78"/>
      <c r="SGV30" s="78"/>
      <c r="SGW30" s="78"/>
      <c r="SGX30" s="78"/>
      <c r="SGY30" s="78"/>
      <c r="SGZ30" s="78"/>
      <c r="SHA30" s="78"/>
      <c r="SHB30" s="78"/>
      <c r="SHC30" s="78"/>
      <c r="SHD30" s="78"/>
      <c r="SHE30" s="78"/>
      <c r="SHF30" s="78"/>
      <c r="SHG30" s="78"/>
      <c r="SHH30" s="78"/>
      <c r="SHI30" s="78"/>
      <c r="SHJ30" s="78"/>
      <c r="SHK30" s="78"/>
      <c r="SHL30" s="78"/>
      <c r="SHM30" s="78"/>
      <c r="SHN30" s="78"/>
      <c r="SHO30" s="78"/>
      <c r="SHP30" s="78"/>
      <c r="SHQ30" s="78"/>
      <c r="SHR30" s="78"/>
      <c r="SHS30" s="78"/>
      <c r="SHT30" s="78"/>
      <c r="SHU30" s="78"/>
      <c r="SHV30" s="78"/>
      <c r="SHW30" s="78"/>
      <c r="SHX30" s="78"/>
      <c r="SHY30" s="78"/>
      <c r="SHZ30" s="78"/>
      <c r="SIA30" s="78"/>
      <c r="SIB30" s="78"/>
      <c r="SIC30" s="78"/>
      <c r="SID30" s="78"/>
      <c r="SIE30" s="78"/>
      <c r="SIF30" s="78"/>
      <c r="SIG30" s="78"/>
      <c r="SIH30" s="78"/>
      <c r="SII30" s="78"/>
      <c r="SIJ30" s="78"/>
      <c r="SIK30" s="78"/>
      <c r="SIL30" s="78"/>
      <c r="SIM30" s="78"/>
      <c r="SIN30" s="78"/>
      <c r="SIO30" s="78"/>
      <c r="SIP30" s="78"/>
      <c r="SIQ30" s="78"/>
      <c r="SIR30" s="78"/>
      <c r="SIS30" s="78"/>
      <c r="SIT30" s="78"/>
      <c r="SIU30" s="78"/>
      <c r="SIV30" s="78"/>
      <c r="SIW30" s="78"/>
      <c r="SIX30" s="78"/>
      <c r="SIY30" s="78"/>
      <c r="SIZ30" s="78"/>
      <c r="SJA30" s="78"/>
      <c r="SJB30" s="78"/>
      <c r="SJC30" s="78"/>
      <c r="SJD30" s="78"/>
      <c r="SJE30" s="78"/>
      <c r="SJF30" s="78"/>
      <c r="SJG30" s="78"/>
      <c r="SJH30" s="78"/>
      <c r="SJI30" s="78"/>
      <c r="SJJ30" s="78"/>
      <c r="SJK30" s="78"/>
      <c r="SJL30" s="78"/>
      <c r="SJM30" s="78"/>
      <c r="SJN30" s="78"/>
      <c r="SJO30" s="78"/>
      <c r="SJP30" s="78"/>
      <c r="SJQ30" s="78"/>
      <c r="SJR30" s="78"/>
      <c r="SJS30" s="78"/>
      <c r="SJT30" s="78"/>
      <c r="SJU30" s="78"/>
      <c r="SJV30" s="78"/>
      <c r="SJW30" s="78"/>
      <c r="SJX30" s="78"/>
      <c r="SJY30" s="78"/>
      <c r="SJZ30" s="78"/>
      <c r="SKA30" s="78"/>
      <c r="SKB30" s="78"/>
      <c r="SKC30" s="78"/>
      <c r="SKD30" s="78"/>
      <c r="SKE30" s="78"/>
      <c r="SKF30" s="78"/>
      <c r="SKG30" s="78"/>
      <c r="SKH30" s="78"/>
      <c r="SKI30" s="78"/>
      <c r="SKJ30" s="78"/>
      <c r="SKK30" s="78"/>
      <c r="SKL30" s="78"/>
      <c r="SKM30" s="78"/>
      <c r="SKN30" s="78"/>
      <c r="SKO30" s="78"/>
      <c r="SKP30" s="78"/>
      <c r="SKQ30" s="78"/>
      <c r="SKR30" s="78"/>
      <c r="SKS30" s="78"/>
      <c r="SKT30" s="78"/>
      <c r="SKU30" s="78"/>
      <c r="SKV30" s="78"/>
      <c r="SKW30" s="78"/>
      <c r="SKX30" s="78"/>
      <c r="SKY30" s="78"/>
      <c r="SKZ30" s="78"/>
      <c r="SLA30" s="78"/>
      <c r="SLB30" s="78"/>
      <c r="SLC30" s="78"/>
      <c r="SLD30" s="78"/>
      <c r="SLE30" s="78"/>
      <c r="SLF30" s="78"/>
      <c r="SLG30" s="78"/>
      <c r="SLH30" s="78"/>
      <c r="SLI30" s="78"/>
      <c r="SLJ30" s="78"/>
      <c r="SLK30" s="78"/>
      <c r="SLL30" s="78"/>
      <c r="SLM30" s="78"/>
      <c r="SLN30" s="78"/>
      <c r="SLO30" s="78"/>
      <c r="SLP30" s="78"/>
      <c r="SLQ30" s="78"/>
      <c r="SLR30" s="78"/>
      <c r="SLS30" s="78"/>
      <c r="SLT30" s="78"/>
      <c r="SLU30" s="78"/>
      <c r="SLV30" s="78"/>
      <c r="SLW30" s="78"/>
      <c r="SLX30" s="78"/>
      <c r="SLY30" s="78"/>
      <c r="SLZ30" s="78"/>
      <c r="SMA30" s="78"/>
      <c r="SMB30" s="78"/>
      <c r="SMC30" s="78"/>
      <c r="SMD30" s="78"/>
      <c r="SME30" s="78"/>
      <c r="SMF30" s="78"/>
      <c r="SMG30" s="78"/>
      <c r="SMH30" s="78"/>
      <c r="SMI30" s="78"/>
      <c r="SMJ30" s="78"/>
      <c r="SMK30" s="78"/>
      <c r="SML30" s="78"/>
      <c r="SMM30" s="78"/>
      <c r="SMN30" s="78"/>
      <c r="SMO30" s="78"/>
      <c r="SMP30" s="78"/>
      <c r="SMQ30" s="78"/>
      <c r="SMR30" s="78"/>
      <c r="SMS30" s="78"/>
      <c r="SMT30" s="78"/>
      <c r="SMU30" s="78"/>
      <c r="SMV30" s="78"/>
      <c r="SMW30" s="78"/>
      <c r="SMX30" s="78"/>
      <c r="SMY30" s="78"/>
      <c r="SMZ30" s="78"/>
      <c r="SNA30" s="78"/>
      <c r="SNB30" s="78"/>
      <c r="SNC30" s="78"/>
      <c r="SND30" s="78"/>
      <c r="SNE30" s="78"/>
      <c r="SNF30" s="78"/>
      <c r="SNG30" s="78"/>
      <c r="SNH30" s="78"/>
      <c r="SNI30" s="78"/>
      <c r="SNJ30" s="78"/>
      <c r="SNK30" s="78"/>
      <c r="SNL30" s="78"/>
      <c r="SNM30" s="78"/>
      <c r="SNN30" s="78"/>
      <c r="SNO30" s="78"/>
      <c r="SNP30" s="78"/>
      <c r="SNQ30" s="78"/>
      <c r="SNR30" s="78"/>
      <c r="SNS30" s="78"/>
      <c r="SNT30" s="78"/>
      <c r="SNU30" s="78"/>
      <c r="SNV30" s="78"/>
      <c r="SNW30" s="78"/>
      <c r="SNX30" s="78"/>
      <c r="SNY30" s="78"/>
      <c r="SNZ30" s="78"/>
      <c r="SOA30" s="78"/>
      <c r="SOB30" s="78"/>
      <c r="SOC30" s="78"/>
      <c r="SOD30" s="78"/>
      <c r="SOE30" s="78"/>
      <c r="SOF30" s="78"/>
      <c r="SOG30" s="78"/>
      <c r="SOH30" s="78"/>
      <c r="SOI30" s="78"/>
      <c r="SOJ30" s="78"/>
      <c r="SOK30" s="78"/>
      <c r="SOL30" s="78"/>
      <c r="SOM30" s="78"/>
      <c r="SON30" s="78"/>
      <c r="SOO30" s="78"/>
      <c r="SOP30" s="78"/>
      <c r="SOQ30" s="78"/>
      <c r="SOR30" s="78"/>
      <c r="SOS30" s="78"/>
      <c r="SOT30" s="78"/>
      <c r="SOU30" s="78"/>
      <c r="SOV30" s="78"/>
      <c r="SOW30" s="78"/>
      <c r="SOX30" s="78"/>
      <c r="SOY30" s="78"/>
      <c r="SOZ30" s="78"/>
      <c r="SPA30" s="78"/>
      <c r="SPB30" s="78"/>
      <c r="SPC30" s="78"/>
      <c r="SPD30" s="78"/>
      <c r="SPE30" s="78"/>
      <c r="SPF30" s="78"/>
      <c r="SPG30" s="78"/>
      <c r="SPH30" s="78"/>
      <c r="SPI30" s="78"/>
      <c r="SPJ30" s="78"/>
      <c r="SPK30" s="78"/>
      <c r="SPL30" s="78"/>
      <c r="SPM30" s="78"/>
      <c r="SPN30" s="78"/>
      <c r="SPO30" s="78"/>
      <c r="SPP30" s="78"/>
      <c r="SPQ30" s="78"/>
      <c r="SPR30" s="78"/>
      <c r="SPS30" s="78"/>
      <c r="SPT30" s="78"/>
      <c r="SPU30" s="78"/>
      <c r="SPV30" s="78"/>
      <c r="SPW30" s="78"/>
      <c r="SPX30" s="78"/>
      <c r="SPY30" s="78"/>
      <c r="SPZ30" s="78"/>
      <c r="SQA30" s="78"/>
      <c r="SQB30" s="78"/>
      <c r="SQC30" s="78"/>
      <c r="SQD30" s="78"/>
      <c r="SQE30" s="78"/>
      <c r="SQF30" s="78"/>
      <c r="SQG30" s="78"/>
      <c r="SQH30" s="78"/>
      <c r="SQI30" s="78"/>
      <c r="SQJ30" s="78"/>
      <c r="SQK30" s="78"/>
      <c r="SQL30" s="78"/>
      <c r="SQM30" s="78"/>
      <c r="SQN30" s="78"/>
      <c r="SQO30" s="78"/>
      <c r="SQP30" s="78"/>
      <c r="SQQ30" s="78"/>
      <c r="SQR30" s="78"/>
      <c r="SQS30" s="78"/>
      <c r="SQT30" s="78"/>
      <c r="SQU30" s="78"/>
      <c r="SQV30" s="78"/>
      <c r="SQW30" s="78"/>
      <c r="SQX30" s="78"/>
      <c r="SQY30" s="78"/>
      <c r="SQZ30" s="78"/>
      <c r="SRA30" s="78"/>
      <c r="SRB30" s="78"/>
      <c r="SRC30" s="78"/>
      <c r="SRD30" s="78"/>
      <c r="SRE30" s="78"/>
      <c r="SRF30" s="78"/>
      <c r="SRG30" s="78"/>
      <c r="SRH30" s="78"/>
      <c r="SRI30" s="78"/>
      <c r="SRJ30" s="78"/>
      <c r="SRK30" s="78"/>
      <c r="SRL30" s="78"/>
      <c r="SRM30" s="78"/>
      <c r="SRN30" s="78"/>
      <c r="SRO30" s="78"/>
      <c r="SRP30" s="78"/>
      <c r="SRQ30" s="78"/>
      <c r="SRR30" s="78"/>
      <c r="SRS30" s="78"/>
      <c r="SRT30" s="78"/>
      <c r="SRU30" s="78"/>
      <c r="SRV30" s="78"/>
      <c r="SRW30" s="78"/>
      <c r="SRX30" s="78"/>
      <c r="SRY30" s="78"/>
      <c r="SRZ30" s="78"/>
      <c r="SSA30" s="78"/>
      <c r="SSB30" s="78"/>
      <c r="SSC30" s="78"/>
      <c r="SSD30" s="78"/>
      <c r="SSE30" s="78"/>
      <c r="SSF30" s="78"/>
      <c r="SSG30" s="78"/>
      <c r="SSH30" s="78"/>
      <c r="SSI30" s="78"/>
      <c r="SSJ30" s="78"/>
      <c r="SSK30" s="78"/>
      <c r="SSL30" s="78"/>
      <c r="SSM30" s="78"/>
      <c r="SSN30" s="78"/>
      <c r="SSO30" s="78"/>
      <c r="SSP30" s="78"/>
      <c r="SSQ30" s="78"/>
      <c r="SSR30" s="78"/>
      <c r="SSS30" s="78"/>
      <c r="SST30" s="78"/>
      <c r="SSU30" s="78"/>
      <c r="SSV30" s="78"/>
      <c r="SSW30" s="78"/>
      <c r="SSX30" s="78"/>
      <c r="SSY30" s="78"/>
      <c r="SSZ30" s="78"/>
      <c r="STA30" s="78"/>
      <c r="STB30" s="78"/>
      <c r="STC30" s="78"/>
      <c r="STD30" s="78"/>
      <c r="STE30" s="78"/>
      <c r="STF30" s="78"/>
      <c r="STG30" s="78"/>
      <c r="STH30" s="78"/>
      <c r="STI30" s="78"/>
      <c r="STJ30" s="78"/>
      <c r="STK30" s="78"/>
      <c r="STL30" s="78"/>
      <c r="STM30" s="78"/>
      <c r="STN30" s="78"/>
      <c r="STO30" s="78"/>
      <c r="STP30" s="78"/>
      <c r="STQ30" s="78"/>
      <c r="STR30" s="78"/>
      <c r="STS30" s="78"/>
      <c r="STT30" s="78"/>
      <c r="STU30" s="78"/>
      <c r="STV30" s="78"/>
      <c r="STW30" s="78"/>
      <c r="STX30" s="78"/>
      <c r="STY30" s="78"/>
      <c r="STZ30" s="78"/>
      <c r="SUA30" s="78"/>
      <c r="SUB30" s="78"/>
      <c r="SUC30" s="78"/>
      <c r="SUD30" s="78"/>
      <c r="SUE30" s="78"/>
      <c r="SUF30" s="78"/>
      <c r="SUG30" s="78"/>
      <c r="SUH30" s="78"/>
      <c r="SUI30" s="78"/>
      <c r="SUJ30" s="78"/>
      <c r="SUK30" s="78"/>
      <c r="SUL30" s="78"/>
      <c r="SUM30" s="78"/>
      <c r="SUN30" s="78"/>
      <c r="SUO30" s="78"/>
      <c r="SUP30" s="78"/>
      <c r="SUQ30" s="78"/>
      <c r="SUR30" s="78"/>
      <c r="SUS30" s="78"/>
      <c r="SUT30" s="78"/>
      <c r="SUU30" s="78"/>
      <c r="SUV30" s="78"/>
      <c r="SUW30" s="78"/>
      <c r="SUX30" s="78"/>
      <c r="SUY30" s="78"/>
      <c r="SUZ30" s="78"/>
      <c r="SVA30" s="78"/>
      <c r="SVB30" s="78"/>
      <c r="SVC30" s="78"/>
      <c r="SVD30" s="78"/>
      <c r="SVE30" s="78"/>
      <c r="SVF30" s="78"/>
      <c r="SVG30" s="78"/>
      <c r="SVH30" s="78"/>
      <c r="SVI30" s="78"/>
      <c r="SVJ30" s="78"/>
      <c r="SVK30" s="78"/>
      <c r="SVL30" s="78"/>
      <c r="SVM30" s="78"/>
      <c r="SVN30" s="78"/>
      <c r="SVO30" s="78"/>
      <c r="SVP30" s="78"/>
      <c r="SVQ30" s="78"/>
      <c r="SVR30" s="78"/>
      <c r="SVS30" s="78"/>
      <c r="SVT30" s="78"/>
      <c r="SVU30" s="78"/>
      <c r="SVV30" s="78"/>
      <c r="SVW30" s="78"/>
      <c r="SVX30" s="78"/>
      <c r="SVY30" s="78"/>
      <c r="SVZ30" s="78"/>
      <c r="SWA30" s="78"/>
      <c r="SWB30" s="78"/>
      <c r="SWC30" s="78"/>
      <c r="SWD30" s="78"/>
      <c r="SWE30" s="78"/>
      <c r="SWF30" s="78"/>
      <c r="SWG30" s="78"/>
      <c r="SWH30" s="78"/>
      <c r="SWI30" s="78"/>
      <c r="SWJ30" s="78"/>
      <c r="SWK30" s="78"/>
      <c r="SWL30" s="78"/>
      <c r="SWM30" s="78"/>
      <c r="SWN30" s="78"/>
      <c r="SWO30" s="78"/>
      <c r="SWP30" s="78"/>
      <c r="SWQ30" s="78"/>
      <c r="SWR30" s="78"/>
      <c r="SWS30" s="78"/>
      <c r="SWT30" s="78"/>
      <c r="SWU30" s="78"/>
      <c r="SWV30" s="78"/>
      <c r="SWW30" s="78"/>
      <c r="SWX30" s="78"/>
      <c r="SWY30" s="78"/>
      <c r="SWZ30" s="78"/>
      <c r="SXA30" s="78"/>
      <c r="SXB30" s="78"/>
      <c r="SXC30" s="78"/>
      <c r="SXD30" s="78"/>
      <c r="SXE30" s="78"/>
      <c r="SXF30" s="78"/>
      <c r="SXG30" s="78"/>
      <c r="SXH30" s="78"/>
      <c r="SXI30" s="78"/>
      <c r="SXJ30" s="78"/>
      <c r="SXK30" s="78"/>
      <c r="SXL30" s="78"/>
      <c r="SXM30" s="78"/>
      <c r="SXN30" s="78"/>
      <c r="SXO30" s="78"/>
      <c r="SXP30" s="78"/>
      <c r="SXQ30" s="78"/>
      <c r="SXR30" s="78"/>
      <c r="SXS30" s="78"/>
      <c r="SXT30" s="78"/>
      <c r="SXU30" s="78"/>
      <c r="SXV30" s="78"/>
      <c r="SXW30" s="78"/>
      <c r="SXX30" s="78"/>
      <c r="SXY30" s="78"/>
      <c r="SXZ30" s="78"/>
      <c r="SYA30" s="78"/>
      <c r="SYB30" s="78"/>
      <c r="SYC30" s="78"/>
      <c r="SYD30" s="78"/>
      <c r="SYE30" s="78"/>
      <c r="SYF30" s="78"/>
      <c r="SYG30" s="78"/>
      <c r="SYH30" s="78"/>
      <c r="SYI30" s="78"/>
      <c r="SYJ30" s="78"/>
      <c r="SYK30" s="78"/>
      <c r="SYL30" s="78"/>
      <c r="SYM30" s="78"/>
      <c r="SYN30" s="78"/>
      <c r="SYO30" s="78"/>
      <c r="SYP30" s="78"/>
      <c r="SYQ30" s="78"/>
      <c r="SYR30" s="78"/>
      <c r="SYS30" s="78"/>
      <c r="SYT30" s="78"/>
      <c r="SYU30" s="78"/>
      <c r="SYV30" s="78"/>
      <c r="SYW30" s="78"/>
      <c r="SYX30" s="78"/>
      <c r="SYY30" s="78"/>
      <c r="SYZ30" s="78"/>
      <c r="SZA30" s="78"/>
      <c r="SZB30" s="78"/>
      <c r="SZC30" s="78"/>
      <c r="SZD30" s="78"/>
      <c r="SZE30" s="78"/>
      <c r="SZF30" s="78"/>
      <c r="SZG30" s="78"/>
      <c r="SZH30" s="78"/>
      <c r="SZI30" s="78"/>
      <c r="SZJ30" s="78"/>
      <c r="SZK30" s="78"/>
      <c r="SZL30" s="78"/>
      <c r="SZM30" s="78"/>
      <c r="SZN30" s="78"/>
      <c r="SZO30" s="78"/>
      <c r="SZP30" s="78"/>
      <c r="SZQ30" s="78"/>
      <c r="SZR30" s="78"/>
      <c r="SZS30" s="78"/>
      <c r="SZT30" s="78"/>
      <c r="SZU30" s="78"/>
      <c r="SZV30" s="78"/>
      <c r="SZW30" s="78"/>
      <c r="SZX30" s="78"/>
      <c r="SZY30" s="78"/>
      <c r="SZZ30" s="78"/>
      <c r="TAA30" s="78"/>
      <c r="TAB30" s="78"/>
      <c r="TAC30" s="78"/>
      <c r="TAD30" s="78"/>
      <c r="TAE30" s="78"/>
      <c r="TAF30" s="78"/>
      <c r="TAG30" s="78"/>
      <c r="TAH30" s="78"/>
      <c r="TAI30" s="78"/>
      <c r="TAJ30" s="78"/>
      <c r="TAK30" s="78"/>
      <c r="TAL30" s="78"/>
      <c r="TAM30" s="78"/>
      <c r="TAN30" s="78"/>
      <c r="TAO30" s="78"/>
      <c r="TAP30" s="78"/>
      <c r="TAQ30" s="78"/>
      <c r="TAR30" s="78"/>
      <c r="TAS30" s="78"/>
      <c r="TAT30" s="78"/>
      <c r="TAU30" s="78"/>
      <c r="TAV30" s="78"/>
      <c r="TAW30" s="78"/>
      <c r="TAX30" s="78"/>
      <c r="TAY30" s="78"/>
      <c r="TAZ30" s="78"/>
      <c r="TBA30" s="78"/>
      <c r="TBB30" s="78"/>
      <c r="TBC30" s="78"/>
      <c r="TBD30" s="78"/>
      <c r="TBE30" s="78"/>
      <c r="TBF30" s="78"/>
      <c r="TBG30" s="78"/>
      <c r="TBH30" s="78"/>
      <c r="TBI30" s="78"/>
      <c r="TBJ30" s="78"/>
      <c r="TBK30" s="78"/>
      <c r="TBL30" s="78"/>
      <c r="TBM30" s="78"/>
      <c r="TBN30" s="78"/>
      <c r="TBO30" s="78"/>
      <c r="TBP30" s="78"/>
      <c r="TBQ30" s="78"/>
      <c r="TBR30" s="78"/>
      <c r="TBS30" s="78"/>
      <c r="TBT30" s="78"/>
      <c r="TBU30" s="78"/>
      <c r="TBV30" s="78"/>
      <c r="TBW30" s="78"/>
      <c r="TBX30" s="78"/>
      <c r="TBY30" s="78"/>
      <c r="TBZ30" s="78"/>
      <c r="TCA30" s="78"/>
      <c r="TCB30" s="78"/>
      <c r="TCC30" s="78"/>
      <c r="TCD30" s="78"/>
      <c r="TCE30" s="78"/>
      <c r="TCF30" s="78"/>
      <c r="TCG30" s="78"/>
      <c r="TCH30" s="78"/>
      <c r="TCI30" s="78"/>
      <c r="TCJ30" s="78"/>
      <c r="TCK30" s="78"/>
      <c r="TCL30" s="78"/>
      <c r="TCM30" s="78"/>
      <c r="TCN30" s="78"/>
      <c r="TCO30" s="78"/>
      <c r="TCP30" s="78"/>
      <c r="TCQ30" s="78"/>
      <c r="TCR30" s="78"/>
      <c r="TCS30" s="78"/>
      <c r="TCT30" s="78"/>
      <c r="TCU30" s="78"/>
      <c r="TCV30" s="78"/>
      <c r="TCW30" s="78"/>
      <c r="TCX30" s="78"/>
      <c r="TCY30" s="78"/>
      <c r="TCZ30" s="78"/>
      <c r="TDA30" s="78"/>
      <c r="TDB30" s="78"/>
      <c r="TDC30" s="78"/>
      <c r="TDD30" s="78"/>
      <c r="TDE30" s="78"/>
      <c r="TDF30" s="78"/>
      <c r="TDG30" s="78"/>
      <c r="TDH30" s="78"/>
      <c r="TDI30" s="78"/>
      <c r="TDJ30" s="78"/>
      <c r="TDK30" s="78"/>
      <c r="TDL30" s="78"/>
      <c r="TDM30" s="78"/>
      <c r="TDN30" s="78"/>
      <c r="TDO30" s="78"/>
      <c r="TDP30" s="78"/>
      <c r="TDQ30" s="78"/>
      <c r="TDR30" s="78"/>
      <c r="TDS30" s="78"/>
      <c r="TDT30" s="78"/>
      <c r="TDU30" s="78"/>
      <c r="TDV30" s="78"/>
      <c r="TDW30" s="78"/>
      <c r="TDX30" s="78"/>
      <c r="TDY30" s="78"/>
      <c r="TDZ30" s="78"/>
      <c r="TEA30" s="78"/>
      <c r="TEB30" s="78"/>
      <c r="TEC30" s="78"/>
      <c r="TED30" s="78"/>
      <c r="TEE30" s="78"/>
      <c r="TEF30" s="78"/>
      <c r="TEG30" s="78"/>
      <c r="TEH30" s="78"/>
      <c r="TEI30" s="78"/>
      <c r="TEJ30" s="78"/>
      <c r="TEK30" s="78"/>
      <c r="TEL30" s="78"/>
      <c r="TEM30" s="78"/>
      <c r="TEN30" s="78"/>
      <c r="TEO30" s="78"/>
      <c r="TEP30" s="78"/>
      <c r="TEQ30" s="78"/>
      <c r="TER30" s="78"/>
      <c r="TES30" s="78"/>
      <c r="TET30" s="78"/>
      <c r="TEU30" s="78"/>
      <c r="TEV30" s="78"/>
      <c r="TEW30" s="78"/>
      <c r="TEX30" s="78"/>
      <c r="TEY30" s="78"/>
      <c r="TEZ30" s="78"/>
      <c r="TFA30" s="78"/>
      <c r="TFB30" s="78"/>
      <c r="TFC30" s="78"/>
      <c r="TFD30" s="78"/>
      <c r="TFE30" s="78"/>
      <c r="TFF30" s="78"/>
      <c r="TFG30" s="78"/>
      <c r="TFH30" s="78"/>
      <c r="TFI30" s="78"/>
      <c r="TFJ30" s="78"/>
      <c r="TFK30" s="78"/>
      <c r="TFL30" s="78"/>
      <c r="TFM30" s="78"/>
      <c r="TFN30" s="78"/>
      <c r="TFO30" s="78"/>
      <c r="TFP30" s="78"/>
      <c r="TFQ30" s="78"/>
      <c r="TFR30" s="78"/>
      <c r="TFS30" s="78"/>
      <c r="TFT30" s="78"/>
      <c r="TFU30" s="78"/>
      <c r="TFV30" s="78"/>
      <c r="TFW30" s="78"/>
      <c r="TFX30" s="78"/>
      <c r="TFY30" s="78"/>
      <c r="TFZ30" s="78"/>
      <c r="TGA30" s="78"/>
      <c r="TGB30" s="78"/>
      <c r="TGC30" s="78"/>
      <c r="TGD30" s="78"/>
      <c r="TGE30" s="78"/>
      <c r="TGF30" s="78"/>
      <c r="TGG30" s="78"/>
      <c r="TGH30" s="78"/>
      <c r="TGI30" s="78"/>
      <c r="TGJ30" s="78"/>
      <c r="TGK30" s="78"/>
      <c r="TGL30" s="78"/>
      <c r="TGM30" s="78"/>
      <c r="TGN30" s="78"/>
      <c r="TGO30" s="78"/>
      <c r="TGP30" s="78"/>
      <c r="TGQ30" s="78"/>
      <c r="TGR30" s="78"/>
      <c r="TGS30" s="78"/>
      <c r="TGT30" s="78"/>
      <c r="TGU30" s="78"/>
      <c r="TGV30" s="78"/>
      <c r="TGW30" s="78"/>
      <c r="TGX30" s="78"/>
      <c r="TGY30" s="78"/>
      <c r="TGZ30" s="78"/>
      <c r="THA30" s="78"/>
      <c r="THB30" s="78"/>
      <c r="THC30" s="78"/>
      <c r="THD30" s="78"/>
      <c r="THE30" s="78"/>
      <c r="THF30" s="78"/>
      <c r="THG30" s="78"/>
      <c r="THH30" s="78"/>
      <c r="THI30" s="78"/>
      <c r="THJ30" s="78"/>
      <c r="THK30" s="78"/>
      <c r="THL30" s="78"/>
      <c r="THM30" s="78"/>
      <c r="THN30" s="78"/>
      <c r="THO30" s="78"/>
      <c r="THP30" s="78"/>
      <c r="THQ30" s="78"/>
      <c r="THR30" s="78"/>
      <c r="THS30" s="78"/>
      <c r="THT30" s="78"/>
      <c r="THU30" s="78"/>
      <c r="THV30" s="78"/>
      <c r="THW30" s="78"/>
      <c r="THX30" s="78"/>
      <c r="THY30" s="78"/>
      <c r="THZ30" s="78"/>
      <c r="TIA30" s="78"/>
      <c r="TIB30" s="78"/>
      <c r="TIC30" s="78"/>
      <c r="TID30" s="78"/>
      <c r="TIE30" s="78"/>
      <c r="TIF30" s="78"/>
      <c r="TIG30" s="78"/>
      <c r="TIH30" s="78"/>
      <c r="TII30" s="78"/>
      <c r="TIJ30" s="78"/>
      <c r="TIK30" s="78"/>
      <c r="TIL30" s="78"/>
      <c r="TIM30" s="78"/>
      <c r="TIN30" s="78"/>
      <c r="TIO30" s="78"/>
      <c r="TIP30" s="78"/>
      <c r="TIQ30" s="78"/>
      <c r="TIR30" s="78"/>
      <c r="TIS30" s="78"/>
      <c r="TIT30" s="78"/>
      <c r="TIU30" s="78"/>
      <c r="TIV30" s="78"/>
      <c r="TIW30" s="78"/>
      <c r="TIX30" s="78"/>
      <c r="TIY30" s="78"/>
      <c r="TIZ30" s="78"/>
      <c r="TJA30" s="78"/>
      <c r="TJB30" s="78"/>
      <c r="TJC30" s="78"/>
      <c r="TJD30" s="78"/>
      <c r="TJE30" s="78"/>
      <c r="TJF30" s="78"/>
      <c r="TJG30" s="78"/>
      <c r="TJH30" s="78"/>
      <c r="TJI30" s="78"/>
      <c r="TJJ30" s="78"/>
      <c r="TJK30" s="78"/>
      <c r="TJL30" s="78"/>
      <c r="TJM30" s="78"/>
      <c r="TJN30" s="78"/>
      <c r="TJO30" s="78"/>
      <c r="TJP30" s="78"/>
      <c r="TJQ30" s="78"/>
      <c r="TJR30" s="78"/>
      <c r="TJS30" s="78"/>
      <c r="TJT30" s="78"/>
      <c r="TJU30" s="78"/>
      <c r="TJV30" s="78"/>
      <c r="TJW30" s="78"/>
      <c r="TJX30" s="78"/>
      <c r="TJY30" s="78"/>
      <c r="TJZ30" s="78"/>
      <c r="TKA30" s="78"/>
      <c r="TKB30" s="78"/>
      <c r="TKC30" s="78"/>
      <c r="TKD30" s="78"/>
      <c r="TKE30" s="78"/>
      <c r="TKF30" s="78"/>
      <c r="TKG30" s="78"/>
      <c r="TKH30" s="78"/>
      <c r="TKI30" s="78"/>
      <c r="TKJ30" s="78"/>
      <c r="TKK30" s="78"/>
      <c r="TKL30" s="78"/>
      <c r="TKM30" s="78"/>
      <c r="TKN30" s="78"/>
      <c r="TKO30" s="78"/>
      <c r="TKP30" s="78"/>
      <c r="TKQ30" s="78"/>
      <c r="TKR30" s="78"/>
      <c r="TKS30" s="78"/>
      <c r="TKT30" s="78"/>
      <c r="TKU30" s="78"/>
      <c r="TKV30" s="78"/>
      <c r="TKW30" s="78"/>
      <c r="TKX30" s="78"/>
      <c r="TKY30" s="78"/>
      <c r="TKZ30" s="78"/>
      <c r="TLA30" s="78"/>
      <c r="TLB30" s="78"/>
      <c r="TLC30" s="78"/>
      <c r="TLD30" s="78"/>
      <c r="TLE30" s="78"/>
      <c r="TLF30" s="78"/>
      <c r="TLG30" s="78"/>
      <c r="TLH30" s="78"/>
      <c r="TLI30" s="78"/>
      <c r="TLJ30" s="78"/>
      <c r="TLK30" s="78"/>
      <c r="TLL30" s="78"/>
      <c r="TLM30" s="78"/>
      <c r="TLN30" s="78"/>
      <c r="TLO30" s="78"/>
      <c r="TLP30" s="78"/>
      <c r="TLQ30" s="78"/>
      <c r="TLR30" s="78"/>
      <c r="TLS30" s="78"/>
      <c r="TLT30" s="78"/>
      <c r="TLU30" s="78"/>
      <c r="TLV30" s="78"/>
      <c r="TLW30" s="78"/>
      <c r="TLX30" s="78"/>
      <c r="TLY30" s="78"/>
      <c r="TLZ30" s="78"/>
      <c r="TMA30" s="78"/>
      <c r="TMB30" s="78"/>
      <c r="TMC30" s="78"/>
      <c r="TMD30" s="78"/>
      <c r="TME30" s="78"/>
      <c r="TMF30" s="78"/>
      <c r="TMG30" s="78"/>
      <c r="TMH30" s="78"/>
      <c r="TMI30" s="78"/>
      <c r="TMJ30" s="78"/>
      <c r="TMK30" s="78"/>
      <c r="TML30" s="78"/>
      <c r="TMM30" s="78"/>
      <c r="TMN30" s="78"/>
      <c r="TMO30" s="78"/>
      <c r="TMP30" s="78"/>
      <c r="TMQ30" s="78"/>
      <c r="TMR30" s="78"/>
      <c r="TMS30" s="78"/>
      <c r="TMT30" s="78"/>
      <c r="TMU30" s="78"/>
      <c r="TMV30" s="78"/>
      <c r="TMW30" s="78"/>
      <c r="TMX30" s="78"/>
      <c r="TMY30" s="78"/>
      <c r="TMZ30" s="78"/>
      <c r="TNA30" s="78"/>
      <c r="TNB30" s="78"/>
      <c r="TNC30" s="78"/>
      <c r="TND30" s="78"/>
      <c r="TNE30" s="78"/>
      <c r="TNF30" s="78"/>
      <c r="TNG30" s="78"/>
      <c r="TNH30" s="78"/>
      <c r="TNI30" s="78"/>
      <c r="TNJ30" s="78"/>
      <c r="TNK30" s="78"/>
      <c r="TNL30" s="78"/>
      <c r="TNM30" s="78"/>
      <c r="TNN30" s="78"/>
      <c r="TNO30" s="78"/>
      <c r="TNP30" s="78"/>
      <c r="TNQ30" s="78"/>
      <c r="TNR30" s="78"/>
      <c r="TNS30" s="78"/>
      <c r="TNT30" s="78"/>
      <c r="TNU30" s="78"/>
      <c r="TNV30" s="78"/>
      <c r="TNW30" s="78"/>
      <c r="TNX30" s="78"/>
      <c r="TNY30" s="78"/>
      <c r="TNZ30" s="78"/>
      <c r="TOA30" s="78"/>
      <c r="TOB30" s="78"/>
      <c r="TOC30" s="78"/>
      <c r="TOD30" s="78"/>
      <c r="TOE30" s="78"/>
      <c r="TOF30" s="78"/>
      <c r="TOG30" s="78"/>
      <c r="TOH30" s="78"/>
      <c r="TOI30" s="78"/>
      <c r="TOJ30" s="78"/>
      <c r="TOK30" s="78"/>
      <c r="TOL30" s="78"/>
      <c r="TOM30" s="78"/>
      <c r="TON30" s="78"/>
      <c r="TOO30" s="78"/>
      <c r="TOP30" s="78"/>
      <c r="TOQ30" s="78"/>
      <c r="TOR30" s="78"/>
      <c r="TOS30" s="78"/>
      <c r="TOT30" s="78"/>
      <c r="TOU30" s="78"/>
      <c r="TOV30" s="78"/>
      <c r="TOW30" s="78"/>
      <c r="TOX30" s="78"/>
      <c r="TOY30" s="78"/>
      <c r="TOZ30" s="78"/>
      <c r="TPA30" s="78"/>
      <c r="TPB30" s="78"/>
      <c r="TPC30" s="78"/>
      <c r="TPD30" s="78"/>
      <c r="TPE30" s="78"/>
      <c r="TPF30" s="78"/>
      <c r="TPG30" s="78"/>
      <c r="TPH30" s="78"/>
      <c r="TPI30" s="78"/>
      <c r="TPJ30" s="78"/>
      <c r="TPK30" s="78"/>
      <c r="TPL30" s="78"/>
      <c r="TPM30" s="78"/>
      <c r="TPN30" s="78"/>
      <c r="TPO30" s="78"/>
      <c r="TPP30" s="78"/>
      <c r="TPQ30" s="78"/>
      <c r="TPR30" s="78"/>
      <c r="TPS30" s="78"/>
      <c r="TPT30" s="78"/>
      <c r="TPU30" s="78"/>
      <c r="TPV30" s="78"/>
      <c r="TPW30" s="78"/>
      <c r="TPX30" s="78"/>
      <c r="TPY30" s="78"/>
      <c r="TPZ30" s="78"/>
      <c r="TQA30" s="78"/>
      <c r="TQB30" s="78"/>
      <c r="TQC30" s="78"/>
      <c r="TQD30" s="78"/>
      <c r="TQE30" s="78"/>
      <c r="TQF30" s="78"/>
      <c r="TQG30" s="78"/>
      <c r="TQH30" s="78"/>
      <c r="TQI30" s="78"/>
      <c r="TQJ30" s="78"/>
      <c r="TQK30" s="78"/>
      <c r="TQL30" s="78"/>
      <c r="TQM30" s="78"/>
      <c r="TQN30" s="78"/>
      <c r="TQO30" s="78"/>
      <c r="TQP30" s="78"/>
      <c r="TQQ30" s="78"/>
      <c r="TQR30" s="78"/>
      <c r="TQS30" s="78"/>
      <c r="TQT30" s="78"/>
      <c r="TQU30" s="78"/>
      <c r="TQV30" s="78"/>
      <c r="TQW30" s="78"/>
      <c r="TQX30" s="78"/>
      <c r="TQY30" s="78"/>
      <c r="TQZ30" s="78"/>
      <c r="TRA30" s="78"/>
      <c r="TRB30" s="78"/>
      <c r="TRC30" s="78"/>
      <c r="TRD30" s="78"/>
      <c r="TRE30" s="78"/>
      <c r="TRF30" s="78"/>
      <c r="TRG30" s="78"/>
      <c r="TRH30" s="78"/>
      <c r="TRI30" s="78"/>
      <c r="TRJ30" s="78"/>
      <c r="TRK30" s="78"/>
      <c r="TRL30" s="78"/>
      <c r="TRM30" s="78"/>
      <c r="TRN30" s="78"/>
      <c r="TRO30" s="78"/>
      <c r="TRP30" s="78"/>
      <c r="TRQ30" s="78"/>
      <c r="TRR30" s="78"/>
      <c r="TRS30" s="78"/>
      <c r="TRT30" s="78"/>
      <c r="TRU30" s="78"/>
      <c r="TRV30" s="78"/>
      <c r="TRW30" s="78"/>
      <c r="TRX30" s="78"/>
      <c r="TRY30" s="78"/>
      <c r="TRZ30" s="78"/>
      <c r="TSA30" s="78"/>
      <c r="TSB30" s="78"/>
      <c r="TSC30" s="78"/>
      <c r="TSD30" s="78"/>
      <c r="TSE30" s="78"/>
      <c r="TSF30" s="78"/>
      <c r="TSG30" s="78"/>
      <c r="TSH30" s="78"/>
      <c r="TSI30" s="78"/>
      <c r="TSJ30" s="78"/>
      <c r="TSK30" s="78"/>
      <c r="TSL30" s="78"/>
      <c r="TSM30" s="78"/>
      <c r="TSN30" s="78"/>
      <c r="TSO30" s="78"/>
      <c r="TSP30" s="78"/>
      <c r="TSQ30" s="78"/>
      <c r="TSR30" s="78"/>
      <c r="TSS30" s="78"/>
      <c r="TST30" s="78"/>
      <c r="TSU30" s="78"/>
      <c r="TSV30" s="78"/>
      <c r="TSW30" s="78"/>
      <c r="TSX30" s="78"/>
      <c r="TSY30" s="78"/>
      <c r="TSZ30" s="78"/>
      <c r="TTA30" s="78"/>
      <c r="TTB30" s="78"/>
      <c r="TTC30" s="78"/>
      <c r="TTD30" s="78"/>
      <c r="TTE30" s="78"/>
      <c r="TTF30" s="78"/>
      <c r="TTG30" s="78"/>
      <c r="TTH30" s="78"/>
      <c r="TTI30" s="78"/>
      <c r="TTJ30" s="78"/>
      <c r="TTK30" s="78"/>
      <c r="TTL30" s="78"/>
      <c r="TTM30" s="78"/>
      <c r="TTN30" s="78"/>
      <c r="TTO30" s="78"/>
      <c r="TTP30" s="78"/>
      <c r="TTQ30" s="78"/>
      <c r="TTR30" s="78"/>
      <c r="TTS30" s="78"/>
      <c r="TTT30" s="78"/>
      <c r="TTU30" s="78"/>
      <c r="TTV30" s="78"/>
      <c r="TTW30" s="78"/>
      <c r="TTX30" s="78"/>
      <c r="TTY30" s="78"/>
      <c r="TTZ30" s="78"/>
      <c r="TUA30" s="78"/>
      <c r="TUB30" s="78"/>
      <c r="TUC30" s="78"/>
      <c r="TUD30" s="78"/>
      <c r="TUE30" s="78"/>
      <c r="TUF30" s="78"/>
      <c r="TUG30" s="78"/>
      <c r="TUH30" s="78"/>
      <c r="TUI30" s="78"/>
      <c r="TUJ30" s="78"/>
      <c r="TUK30" s="78"/>
      <c r="TUL30" s="78"/>
      <c r="TUM30" s="78"/>
      <c r="TUN30" s="78"/>
      <c r="TUO30" s="78"/>
      <c r="TUP30" s="78"/>
      <c r="TUQ30" s="78"/>
      <c r="TUR30" s="78"/>
      <c r="TUS30" s="78"/>
      <c r="TUT30" s="78"/>
      <c r="TUU30" s="78"/>
      <c r="TUV30" s="78"/>
      <c r="TUW30" s="78"/>
      <c r="TUX30" s="78"/>
      <c r="TUY30" s="78"/>
      <c r="TUZ30" s="78"/>
      <c r="TVA30" s="78"/>
      <c r="TVB30" s="78"/>
      <c r="TVC30" s="78"/>
      <c r="TVD30" s="78"/>
      <c r="TVE30" s="78"/>
      <c r="TVF30" s="78"/>
      <c r="TVG30" s="78"/>
      <c r="TVH30" s="78"/>
      <c r="TVI30" s="78"/>
      <c r="TVJ30" s="78"/>
      <c r="TVK30" s="78"/>
      <c r="TVL30" s="78"/>
      <c r="TVM30" s="78"/>
      <c r="TVN30" s="78"/>
      <c r="TVO30" s="78"/>
      <c r="TVP30" s="78"/>
      <c r="TVQ30" s="78"/>
      <c r="TVR30" s="78"/>
      <c r="TVS30" s="78"/>
      <c r="TVT30" s="78"/>
      <c r="TVU30" s="78"/>
      <c r="TVV30" s="78"/>
      <c r="TVW30" s="78"/>
      <c r="TVX30" s="78"/>
      <c r="TVY30" s="78"/>
      <c r="TVZ30" s="78"/>
      <c r="TWA30" s="78"/>
      <c r="TWB30" s="78"/>
      <c r="TWC30" s="78"/>
      <c r="TWD30" s="78"/>
      <c r="TWE30" s="78"/>
      <c r="TWF30" s="78"/>
      <c r="TWG30" s="78"/>
      <c r="TWH30" s="78"/>
      <c r="TWI30" s="78"/>
      <c r="TWJ30" s="78"/>
      <c r="TWK30" s="78"/>
      <c r="TWL30" s="78"/>
      <c r="TWM30" s="78"/>
      <c r="TWN30" s="78"/>
      <c r="TWO30" s="78"/>
      <c r="TWP30" s="78"/>
      <c r="TWQ30" s="78"/>
      <c r="TWR30" s="78"/>
      <c r="TWS30" s="78"/>
      <c r="TWT30" s="78"/>
      <c r="TWU30" s="78"/>
      <c r="TWV30" s="78"/>
      <c r="TWW30" s="78"/>
      <c r="TWX30" s="78"/>
      <c r="TWY30" s="78"/>
      <c r="TWZ30" s="78"/>
      <c r="TXA30" s="78"/>
      <c r="TXB30" s="78"/>
      <c r="TXC30" s="78"/>
      <c r="TXD30" s="78"/>
      <c r="TXE30" s="78"/>
      <c r="TXF30" s="78"/>
      <c r="TXG30" s="78"/>
      <c r="TXH30" s="78"/>
      <c r="TXI30" s="78"/>
      <c r="TXJ30" s="78"/>
      <c r="TXK30" s="78"/>
      <c r="TXL30" s="78"/>
      <c r="TXM30" s="78"/>
      <c r="TXN30" s="78"/>
      <c r="TXO30" s="78"/>
      <c r="TXP30" s="78"/>
      <c r="TXQ30" s="78"/>
      <c r="TXR30" s="78"/>
      <c r="TXS30" s="78"/>
      <c r="TXT30" s="78"/>
      <c r="TXU30" s="78"/>
      <c r="TXV30" s="78"/>
      <c r="TXW30" s="78"/>
      <c r="TXX30" s="78"/>
      <c r="TXY30" s="78"/>
      <c r="TXZ30" s="78"/>
      <c r="TYA30" s="78"/>
      <c r="TYB30" s="78"/>
      <c r="TYC30" s="78"/>
      <c r="TYD30" s="78"/>
      <c r="TYE30" s="78"/>
      <c r="TYF30" s="78"/>
      <c r="TYG30" s="78"/>
      <c r="TYH30" s="78"/>
      <c r="TYI30" s="78"/>
      <c r="TYJ30" s="78"/>
      <c r="TYK30" s="78"/>
      <c r="TYL30" s="78"/>
      <c r="TYM30" s="78"/>
      <c r="TYN30" s="78"/>
      <c r="TYO30" s="78"/>
      <c r="TYP30" s="78"/>
      <c r="TYQ30" s="78"/>
      <c r="TYR30" s="78"/>
      <c r="TYS30" s="78"/>
      <c r="TYT30" s="78"/>
      <c r="TYU30" s="78"/>
      <c r="TYV30" s="78"/>
      <c r="TYW30" s="78"/>
      <c r="TYX30" s="78"/>
      <c r="TYY30" s="78"/>
      <c r="TYZ30" s="78"/>
      <c r="TZA30" s="78"/>
      <c r="TZB30" s="78"/>
      <c r="TZC30" s="78"/>
      <c r="TZD30" s="78"/>
      <c r="TZE30" s="78"/>
      <c r="TZF30" s="78"/>
      <c r="TZG30" s="78"/>
      <c r="TZH30" s="78"/>
      <c r="TZI30" s="78"/>
      <c r="TZJ30" s="78"/>
      <c r="TZK30" s="78"/>
      <c r="TZL30" s="78"/>
      <c r="TZM30" s="78"/>
      <c r="TZN30" s="78"/>
      <c r="TZO30" s="78"/>
      <c r="TZP30" s="78"/>
      <c r="TZQ30" s="78"/>
      <c r="TZR30" s="78"/>
      <c r="TZS30" s="78"/>
      <c r="TZT30" s="78"/>
      <c r="TZU30" s="78"/>
      <c r="TZV30" s="78"/>
      <c r="TZW30" s="78"/>
      <c r="TZX30" s="78"/>
      <c r="TZY30" s="78"/>
      <c r="TZZ30" s="78"/>
      <c r="UAA30" s="78"/>
      <c r="UAB30" s="78"/>
      <c r="UAC30" s="78"/>
      <c r="UAD30" s="78"/>
      <c r="UAE30" s="78"/>
      <c r="UAF30" s="78"/>
      <c r="UAG30" s="78"/>
      <c r="UAH30" s="78"/>
      <c r="UAI30" s="78"/>
      <c r="UAJ30" s="78"/>
      <c r="UAK30" s="78"/>
      <c r="UAL30" s="78"/>
      <c r="UAM30" s="78"/>
      <c r="UAN30" s="78"/>
      <c r="UAO30" s="78"/>
      <c r="UAP30" s="78"/>
      <c r="UAQ30" s="78"/>
      <c r="UAR30" s="78"/>
      <c r="UAS30" s="78"/>
      <c r="UAT30" s="78"/>
      <c r="UAU30" s="78"/>
      <c r="UAV30" s="78"/>
      <c r="UAW30" s="78"/>
      <c r="UAX30" s="78"/>
      <c r="UAY30" s="78"/>
      <c r="UAZ30" s="78"/>
      <c r="UBA30" s="78"/>
      <c r="UBB30" s="78"/>
      <c r="UBC30" s="78"/>
      <c r="UBD30" s="78"/>
      <c r="UBE30" s="78"/>
      <c r="UBF30" s="78"/>
      <c r="UBG30" s="78"/>
      <c r="UBH30" s="78"/>
      <c r="UBI30" s="78"/>
      <c r="UBJ30" s="78"/>
      <c r="UBK30" s="78"/>
      <c r="UBL30" s="78"/>
      <c r="UBM30" s="78"/>
      <c r="UBN30" s="78"/>
      <c r="UBO30" s="78"/>
      <c r="UBP30" s="78"/>
      <c r="UBQ30" s="78"/>
      <c r="UBR30" s="78"/>
      <c r="UBS30" s="78"/>
      <c r="UBT30" s="78"/>
      <c r="UBU30" s="78"/>
      <c r="UBV30" s="78"/>
      <c r="UBW30" s="78"/>
      <c r="UBX30" s="78"/>
      <c r="UBY30" s="78"/>
      <c r="UBZ30" s="78"/>
      <c r="UCA30" s="78"/>
      <c r="UCB30" s="78"/>
      <c r="UCC30" s="78"/>
      <c r="UCD30" s="78"/>
      <c r="UCE30" s="78"/>
      <c r="UCF30" s="78"/>
      <c r="UCG30" s="78"/>
      <c r="UCH30" s="78"/>
      <c r="UCI30" s="78"/>
      <c r="UCJ30" s="78"/>
      <c r="UCK30" s="78"/>
      <c r="UCL30" s="78"/>
      <c r="UCM30" s="78"/>
      <c r="UCN30" s="78"/>
      <c r="UCO30" s="78"/>
      <c r="UCP30" s="78"/>
      <c r="UCQ30" s="78"/>
      <c r="UCR30" s="78"/>
      <c r="UCS30" s="78"/>
      <c r="UCT30" s="78"/>
      <c r="UCU30" s="78"/>
      <c r="UCV30" s="78"/>
      <c r="UCW30" s="78"/>
      <c r="UCX30" s="78"/>
      <c r="UCY30" s="78"/>
      <c r="UCZ30" s="78"/>
      <c r="UDA30" s="78"/>
      <c r="UDB30" s="78"/>
      <c r="UDC30" s="78"/>
      <c r="UDD30" s="78"/>
      <c r="UDE30" s="78"/>
      <c r="UDF30" s="78"/>
      <c r="UDG30" s="78"/>
      <c r="UDH30" s="78"/>
      <c r="UDI30" s="78"/>
      <c r="UDJ30" s="78"/>
      <c r="UDK30" s="78"/>
      <c r="UDL30" s="78"/>
      <c r="UDM30" s="78"/>
      <c r="UDN30" s="78"/>
      <c r="UDO30" s="78"/>
      <c r="UDP30" s="78"/>
      <c r="UDQ30" s="78"/>
      <c r="UDR30" s="78"/>
      <c r="UDS30" s="78"/>
      <c r="UDT30" s="78"/>
      <c r="UDU30" s="78"/>
      <c r="UDV30" s="78"/>
      <c r="UDW30" s="78"/>
      <c r="UDX30" s="78"/>
      <c r="UDY30" s="78"/>
      <c r="UDZ30" s="78"/>
      <c r="UEA30" s="78"/>
      <c r="UEB30" s="78"/>
      <c r="UEC30" s="78"/>
      <c r="UED30" s="78"/>
      <c r="UEE30" s="78"/>
      <c r="UEF30" s="78"/>
      <c r="UEG30" s="78"/>
      <c r="UEH30" s="78"/>
      <c r="UEI30" s="78"/>
      <c r="UEJ30" s="78"/>
      <c r="UEK30" s="78"/>
      <c r="UEL30" s="78"/>
      <c r="UEM30" s="78"/>
      <c r="UEN30" s="78"/>
      <c r="UEO30" s="78"/>
      <c r="UEP30" s="78"/>
      <c r="UEQ30" s="78"/>
      <c r="UER30" s="78"/>
      <c r="UES30" s="78"/>
      <c r="UET30" s="78"/>
      <c r="UEU30" s="78"/>
      <c r="UEV30" s="78"/>
      <c r="UEW30" s="78"/>
      <c r="UEX30" s="78"/>
      <c r="UEY30" s="78"/>
      <c r="UEZ30" s="78"/>
      <c r="UFA30" s="78"/>
      <c r="UFB30" s="78"/>
      <c r="UFC30" s="78"/>
      <c r="UFD30" s="78"/>
      <c r="UFE30" s="78"/>
      <c r="UFF30" s="78"/>
      <c r="UFG30" s="78"/>
      <c r="UFH30" s="78"/>
      <c r="UFI30" s="78"/>
      <c r="UFJ30" s="78"/>
      <c r="UFK30" s="78"/>
      <c r="UFL30" s="78"/>
      <c r="UFM30" s="78"/>
      <c r="UFN30" s="78"/>
      <c r="UFO30" s="78"/>
      <c r="UFP30" s="78"/>
      <c r="UFQ30" s="78"/>
      <c r="UFR30" s="78"/>
      <c r="UFS30" s="78"/>
      <c r="UFT30" s="78"/>
      <c r="UFU30" s="78"/>
      <c r="UFV30" s="78"/>
      <c r="UFW30" s="78"/>
      <c r="UFX30" s="78"/>
      <c r="UFY30" s="78"/>
      <c r="UFZ30" s="78"/>
      <c r="UGA30" s="78"/>
      <c r="UGB30" s="78"/>
      <c r="UGC30" s="78"/>
      <c r="UGD30" s="78"/>
      <c r="UGE30" s="78"/>
      <c r="UGF30" s="78"/>
      <c r="UGG30" s="78"/>
      <c r="UGH30" s="78"/>
      <c r="UGI30" s="78"/>
      <c r="UGJ30" s="78"/>
      <c r="UGK30" s="78"/>
      <c r="UGL30" s="78"/>
      <c r="UGM30" s="78"/>
      <c r="UGN30" s="78"/>
      <c r="UGO30" s="78"/>
      <c r="UGP30" s="78"/>
      <c r="UGQ30" s="78"/>
      <c r="UGR30" s="78"/>
      <c r="UGS30" s="78"/>
      <c r="UGT30" s="78"/>
      <c r="UGU30" s="78"/>
      <c r="UGV30" s="78"/>
      <c r="UGW30" s="78"/>
      <c r="UGX30" s="78"/>
      <c r="UGY30" s="78"/>
      <c r="UGZ30" s="78"/>
      <c r="UHA30" s="78"/>
      <c r="UHB30" s="78"/>
      <c r="UHC30" s="78"/>
      <c r="UHD30" s="78"/>
      <c r="UHE30" s="78"/>
      <c r="UHF30" s="78"/>
      <c r="UHG30" s="78"/>
      <c r="UHH30" s="78"/>
      <c r="UHI30" s="78"/>
      <c r="UHJ30" s="78"/>
      <c r="UHK30" s="78"/>
      <c r="UHL30" s="78"/>
      <c r="UHM30" s="78"/>
      <c r="UHN30" s="78"/>
      <c r="UHO30" s="78"/>
      <c r="UHP30" s="78"/>
      <c r="UHQ30" s="78"/>
      <c r="UHR30" s="78"/>
      <c r="UHS30" s="78"/>
      <c r="UHT30" s="78"/>
      <c r="UHU30" s="78"/>
      <c r="UHV30" s="78"/>
      <c r="UHW30" s="78"/>
      <c r="UHX30" s="78"/>
      <c r="UHY30" s="78"/>
      <c r="UHZ30" s="78"/>
      <c r="UIA30" s="78"/>
      <c r="UIB30" s="78"/>
      <c r="UIC30" s="78"/>
      <c r="UID30" s="78"/>
      <c r="UIE30" s="78"/>
      <c r="UIF30" s="78"/>
      <c r="UIG30" s="78"/>
      <c r="UIH30" s="78"/>
      <c r="UII30" s="78"/>
      <c r="UIJ30" s="78"/>
      <c r="UIK30" s="78"/>
      <c r="UIL30" s="78"/>
      <c r="UIM30" s="78"/>
      <c r="UIN30" s="78"/>
      <c r="UIO30" s="78"/>
      <c r="UIP30" s="78"/>
      <c r="UIQ30" s="78"/>
      <c r="UIR30" s="78"/>
      <c r="UIS30" s="78"/>
      <c r="UIT30" s="78"/>
      <c r="UIU30" s="78"/>
      <c r="UIV30" s="78"/>
      <c r="UIW30" s="78"/>
      <c r="UIX30" s="78"/>
      <c r="UIY30" s="78"/>
      <c r="UIZ30" s="78"/>
      <c r="UJA30" s="78"/>
      <c r="UJB30" s="78"/>
      <c r="UJC30" s="78"/>
      <c r="UJD30" s="78"/>
      <c r="UJE30" s="78"/>
      <c r="UJF30" s="78"/>
      <c r="UJG30" s="78"/>
      <c r="UJH30" s="78"/>
      <c r="UJI30" s="78"/>
      <c r="UJJ30" s="78"/>
      <c r="UJK30" s="78"/>
      <c r="UJL30" s="78"/>
      <c r="UJM30" s="78"/>
      <c r="UJN30" s="78"/>
      <c r="UJO30" s="78"/>
      <c r="UJP30" s="78"/>
      <c r="UJQ30" s="78"/>
      <c r="UJR30" s="78"/>
      <c r="UJS30" s="78"/>
      <c r="UJT30" s="78"/>
      <c r="UJU30" s="78"/>
      <c r="UJV30" s="78"/>
      <c r="UJW30" s="78"/>
      <c r="UJX30" s="78"/>
      <c r="UJY30" s="78"/>
      <c r="UJZ30" s="78"/>
      <c r="UKA30" s="78"/>
      <c r="UKB30" s="78"/>
      <c r="UKC30" s="78"/>
      <c r="UKD30" s="78"/>
      <c r="UKE30" s="78"/>
      <c r="UKF30" s="78"/>
      <c r="UKG30" s="78"/>
      <c r="UKH30" s="78"/>
      <c r="UKI30" s="78"/>
      <c r="UKJ30" s="78"/>
      <c r="UKK30" s="78"/>
      <c r="UKL30" s="78"/>
      <c r="UKM30" s="78"/>
      <c r="UKN30" s="78"/>
      <c r="UKO30" s="78"/>
      <c r="UKP30" s="78"/>
      <c r="UKQ30" s="78"/>
      <c r="UKR30" s="78"/>
      <c r="UKS30" s="78"/>
      <c r="UKT30" s="78"/>
      <c r="UKU30" s="78"/>
      <c r="UKV30" s="78"/>
      <c r="UKW30" s="78"/>
      <c r="UKX30" s="78"/>
      <c r="UKY30" s="78"/>
      <c r="UKZ30" s="78"/>
      <c r="ULA30" s="78"/>
      <c r="ULB30" s="78"/>
      <c r="ULC30" s="78"/>
      <c r="ULD30" s="78"/>
      <c r="ULE30" s="78"/>
      <c r="ULF30" s="78"/>
      <c r="ULG30" s="78"/>
      <c r="ULH30" s="78"/>
      <c r="ULI30" s="78"/>
      <c r="ULJ30" s="78"/>
      <c r="ULK30" s="78"/>
      <c r="ULL30" s="78"/>
      <c r="ULM30" s="78"/>
      <c r="ULN30" s="78"/>
      <c r="ULO30" s="78"/>
      <c r="ULP30" s="78"/>
      <c r="ULQ30" s="78"/>
      <c r="ULR30" s="78"/>
      <c r="ULS30" s="78"/>
      <c r="ULT30" s="78"/>
      <c r="ULU30" s="78"/>
      <c r="ULV30" s="78"/>
      <c r="ULW30" s="78"/>
      <c r="ULX30" s="78"/>
      <c r="ULY30" s="78"/>
      <c r="ULZ30" s="78"/>
      <c r="UMA30" s="78"/>
      <c r="UMB30" s="78"/>
      <c r="UMC30" s="78"/>
      <c r="UMD30" s="78"/>
      <c r="UME30" s="78"/>
      <c r="UMF30" s="78"/>
      <c r="UMG30" s="78"/>
      <c r="UMH30" s="78"/>
      <c r="UMI30" s="78"/>
      <c r="UMJ30" s="78"/>
      <c r="UMK30" s="78"/>
      <c r="UML30" s="78"/>
      <c r="UMM30" s="78"/>
      <c r="UMN30" s="78"/>
      <c r="UMO30" s="78"/>
      <c r="UMP30" s="78"/>
      <c r="UMQ30" s="78"/>
      <c r="UMR30" s="78"/>
      <c r="UMS30" s="78"/>
      <c r="UMT30" s="78"/>
      <c r="UMU30" s="78"/>
      <c r="UMV30" s="78"/>
      <c r="UMW30" s="78"/>
      <c r="UMX30" s="78"/>
      <c r="UMY30" s="78"/>
      <c r="UMZ30" s="78"/>
      <c r="UNA30" s="78"/>
      <c r="UNB30" s="78"/>
      <c r="UNC30" s="78"/>
      <c r="UND30" s="78"/>
      <c r="UNE30" s="78"/>
      <c r="UNF30" s="78"/>
      <c r="UNG30" s="78"/>
      <c r="UNH30" s="78"/>
      <c r="UNI30" s="78"/>
      <c r="UNJ30" s="78"/>
      <c r="UNK30" s="78"/>
      <c r="UNL30" s="78"/>
      <c r="UNM30" s="78"/>
      <c r="UNN30" s="78"/>
      <c r="UNO30" s="78"/>
      <c r="UNP30" s="78"/>
      <c r="UNQ30" s="78"/>
      <c r="UNR30" s="78"/>
      <c r="UNS30" s="78"/>
      <c r="UNT30" s="78"/>
      <c r="UNU30" s="78"/>
      <c r="UNV30" s="78"/>
      <c r="UNW30" s="78"/>
      <c r="UNX30" s="78"/>
      <c r="UNY30" s="78"/>
      <c r="UNZ30" s="78"/>
      <c r="UOA30" s="78"/>
      <c r="UOB30" s="78"/>
      <c r="UOC30" s="78"/>
      <c r="UOD30" s="78"/>
      <c r="UOE30" s="78"/>
      <c r="UOF30" s="78"/>
      <c r="UOG30" s="78"/>
      <c r="UOH30" s="78"/>
      <c r="UOI30" s="78"/>
      <c r="UOJ30" s="78"/>
      <c r="UOK30" s="78"/>
      <c r="UOL30" s="78"/>
      <c r="UOM30" s="78"/>
      <c r="UON30" s="78"/>
      <c r="UOO30" s="78"/>
      <c r="UOP30" s="78"/>
      <c r="UOQ30" s="78"/>
      <c r="UOR30" s="78"/>
      <c r="UOS30" s="78"/>
      <c r="UOT30" s="78"/>
      <c r="UOU30" s="78"/>
      <c r="UOV30" s="78"/>
      <c r="UOW30" s="78"/>
      <c r="UOX30" s="78"/>
      <c r="UOY30" s="78"/>
      <c r="UOZ30" s="78"/>
      <c r="UPA30" s="78"/>
      <c r="UPB30" s="78"/>
      <c r="UPC30" s="78"/>
      <c r="UPD30" s="78"/>
      <c r="UPE30" s="78"/>
      <c r="UPF30" s="78"/>
      <c r="UPG30" s="78"/>
      <c r="UPH30" s="78"/>
      <c r="UPI30" s="78"/>
      <c r="UPJ30" s="78"/>
      <c r="UPK30" s="78"/>
      <c r="UPL30" s="78"/>
      <c r="UPM30" s="78"/>
      <c r="UPN30" s="78"/>
      <c r="UPO30" s="78"/>
      <c r="UPP30" s="78"/>
      <c r="UPQ30" s="78"/>
      <c r="UPR30" s="78"/>
      <c r="UPS30" s="78"/>
      <c r="UPT30" s="78"/>
      <c r="UPU30" s="78"/>
      <c r="UPV30" s="78"/>
      <c r="UPW30" s="78"/>
      <c r="UPX30" s="78"/>
      <c r="UPY30" s="78"/>
      <c r="UPZ30" s="78"/>
      <c r="UQA30" s="78"/>
      <c r="UQB30" s="78"/>
      <c r="UQC30" s="78"/>
      <c r="UQD30" s="78"/>
      <c r="UQE30" s="78"/>
      <c r="UQF30" s="78"/>
      <c r="UQG30" s="78"/>
      <c r="UQH30" s="78"/>
      <c r="UQI30" s="78"/>
      <c r="UQJ30" s="78"/>
      <c r="UQK30" s="78"/>
      <c r="UQL30" s="78"/>
      <c r="UQM30" s="78"/>
      <c r="UQN30" s="78"/>
      <c r="UQO30" s="78"/>
      <c r="UQP30" s="78"/>
      <c r="UQQ30" s="78"/>
      <c r="UQR30" s="78"/>
      <c r="UQS30" s="78"/>
      <c r="UQT30" s="78"/>
      <c r="UQU30" s="78"/>
      <c r="UQV30" s="78"/>
      <c r="UQW30" s="78"/>
      <c r="UQX30" s="78"/>
      <c r="UQY30" s="78"/>
      <c r="UQZ30" s="78"/>
      <c r="URA30" s="78"/>
      <c r="URB30" s="78"/>
      <c r="URC30" s="78"/>
      <c r="URD30" s="78"/>
      <c r="URE30" s="78"/>
      <c r="URF30" s="78"/>
      <c r="URG30" s="78"/>
      <c r="URH30" s="78"/>
      <c r="URI30" s="78"/>
      <c r="URJ30" s="78"/>
      <c r="URK30" s="78"/>
      <c r="URL30" s="78"/>
      <c r="URM30" s="78"/>
      <c r="URN30" s="78"/>
      <c r="URO30" s="78"/>
      <c r="URP30" s="78"/>
      <c r="URQ30" s="78"/>
      <c r="URR30" s="78"/>
      <c r="URS30" s="78"/>
      <c r="URT30" s="78"/>
      <c r="URU30" s="78"/>
      <c r="URV30" s="78"/>
      <c r="URW30" s="78"/>
      <c r="URX30" s="78"/>
      <c r="URY30" s="78"/>
      <c r="URZ30" s="78"/>
      <c r="USA30" s="78"/>
      <c r="USB30" s="78"/>
      <c r="USC30" s="78"/>
      <c r="USD30" s="78"/>
      <c r="USE30" s="78"/>
      <c r="USF30" s="78"/>
      <c r="USG30" s="78"/>
      <c r="USH30" s="78"/>
      <c r="USI30" s="78"/>
      <c r="USJ30" s="78"/>
      <c r="USK30" s="78"/>
      <c r="USL30" s="78"/>
      <c r="USM30" s="78"/>
      <c r="USN30" s="78"/>
      <c r="USO30" s="78"/>
      <c r="USP30" s="78"/>
      <c r="USQ30" s="78"/>
      <c r="USR30" s="78"/>
      <c r="USS30" s="78"/>
      <c r="UST30" s="78"/>
      <c r="USU30" s="78"/>
      <c r="USV30" s="78"/>
      <c r="USW30" s="78"/>
      <c r="USX30" s="78"/>
      <c r="USY30" s="78"/>
      <c r="USZ30" s="78"/>
      <c r="UTA30" s="78"/>
      <c r="UTB30" s="78"/>
      <c r="UTC30" s="78"/>
      <c r="UTD30" s="78"/>
      <c r="UTE30" s="78"/>
      <c r="UTF30" s="78"/>
      <c r="UTG30" s="78"/>
      <c r="UTH30" s="78"/>
      <c r="UTI30" s="78"/>
      <c r="UTJ30" s="78"/>
      <c r="UTK30" s="78"/>
      <c r="UTL30" s="78"/>
      <c r="UTM30" s="78"/>
      <c r="UTN30" s="78"/>
      <c r="UTO30" s="78"/>
      <c r="UTP30" s="78"/>
      <c r="UTQ30" s="78"/>
      <c r="UTR30" s="78"/>
      <c r="UTS30" s="78"/>
      <c r="UTT30" s="78"/>
      <c r="UTU30" s="78"/>
      <c r="UTV30" s="78"/>
      <c r="UTW30" s="78"/>
      <c r="UTX30" s="78"/>
      <c r="UTY30" s="78"/>
      <c r="UTZ30" s="78"/>
      <c r="UUA30" s="78"/>
      <c r="UUB30" s="78"/>
      <c r="UUC30" s="78"/>
      <c r="UUD30" s="78"/>
      <c r="UUE30" s="78"/>
      <c r="UUF30" s="78"/>
      <c r="UUG30" s="78"/>
      <c r="UUH30" s="78"/>
      <c r="UUI30" s="78"/>
      <c r="UUJ30" s="78"/>
      <c r="UUK30" s="78"/>
      <c r="UUL30" s="78"/>
      <c r="UUM30" s="78"/>
      <c r="UUN30" s="78"/>
      <c r="UUO30" s="78"/>
      <c r="UUP30" s="78"/>
      <c r="UUQ30" s="78"/>
      <c r="UUR30" s="78"/>
      <c r="UUS30" s="78"/>
      <c r="UUT30" s="78"/>
      <c r="UUU30" s="78"/>
      <c r="UUV30" s="78"/>
      <c r="UUW30" s="78"/>
      <c r="UUX30" s="78"/>
      <c r="UUY30" s="78"/>
      <c r="UUZ30" s="78"/>
      <c r="UVA30" s="78"/>
      <c r="UVB30" s="78"/>
      <c r="UVC30" s="78"/>
      <c r="UVD30" s="78"/>
      <c r="UVE30" s="78"/>
      <c r="UVF30" s="78"/>
      <c r="UVG30" s="78"/>
      <c r="UVH30" s="78"/>
      <c r="UVI30" s="78"/>
      <c r="UVJ30" s="78"/>
      <c r="UVK30" s="78"/>
      <c r="UVL30" s="78"/>
      <c r="UVM30" s="78"/>
      <c r="UVN30" s="78"/>
      <c r="UVO30" s="78"/>
      <c r="UVP30" s="78"/>
      <c r="UVQ30" s="78"/>
      <c r="UVR30" s="78"/>
      <c r="UVS30" s="78"/>
      <c r="UVT30" s="78"/>
      <c r="UVU30" s="78"/>
      <c r="UVV30" s="78"/>
      <c r="UVW30" s="78"/>
      <c r="UVX30" s="78"/>
      <c r="UVY30" s="78"/>
      <c r="UVZ30" s="78"/>
      <c r="UWA30" s="78"/>
      <c r="UWB30" s="78"/>
      <c r="UWC30" s="78"/>
      <c r="UWD30" s="78"/>
      <c r="UWE30" s="78"/>
      <c r="UWF30" s="78"/>
      <c r="UWG30" s="78"/>
      <c r="UWH30" s="78"/>
      <c r="UWI30" s="78"/>
      <c r="UWJ30" s="78"/>
      <c r="UWK30" s="78"/>
      <c r="UWL30" s="78"/>
      <c r="UWM30" s="78"/>
      <c r="UWN30" s="78"/>
      <c r="UWO30" s="78"/>
      <c r="UWP30" s="78"/>
      <c r="UWQ30" s="78"/>
      <c r="UWR30" s="78"/>
      <c r="UWS30" s="78"/>
      <c r="UWT30" s="78"/>
      <c r="UWU30" s="78"/>
      <c r="UWV30" s="78"/>
      <c r="UWW30" s="78"/>
      <c r="UWX30" s="78"/>
      <c r="UWY30" s="78"/>
      <c r="UWZ30" s="78"/>
      <c r="UXA30" s="78"/>
      <c r="UXB30" s="78"/>
      <c r="UXC30" s="78"/>
      <c r="UXD30" s="78"/>
      <c r="UXE30" s="78"/>
      <c r="UXF30" s="78"/>
      <c r="UXG30" s="78"/>
      <c r="UXH30" s="78"/>
      <c r="UXI30" s="78"/>
      <c r="UXJ30" s="78"/>
      <c r="UXK30" s="78"/>
      <c r="UXL30" s="78"/>
      <c r="UXM30" s="78"/>
      <c r="UXN30" s="78"/>
      <c r="UXO30" s="78"/>
      <c r="UXP30" s="78"/>
      <c r="UXQ30" s="78"/>
      <c r="UXR30" s="78"/>
      <c r="UXS30" s="78"/>
      <c r="UXT30" s="78"/>
      <c r="UXU30" s="78"/>
      <c r="UXV30" s="78"/>
      <c r="UXW30" s="78"/>
      <c r="UXX30" s="78"/>
      <c r="UXY30" s="78"/>
      <c r="UXZ30" s="78"/>
      <c r="UYA30" s="78"/>
      <c r="UYB30" s="78"/>
      <c r="UYC30" s="78"/>
      <c r="UYD30" s="78"/>
      <c r="UYE30" s="78"/>
      <c r="UYF30" s="78"/>
      <c r="UYG30" s="78"/>
      <c r="UYH30" s="78"/>
      <c r="UYI30" s="78"/>
      <c r="UYJ30" s="78"/>
      <c r="UYK30" s="78"/>
      <c r="UYL30" s="78"/>
      <c r="UYM30" s="78"/>
      <c r="UYN30" s="78"/>
      <c r="UYO30" s="78"/>
      <c r="UYP30" s="78"/>
      <c r="UYQ30" s="78"/>
      <c r="UYR30" s="78"/>
      <c r="UYS30" s="78"/>
      <c r="UYT30" s="78"/>
      <c r="UYU30" s="78"/>
      <c r="UYV30" s="78"/>
      <c r="UYW30" s="78"/>
      <c r="UYX30" s="78"/>
      <c r="UYY30" s="78"/>
      <c r="UYZ30" s="78"/>
      <c r="UZA30" s="78"/>
      <c r="UZB30" s="78"/>
      <c r="UZC30" s="78"/>
      <c r="UZD30" s="78"/>
      <c r="UZE30" s="78"/>
      <c r="UZF30" s="78"/>
      <c r="UZG30" s="78"/>
      <c r="UZH30" s="78"/>
      <c r="UZI30" s="78"/>
      <c r="UZJ30" s="78"/>
      <c r="UZK30" s="78"/>
      <c r="UZL30" s="78"/>
      <c r="UZM30" s="78"/>
      <c r="UZN30" s="78"/>
      <c r="UZO30" s="78"/>
      <c r="UZP30" s="78"/>
      <c r="UZQ30" s="78"/>
      <c r="UZR30" s="78"/>
      <c r="UZS30" s="78"/>
      <c r="UZT30" s="78"/>
      <c r="UZU30" s="78"/>
      <c r="UZV30" s="78"/>
      <c r="UZW30" s="78"/>
      <c r="UZX30" s="78"/>
      <c r="UZY30" s="78"/>
      <c r="UZZ30" s="78"/>
      <c r="VAA30" s="78"/>
      <c r="VAB30" s="78"/>
      <c r="VAC30" s="78"/>
      <c r="VAD30" s="78"/>
      <c r="VAE30" s="78"/>
      <c r="VAF30" s="78"/>
      <c r="VAG30" s="78"/>
      <c r="VAH30" s="78"/>
      <c r="VAI30" s="78"/>
      <c r="VAJ30" s="78"/>
      <c r="VAK30" s="78"/>
      <c r="VAL30" s="78"/>
      <c r="VAM30" s="78"/>
      <c r="VAN30" s="78"/>
      <c r="VAO30" s="78"/>
      <c r="VAP30" s="78"/>
      <c r="VAQ30" s="78"/>
      <c r="VAR30" s="78"/>
      <c r="VAS30" s="78"/>
      <c r="VAT30" s="78"/>
      <c r="VAU30" s="78"/>
      <c r="VAV30" s="78"/>
      <c r="VAW30" s="78"/>
      <c r="VAX30" s="78"/>
      <c r="VAY30" s="78"/>
      <c r="VAZ30" s="78"/>
      <c r="VBA30" s="78"/>
      <c r="VBB30" s="78"/>
      <c r="VBC30" s="78"/>
      <c r="VBD30" s="78"/>
      <c r="VBE30" s="78"/>
      <c r="VBF30" s="78"/>
      <c r="VBG30" s="78"/>
      <c r="VBH30" s="78"/>
      <c r="VBI30" s="78"/>
      <c r="VBJ30" s="78"/>
      <c r="VBK30" s="78"/>
      <c r="VBL30" s="78"/>
      <c r="VBM30" s="78"/>
      <c r="VBN30" s="78"/>
      <c r="VBO30" s="78"/>
      <c r="VBP30" s="78"/>
      <c r="VBQ30" s="78"/>
      <c r="VBR30" s="78"/>
      <c r="VBS30" s="78"/>
      <c r="VBT30" s="78"/>
      <c r="VBU30" s="78"/>
      <c r="VBV30" s="78"/>
      <c r="VBW30" s="78"/>
      <c r="VBX30" s="78"/>
      <c r="VBY30" s="78"/>
      <c r="VBZ30" s="78"/>
      <c r="VCA30" s="78"/>
      <c r="VCB30" s="78"/>
      <c r="VCC30" s="78"/>
      <c r="VCD30" s="78"/>
      <c r="VCE30" s="78"/>
      <c r="VCF30" s="78"/>
      <c r="VCG30" s="78"/>
      <c r="VCH30" s="78"/>
      <c r="VCI30" s="78"/>
      <c r="VCJ30" s="78"/>
      <c r="VCK30" s="78"/>
      <c r="VCL30" s="78"/>
      <c r="VCM30" s="78"/>
      <c r="VCN30" s="78"/>
      <c r="VCO30" s="78"/>
      <c r="VCP30" s="78"/>
      <c r="VCQ30" s="78"/>
      <c r="VCR30" s="78"/>
      <c r="VCS30" s="78"/>
      <c r="VCT30" s="78"/>
      <c r="VCU30" s="78"/>
      <c r="VCV30" s="78"/>
      <c r="VCW30" s="78"/>
      <c r="VCX30" s="78"/>
      <c r="VCY30" s="78"/>
      <c r="VCZ30" s="78"/>
      <c r="VDA30" s="78"/>
      <c r="VDB30" s="78"/>
      <c r="VDC30" s="78"/>
      <c r="VDD30" s="78"/>
      <c r="VDE30" s="78"/>
      <c r="VDF30" s="78"/>
      <c r="VDG30" s="78"/>
      <c r="VDH30" s="78"/>
      <c r="VDI30" s="78"/>
      <c r="VDJ30" s="78"/>
      <c r="VDK30" s="78"/>
      <c r="VDL30" s="78"/>
      <c r="VDM30" s="78"/>
      <c r="VDN30" s="78"/>
      <c r="VDO30" s="78"/>
      <c r="VDP30" s="78"/>
      <c r="VDQ30" s="78"/>
      <c r="VDR30" s="78"/>
      <c r="VDS30" s="78"/>
      <c r="VDT30" s="78"/>
      <c r="VDU30" s="78"/>
      <c r="VDV30" s="78"/>
      <c r="VDW30" s="78"/>
      <c r="VDX30" s="78"/>
      <c r="VDY30" s="78"/>
      <c r="VDZ30" s="78"/>
      <c r="VEA30" s="78"/>
      <c r="VEB30" s="78"/>
      <c r="VEC30" s="78"/>
      <c r="VED30" s="78"/>
      <c r="VEE30" s="78"/>
      <c r="VEF30" s="78"/>
      <c r="VEG30" s="78"/>
      <c r="VEH30" s="78"/>
      <c r="VEI30" s="78"/>
      <c r="VEJ30" s="78"/>
      <c r="VEK30" s="78"/>
      <c r="VEL30" s="78"/>
      <c r="VEM30" s="78"/>
      <c r="VEN30" s="78"/>
      <c r="VEO30" s="78"/>
      <c r="VEP30" s="78"/>
      <c r="VEQ30" s="78"/>
      <c r="VER30" s="78"/>
      <c r="VES30" s="78"/>
      <c r="VET30" s="78"/>
      <c r="VEU30" s="78"/>
      <c r="VEV30" s="78"/>
      <c r="VEW30" s="78"/>
      <c r="VEX30" s="78"/>
      <c r="VEY30" s="78"/>
      <c r="VEZ30" s="78"/>
      <c r="VFA30" s="78"/>
      <c r="VFB30" s="78"/>
      <c r="VFC30" s="78"/>
      <c r="VFD30" s="78"/>
      <c r="VFE30" s="78"/>
      <c r="VFF30" s="78"/>
      <c r="VFG30" s="78"/>
      <c r="VFH30" s="78"/>
      <c r="VFI30" s="78"/>
      <c r="VFJ30" s="78"/>
      <c r="VFK30" s="78"/>
      <c r="VFL30" s="78"/>
      <c r="VFM30" s="78"/>
      <c r="VFN30" s="78"/>
      <c r="VFO30" s="78"/>
      <c r="VFP30" s="78"/>
      <c r="VFQ30" s="78"/>
      <c r="VFR30" s="78"/>
      <c r="VFS30" s="78"/>
      <c r="VFT30" s="78"/>
      <c r="VFU30" s="78"/>
      <c r="VFV30" s="78"/>
      <c r="VFW30" s="78"/>
      <c r="VFX30" s="78"/>
      <c r="VFY30" s="78"/>
      <c r="VFZ30" s="78"/>
      <c r="VGA30" s="78"/>
      <c r="VGB30" s="78"/>
      <c r="VGC30" s="78"/>
      <c r="VGD30" s="78"/>
      <c r="VGE30" s="78"/>
      <c r="VGF30" s="78"/>
      <c r="VGG30" s="78"/>
      <c r="VGH30" s="78"/>
      <c r="VGI30" s="78"/>
      <c r="VGJ30" s="78"/>
      <c r="VGK30" s="78"/>
      <c r="VGL30" s="78"/>
      <c r="VGM30" s="78"/>
      <c r="VGN30" s="78"/>
      <c r="VGO30" s="78"/>
      <c r="VGP30" s="78"/>
      <c r="VGQ30" s="78"/>
      <c r="VGR30" s="78"/>
      <c r="VGS30" s="78"/>
      <c r="VGT30" s="78"/>
      <c r="VGU30" s="78"/>
      <c r="VGV30" s="78"/>
      <c r="VGW30" s="78"/>
      <c r="VGX30" s="78"/>
      <c r="VGY30" s="78"/>
      <c r="VGZ30" s="78"/>
      <c r="VHA30" s="78"/>
      <c r="VHB30" s="78"/>
      <c r="VHC30" s="78"/>
      <c r="VHD30" s="78"/>
      <c r="VHE30" s="78"/>
      <c r="VHF30" s="78"/>
      <c r="VHG30" s="78"/>
      <c r="VHH30" s="78"/>
      <c r="VHI30" s="78"/>
      <c r="VHJ30" s="78"/>
      <c r="VHK30" s="78"/>
      <c r="VHL30" s="78"/>
      <c r="VHM30" s="78"/>
      <c r="VHN30" s="78"/>
      <c r="VHO30" s="78"/>
      <c r="VHP30" s="78"/>
      <c r="VHQ30" s="78"/>
      <c r="VHR30" s="78"/>
      <c r="VHS30" s="78"/>
      <c r="VHT30" s="78"/>
      <c r="VHU30" s="78"/>
      <c r="VHV30" s="78"/>
      <c r="VHW30" s="78"/>
      <c r="VHX30" s="78"/>
      <c r="VHY30" s="78"/>
      <c r="VHZ30" s="78"/>
      <c r="VIA30" s="78"/>
      <c r="VIB30" s="78"/>
      <c r="VIC30" s="78"/>
      <c r="VID30" s="78"/>
      <c r="VIE30" s="78"/>
      <c r="VIF30" s="78"/>
      <c r="VIG30" s="78"/>
      <c r="VIH30" s="78"/>
      <c r="VII30" s="78"/>
      <c r="VIJ30" s="78"/>
      <c r="VIK30" s="78"/>
      <c r="VIL30" s="78"/>
      <c r="VIM30" s="78"/>
      <c r="VIN30" s="78"/>
      <c r="VIO30" s="78"/>
      <c r="VIP30" s="78"/>
      <c r="VIQ30" s="78"/>
      <c r="VIR30" s="78"/>
      <c r="VIS30" s="78"/>
      <c r="VIT30" s="78"/>
      <c r="VIU30" s="78"/>
      <c r="VIV30" s="78"/>
      <c r="VIW30" s="78"/>
      <c r="VIX30" s="78"/>
      <c r="VIY30" s="78"/>
      <c r="VIZ30" s="78"/>
      <c r="VJA30" s="78"/>
      <c r="VJB30" s="78"/>
      <c r="VJC30" s="78"/>
      <c r="VJD30" s="78"/>
      <c r="VJE30" s="78"/>
      <c r="VJF30" s="78"/>
      <c r="VJG30" s="78"/>
      <c r="VJH30" s="78"/>
      <c r="VJI30" s="78"/>
      <c r="VJJ30" s="78"/>
      <c r="VJK30" s="78"/>
      <c r="VJL30" s="78"/>
      <c r="VJM30" s="78"/>
      <c r="VJN30" s="78"/>
      <c r="VJO30" s="78"/>
      <c r="VJP30" s="78"/>
      <c r="VJQ30" s="78"/>
      <c r="VJR30" s="78"/>
      <c r="VJS30" s="78"/>
      <c r="VJT30" s="78"/>
      <c r="VJU30" s="78"/>
      <c r="VJV30" s="78"/>
      <c r="VJW30" s="78"/>
      <c r="VJX30" s="78"/>
      <c r="VJY30" s="78"/>
      <c r="VJZ30" s="78"/>
      <c r="VKA30" s="78"/>
      <c r="VKB30" s="78"/>
      <c r="VKC30" s="78"/>
      <c r="VKD30" s="78"/>
      <c r="VKE30" s="78"/>
      <c r="VKF30" s="78"/>
      <c r="VKG30" s="78"/>
      <c r="VKH30" s="78"/>
      <c r="VKI30" s="78"/>
      <c r="VKJ30" s="78"/>
      <c r="VKK30" s="78"/>
      <c r="VKL30" s="78"/>
      <c r="VKM30" s="78"/>
      <c r="VKN30" s="78"/>
      <c r="VKO30" s="78"/>
      <c r="VKP30" s="78"/>
      <c r="VKQ30" s="78"/>
      <c r="VKR30" s="78"/>
      <c r="VKS30" s="78"/>
      <c r="VKT30" s="78"/>
      <c r="VKU30" s="78"/>
      <c r="VKV30" s="78"/>
      <c r="VKW30" s="78"/>
      <c r="VKX30" s="78"/>
      <c r="VKY30" s="78"/>
      <c r="VKZ30" s="78"/>
      <c r="VLA30" s="78"/>
      <c r="VLB30" s="78"/>
      <c r="VLC30" s="78"/>
      <c r="VLD30" s="78"/>
      <c r="VLE30" s="78"/>
      <c r="VLF30" s="78"/>
      <c r="VLG30" s="78"/>
      <c r="VLH30" s="78"/>
      <c r="VLI30" s="78"/>
      <c r="VLJ30" s="78"/>
      <c r="VLK30" s="78"/>
      <c r="VLL30" s="78"/>
      <c r="VLM30" s="78"/>
      <c r="VLN30" s="78"/>
      <c r="VLO30" s="78"/>
      <c r="VLP30" s="78"/>
      <c r="VLQ30" s="78"/>
      <c r="VLR30" s="78"/>
      <c r="VLS30" s="78"/>
      <c r="VLT30" s="78"/>
      <c r="VLU30" s="78"/>
      <c r="VLV30" s="78"/>
      <c r="VLW30" s="78"/>
      <c r="VLX30" s="78"/>
      <c r="VLY30" s="78"/>
      <c r="VLZ30" s="78"/>
      <c r="VMA30" s="78"/>
      <c r="VMB30" s="78"/>
      <c r="VMC30" s="78"/>
      <c r="VMD30" s="78"/>
      <c r="VME30" s="78"/>
      <c r="VMF30" s="78"/>
      <c r="VMG30" s="78"/>
      <c r="VMH30" s="78"/>
      <c r="VMI30" s="78"/>
      <c r="VMJ30" s="78"/>
      <c r="VMK30" s="78"/>
      <c r="VML30" s="78"/>
      <c r="VMM30" s="78"/>
      <c r="VMN30" s="78"/>
      <c r="VMO30" s="78"/>
      <c r="VMP30" s="78"/>
      <c r="VMQ30" s="78"/>
      <c r="VMR30" s="78"/>
      <c r="VMS30" s="78"/>
      <c r="VMT30" s="78"/>
      <c r="VMU30" s="78"/>
      <c r="VMV30" s="78"/>
      <c r="VMW30" s="78"/>
      <c r="VMX30" s="78"/>
      <c r="VMY30" s="78"/>
      <c r="VMZ30" s="78"/>
      <c r="VNA30" s="78"/>
      <c r="VNB30" s="78"/>
      <c r="VNC30" s="78"/>
      <c r="VND30" s="78"/>
      <c r="VNE30" s="78"/>
      <c r="VNF30" s="78"/>
      <c r="VNG30" s="78"/>
      <c r="VNH30" s="78"/>
      <c r="VNI30" s="78"/>
      <c r="VNJ30" s="78"/>
      <c r="VNK30" s="78"/>
      <c r="VNL30" s="78"/>
      <c r="VNM30" s="78"/>
      <c r="VNN30" s="78"/>
      <c r="VNO30" s="78"/>
      <c r="VNP30" s="78"/>
      <c r="VNQ30" s="78"/>
      <c r="VNR30" s="78"/>
      <c r="VNS30" s="78"/>
      <c r="VNT30" s="78"/>
      <c r="VNU30" s="78"/>
      <c r="VNV30" s="78"/>
      <c r="VNW30" s="78"/>
      <c r="VNX30" s="78"/>
      <c r="VNY30" s="78"/>
      <c r="VNZ30" s="78"/>
      <c r="VOA30" s="78"/>
      <c r="VOB30" s="78"/>
      <c r="VOC30" s="78"/>
      <c r="VOD30" s="78"/>
      <c r="VOE30" s="78"/>
      <c r="VOF30" s="78"/>
      <c r="VOG30" s="78"/>
      <c r="VOH30" s="78"/>
      <c r="VOI30" s="78"/>
      <c r="VOJ30" s="78"/>
      <c r="VOK30" s="78"/>
      <c r="VOL30" s="78"/>
      <c r="VOM30" s="78"/>
      <c r="VON30" s="78"/>
      <c r="VOO30" s="78"/>
      <c r="VOP30" s="78"/>
      <c r="VOQ30" s="78"/>
      <c r="VOR30" s="78"/>
      <c r="VOS30" s="78"/>
      <c r="VOT30" s="78"/>
      <c r="VOU30" s="78"/>
      <c r="VOV30" s="78"/>
      <c r="VOW30" s="78"/>
      <c r="VOX30" s="78"/>
      <c r="VOY30" s="78"/>
      <c r="VOZ30" s="78"/>
      <c r="VPA30" s="78"/>
      <c r="VPB30" s="78"/>
      <c r="VPC30" s="78"/>
      <c r="VPD30" s="78"/>
      <c r="VPE30" s="78"/>
      <c r="VPF30" s="78"/>
      <c r="VPG30" s="78"/>
      <c r="VPH30" s="78"/>
      <c r="VPI30" s="78"/>
      <c r="VPJ30" s="78"/>
      <c r="VPK30" s="78"/>
      <c r="VPL30" s="78"/>
      <c r="VPM30" s="78"/>
      <c r="VPN30" s="78"/>
      <c r="VPO30" s="78"/>
      <c r="VPP30" s="78"/>
      <c r="VPQ30" s="78"/>
      <c r="VPR30" s="78"/>
      <c r="VPS30" s="78"/>
      <c r="VPT30" s="78"/>
      <c r="VPU30" s="78"/>
      <c r="VPV30" s="78"/>
      <c r="VPW30" s="78"/>
      <c r="VPX30" s="78"/>
      <c r="VPY30" s="78"/>
      <c r="VPZ30" s="78"/>
      <c r="VQA30" s="78"/>
      <c r="VQB30" s="78"/>
      <c r="VQC30" s="78"/>
      <c r="VQD30" s="78"/>
      <c r="VQE30" s="78"/>
      <c r="VQF30" s="78"/>
      <c r="VQG30" s="78"/>
      <c r="VQH30" s="78"/>
      <c r="VQI30" s="78"/>
      <c r="VQJ30" s="78"/>
      <c r="VQK30" s="78"/>
      <c r="VQL30" s="78"/>
      <c r="VQM30" s="78"/>
      <c r="VQN30" s="78"/>
      <c r="VQO30" s="78"/>
      <c r="VQP30" s="78"/>
      <c r="VQQ30" s="78"/>
      <c r="VQR30" s="78"/>
      <c r="VQS30" s="78"/>
      <c r="VQT30" s="78"/>
      <c r="VQU30" s="78"/>
      <c r="VQV30" s="78"/>
      <c r="VQW30" s="78"/>
      <c r="VQX30" s="78"/>
      <c r="VQY30" s="78"/>
      <c r="VQZ30" s="78"/>
      <c r="VRA30" s="78"/>
      <c r="VRB30" s="78"/>
      <c r="VRC30" s="78"/>
      <c r="VRD30" s="78"/>
      <c r="VRE30" s="78"/>
      <c r="VRF30" s="78"/>
      <c r="VRG30" s="78"/>
      <c r="VRH30" s="78"/>
      <c r="VRI30" s="78"/>
      <c r="VRJ30" s="78"/>
      <c r="VRK30" s="78"/>
      <c r="VRL30" s="78"/>
      <c r="VRM30" s="78"/>
      <c r="VRN30" s="78"/>
      <c r="VRO30" s="78"/>
      <c r="VRP30" s="78"/>
      <c r="VRQ30" s="78"/>
      <c r="VRR30" s="78"/>
      <c r="VRS30" s="78"/>
      <c r="VRT30" s="78"/>
      <c r="VRU30" s="78"/>
      <c r="VRV30" s="78"/>
      <c r="VRW30" s="78"/>
      <c r="VRX30" s="78"/>
      <c r="VRY30" s="78"/>
      <c r="VRZ30" s="78"/>
      <c r="VSA30" s="78"/>
      <c r="VSB30" s="78"/>
      <c r="VSC30" s="78"/>
      <c r="VSD30" s="78"/>
      <c r="VSE30" s="78"/>
      <c r="VSF30" s="78"/>
      <c r="VSG30" s="78"/>
      <c r="VSH30" s="78"/>
      <c r="VSI30" s="78"/>
      <c r="VSJ30" s="78"/>
      <c r="VSK30" s="78"/>
      <c r="VSL30" s="78"/>
      <c r="VSM30" s="78"/>
      <c r="VSN30" s="78"/>
      <c r="VSO30" s="78"/>
      <c r="VSP30" s="78"/>
      <c r="VSQ30" s="78"/>
      <c r="VSR30" s="78"/>
      <c r="VSS30" s="78"/>
      <c r="VST30" s="78"/>
      <c r="VSU30" s="78"/>
      <c r="VSV30" s="78"/>
      <c r="VSW30" s="78"/>
      <c r="VSX30" s="78"/>
      <c r="VSY30" s="78"/>
      <c r="VSZ30" s="78"/>
      <c r="VTA30" s="78"/>
      <c r="VTB30" s="78"/>
      <c r="VTC30" s="78"/>
      <c r="VTD30" s="78"/>
      <c r="VTE30" s="78"/>
      <c r="VTF30" s="78"/>
      <c r="VTG30" s="78"/>
      <c r="VTH30" s="78"/>
      <c r="VTI30" s="78"/>
      <c r="VTJ30" s="78"/>
      <c r="VTK30" s="78"/>
      <c r="VTL30" s="78"/>
      <c r="VTM30" s="78"/>
      <c r="VTN30" s="78"/>
      <c r="VTO30" s="78"/>
      <c r="VTP30" s="78"/>
      <c r="VTQ30" s="78"/>
      <c r="VTR30" s="78"/>
      <c r="VTS30" s="78"/>
      <c r="VTT30" s="78"/>
      <c r="VTU30" s="78"/>
      <c r="VTV30" s="78"/>
      <c r="VTW30" s="78"/>
      <c r="VTX30" s="78"/>
      <c r="VTY30" s="78"/>
      <c r="VTZ30" s="78"/>
      <c r="VUA30" s="78"/>
      <c r="VUB30" s="78"/>
      <c r="VUC30" s="78"/>
      <c r="VUD30" s="78"/>
      <c r="VUE30" s="78"/>
      <c r="VUF30" s="78"/>
      <c r="VUG30" s="78"/>
      <c r="VUH30" s="78"/>
      <c r="VUI30" s="78"/>
      <c r="VUJ30" s="78"/>
      <c r="VUK30" s="78"/>
      <c r="VUL30" s="78"/>
      <c r="VUM30" s="78"/>
      <c r="VUN30" s="78"/>
      <c r="VUO30" s="78"/>
      <c r="VUP30" s="78"/>
      <c r="VUQ30" s="78"/>
      <c r="VUR30" s="78"/>
      <c r="VUS30" s="78"/>
      <c r="VUT30" s="78"/>
      <c r="VUU30" s="78"/>
      <c r="VUV30" s="78"/>
      <c r="VUW30" s="78"/>
      <c r="VUX30" s="78"/>
      <c r="VUY30" s="78"/>
      <c r="VUZ30" s="78"/>
      <c r="VVA30" s="78"/>
      <c r="VVB30" s="78"/>
      <c r="VVC30" s="78"/>
      <c r="VVD30" s="78"/>
      <c r="VVE30" s="78"/>
      <c r="VVF30" s="78"/>
      <c r="VVG30" s="78"/>
      <c r="VVH30" s="78"/>
      <c r="VVI30" s="78"/>
      <c r="VVJ30" s="78"/>
      <c r="VVK30" s="78"/>
      <c r="VVL30" s="78"/>
      <c r="VVM30" s="78"/>
      <c r="VVN30" s="78"/>
      <c r="VVO30" s="78"/>
      <c r="VVP30" s="78"/>
      <c r="VVQ30" s="78"/>
      <c r="VVR30" s="78"/>
      <c r="VVS30" s="78"/>
      <c r="VVT30" s="78"/>
      <c r="VVU30" s="78"/>
      <c r="VVV30" s="78"/>
      <c r="VVW30" s="78"/>
      <c r="VVX30" s="78"/>
      <c r="VVY30" s="78"/>
      <c r="VVZ30" s="78"/>
      <c r="VWA30" s="78"/>
      <c r="VWB30" s="78"/>
      <c r="VWC30" s="78"/>
      <c r="VWD30" s="78"/>
      <c r="VWE30" s="78"/>
      <c r="VWF30" s="78"/>
      <c r="VWG30" s="78"/>
      <c r="VWH30" s="78"/>
      <c r="VWI30" s="78"/>
      <c r="VWJ30" s="78"/>
      <c r="VWK30" s="78"/>
      <c r="VWL30" s="78"/>
      <c r="VWM30" s="78"/>
      <c r="VWN30" s="78"/>
      <c r="VWO30" s="78"/>
      <c r="VWP30" s="78"/>
      <c r="VWQ30" s="78"/>
      <c r="VWR30" s="78"/>
      <c r="VWS30" s="78"/>
      <c r="VWT30" s="78"/>
      <c r="VWU30" s="78"/>
      <c r="VWV30" s="78"/>
      <c r="VWW30" s="78"/>
      <c r="VWX30" s="78"/>
      <c r="VWY30" s="78"/>
      <c r="VWZ30" s="78"/>
      <c r="VXA30" s="78"/>
      <c r="VXB30" s="78"/>
      <c r="VXC30" s="78"/>
      <c r="VXD30" s="78"/>
      <c r="VXE30" s="78"/>
      <c r="VXF30" s="78"/>
      <c r="VXG30" s="78"/>
      <c r="VXH30" s="78"/>
      <c r="VXI30" s="78"/>
      <c r="VXJ30" s="78"/>
      <c r="VXK30" s="78"/>
      <c r="VXL30" s="78"/>
      <c r="VXM30" s="78"/>
      <c r="VXN30" s="78"/>
      <c r="VXO30" s="78"/>
      <c r="VXP30" s="78"/>
      <c r="VXQ30" s="78"/>
      <c r="VXR30" s="78"/>
      <c r="VXS30" s="78"/>
      <c r="VXT30" s="78"/>
      <c r="VXU30" s="78"/>
      <c r="VXV30" s="78"/>
      <c r="VXW30" s="78"/>
      <c r="VXX30" s="78"/>
      <c r="VXY30" s="78"/>
      <c r="VXZ30" s="78"/>
      <c r="VYA30" s="78"/>
      <c r="VYB30" s="78"/>
      <c r="VYC30" s="78"/>
      <c r="VYD30" s="78"/>
      <c r="VYE30" s="78"/>
      <c r="VYF30" s="78"/>
      <c r="VYG30" s="78"/>
      <c r="VYH30" s="78"/>
      <c r="VYI30" s="78"/>
      <c r="VYJ30" s="78"/>
      <c r="VYK30" s="78"/>
      <c r="VYL30" s="78"/>
      <c r="VYM30" s="78"/>
      <c r="VYN30" s="78"/>
      <c r="VYO30" s="78"/>
      <c r="VYP30" s="78"/>
      <c r="VYQ30" s="78"/>
      <c r="VYR30" s="78"/>
      <c r="VYS30" s="78"/>
      <c r="VYT30" s="78"/>
      <c r="VYU30" s="78"/>
      <c r="VYV30" s="78"/>
      <c r="VYW30" s="78"/>
      <c r="VYX30" s="78"/>
      <c r="VYY30" s="78"/>
      <c r="VYZ30" s="78"/>
      <c r="VZA30" s="78"/>
      <c r="VZB30" s="78"/>
      <c r="VZC30" s="78"/>
      <c r="VZD30" s="78"/>
      <c r="VZE30" s="78"/>
      <c r="VZF30" s="78"/>
      <c r="VZG30" s="78"/>
      <c r="VZH30" s="78"/>
      <c r="VZI30" s="78"/>
      <c r="VZJ30" s="78"/>
      <c r="VZK30" s="78"/>
      <c r="VZL30" s="78"/>
      <c r="VZM30" s="78"/>
      <c r="VZN30" s="78"/>
      <c r="VZO30" s="78"/>
      <c r="VZP30" s="78"/>
      <c r="VZQ30" s="78"/>
      <c r="VZR30" s="78"/>
      <c r="VZS30" s="78"/>
      <c r="VZT30" s="78"/>
      <c r="VZU30" s="78"/>
      <c r="VZV30" s="78"/>
      <c r="VZW30" s="78"/>
      <c r="VZX30" s="78"/>
      <c r="VZY30" s="78"/>
      <c r="VZZ30" s="78"/>
      <c r="WAA30" s="78"/>
      <c r="WAB30" s="78"/>
      <c r="WAC30" s="78"/>
      <c r="WAD30" s="78"/>
      <c r="WAE30" s="78"/>
      <c r="WAF30" s="78"/>
      <c r="WAG30" s="78"/>
      <c r="WAH30" s="78"/>
      <c r="WAI30" s="78"/>
      <c r="WAJ30" s="78"/>
      <c r="WAK30" s="78"/>
      <c r="WAL30" s="78"/>
      <c r="WAM30" s="78"/>
      <c r="WAN30" s="78"/>
      <c r="WAO30" s="78"/>
      <c r="WAP30" s="78"/>
      <c r="WAQ30" s="78"/>
      <c r="WAR30" s="78"/>
      <c r="WAS30" s="78"/>
      <c r="WAT30" s="78"/>
      <c r="WAU30" s="78"/>
      <c r="WAV30" s="78"/>
      <c r="WAW30" s="78"/>
      <c r="WAX30" s="78"/>
      <c r="WAY30" s="78"/>
      <c r="WAZ30" s="78"/>
      <c r="WBA30" s="78"/>
      <c r="WBB30" s="78"/>
      <c r="WBC30" s="78"/>
      <c r="WBD30" s="78"/>
      <c r="WBE30" s="78"/>
      <c r="WBF30" s="78"/>
      <c r="WBG30" s="78"/>
      <c r="WBH30" s="78"/>
      <c r="WBI30" s="78"/>
      <c r="WBJ30" s="78"/>
      <c r="WBK30" s="78"/>
      <c r="WBL30" s="78"/>
      <c r="WBM30" s="78"/>
      <c r="WBN30" s="78"/>
      <c r="WBO30" s="78"/>
      <c r="WBP30" s="78"/>
      <c r="WBQ30" s="78"/>
      <c r="WBR30" s="78"/>
      <c r="WBS30" s="78"/>
      <c r="WBT30" s="78"/>
      <c r="WBU30" s="78"/>
      <c r="WBV30" s="78"/>
      <c r="WBW30" s="78"/>
      <c r="WBX30" s="78"/>
      <c r="WBY30" s="78"/>
      <c r="WBZ30" s="78"/>
      <c r="WCA30" s="78"/>
      <c r="WCB30" s="78"/>
      <c r="WCC30" s="78"/>
      <c r="WCD30" s="78"/>
      <c r="WCE30" s="78"/>
      <c r="WCF30" s="78"/>
      <c r="WCG30" s="78"/>
      <c r="WCH30" s="78"/>
      <c r="WCI30" s="78"/>
      <c r="WCJ30" s="78"/>
      <c r="WCK30" s="78"/>
      <c r="WCL30" s="78"/>
      <c r="WCM30" s="78"/>
      <c r="WCN30" s="78"/>
      <c r="WCO30" s="78"/>
      <c r="WCP30" s="78"/>
      <c r="WCQ30" s="78"/>
      <c r="WCR30" s="78"/>
      <c r="WCS30" s="78"/>
      <c r="WCT30" s="78"/>
      <c r="WCU30" s="78"/>
      <c r="WCV30" s="78"/>
      <c r="WCW30" s="78"/>
      <c r="WCX30" s="78"/>
      <c r="WCY30" s="78"/>
      <c r="WCZ30" s="78"/>
      <c r="WDA30" s="78"/>
      <c r="WDB30" s="78"/>
      <c r="WDC30" s="78"/>
      <c r="WDD30" s="78"/>
      <c r="WDE30" s="78"/>
      <c r="WDF30" s="78"/>
      <c r="WDG30" s="78"/>
      <c r="WDH30" s="78"/>
      <c r="WDI30" s="78"/>
      <c r="WDJ30" s="78"/>
      <c r="WDK30" s="78"/>
      <c r="WDL30" s="78"/>
      <c r="WDM30" s="78"/>
      <c r="WDN30" s="78"/>
      <c r="WDO30" s="78"/>
      <c r="WDP30" s="78"/>
      <c r="WDQ30" s="78"/>
      <c r="WDR30" s="78"/>
      <c r="WDS30" s="78"/>
      <c r="WDT30" s="78"/>
      <c r="WDU30" s="78"/>
      <c r="WDV30" s="78"/>
      <c r="WDW30" s="78"/>
      <c r="WDX30" s="78"/>
      <c r="WDY30" s="78"/>
      <c r="WDZ30" s="78"/>
      <c r="WEA30" s="78"/>
      <c r="WEB30" s="78"/>
      <c r="WEC30" s="78"/>
      <c r="WED30" s="78"/>
      <c r="WEE30" s="78"/>
      <c r="WEF30" s="78"/>
      <c r="WEG30" s="78"/>
      <c r="WEH30" s="78"/>
      <c r="WEI30" s="78"/>
      <c r="WEJ30" s="78"/>
      <c r="WEK30" s="78"/>
      <c r="WEL30" s="78"/>
      <c r="WEM30" s="78"/>
      <c r="WEN30" s="78"/>
      <c r="WEO30" s="78"/>
      <c r="WEP30" s="78"/>
      <c r="WEQ30" s="78"/>
      <c r="WER30" s="78"/>
      <c r="WES30" s="78"/>
      <c r="WET30" s="78"/>
      <c r="WEU30" s="78"/>
      <c r="WEV30" s="78"/>
      <c r="WEW30" s="78"/>
      <c r="WEX30" s="78"/>
      <c r="WEY30" s="78"/>
      <c r="WEZ30" s="78"/>
      <c r="WFA30" s="78"/>
      <c r="WFB30" s="78"/>
      <c r="WFC30" s="78"/>
      <c r="WFD30" s="78"/>
      <c r="WFE30" s="78"/>
      <c r="WFF30" s="78"/>
      <c r="WFG30" s="78"/>
      <c r="WFH30" s="78"/>
      <c r="WFI30" s="78"/>
      <c r="WFJ30" s="78"/>
      <c r="WFK30" s="78"/>
      <c r="WFL30" s="78"/>
      <c r="WFM30" s="78"/>
      <c r="WFN30" s="78"/>
      <c r="WFO30" s="78"/>
      <c r="WFP30" s="78"/>
      <c r="WFQ30" s="78"/>
      <c r="WFR30" s="78"/>
      <c r="WFS30" s="78"/>
      <c r="WFT30" s="78"/>
      <c r="WFU30" s="78"/>
      <c r="WFV30" s="78"/>
      <c r="WFW30" s="78"/>
      <c r="WFX30" s="78"/>
      <c r="WFY30" s="78"/>
      <c r="WFZ30" s="78"/>
      <c r="WGA30" s="78"/>
      <c r="WGB30" s="78"/>
      <c r="WGC30" s="78"/>
      <c r="WGD30" s="78"/>
      <c r="WGE30" s="78"/>
      <c r="WGF30" s="78"/>
      <c r="WGG30" s="78"/>
      <c r="WGH30" s="78"/>
      <c r="WGI30" s="78"/>
      <c r="WGJ30" s="78"/>
      <c r="WGK30" s="78"/>
      <c r="WGL30" s="78"/>
      <c r="WGM30" s="78"/>
      <c r="WGN30" s="78"/>
      <c r="WGO30" s="78"/>
      <c r="WGP30" s="78"/>
      <c r="WGQ30" s="78"/>
      <c r="WGR30" s="78"/>
      <c r="WGS30" s="78"/>
      <c r="WGT30" s="78"/>
      <c r="WGU30" s="78"/>
      <c r="WGV30" s="78"/>
      <c r="WGW30" s="78"/>
      <c r="WGX30" s="78"/>
      <c r="WGY30" s="78"/>
      <c r="WGZ30" s="78"/>
      <c r="WHA30" s="78"/>
      <c r="WHB30" s="78"/>
      <c r="WHC30" s="78"/>
      <c r="WHD30" s="78"/>
      <c r="WHE30" s="78"/>
      <c r="WHF30" s="78"/>
      <c r="WHG30" s="78"/>
      <c r="WHH30" s="78"/>
      <c r="WHI30" s="78"/>
      <c r="WHJ30" s="78"/>
      <c r="WHK30" s="78"/>
      <c r="WHL30" s="78"/>
      <c r="WHM30" s="78"/>
      <c r="WHN30" s="78"/>
      <c r="WHO30" s="78"/>
      <c r="WHP30" s="78"/>
      <c r="WHQ30" s="78"/>
      <c r="WHR30" s="78"/>
      <c r="WHS30" s="78"/>
      <c r="WHT30" s="78"/>
      <c r="WHU30" s="78"/>
      <c r="WHV30" s="78"/>
      <c r="WHW30" s="78"/>
      <c r="WHX30" s="78"/>
      <c r="WHY30" s="78"/>
      <c r="WHZ30" s="78"/>
      <c r="WIA30" s="78"/>
      <c r="WIB30" s="78"/>
      <c r="WIC30" s="78"/>
      <c r="WID30" s="78"/>
      <c r="WIE30" s="78"/>
      <c r="WIF30" s="78"/>
      <c r="WIG30" s="78"/>
      <c r="WIH30" s="78"/>
      <c r="WII30" s="78"/>
      <c r="WIJ30" s="78"/>
      <c r="WIK30" s="78"/>
      <c r="WIL30" s="78"/>
      <c r="WIM30" s="78"/>
      <c r="WIN30" s="78"/>
      <c r="WIO30" s="78"/>
      <c r="WIP30" s="78"/>
      <c r="WIQ30" s="78"/>
      <c r="WIR30" s="78"/>
      <c r="WIS30" s="78"/>
      <c r="WIT30" s="78"/>
      <c r="WIU30" s="78"/>
      <c r="WIV30" s="78"/>
      <c r="WIW30" s="78"/>
      <c r="WIX30" s="78"/>
      <c r="WIY30" s="78"/>
      <c r="WIZ30" s="78"/>
      <c r="WJA30" s="78"/>
      <c r="WJB30" s="78"/>
      <c r="WJC30" s="78"/>
      <c r="WJD30" s="78"/>
      <c r="WJE30" s="78"/>
      <c r="WJF30" s="78"/>
      <c r="WJG30" s="78"/>
      <c r="WJH30" s="78"/>
      <c r="WJI30" s="78"/>
      <c r="WJJ30" s="78"/>
      <c r="WJK30" s="78"/>
      <c r="WJL30" s="78"/>
      <c r="WJM30" s="78"/>
      <c r="WJN30" s="78"/>
      <c r="WJO30" s="78"/>
      <c r="WJP30" s="78"/>
      <c r="WJQ30" s="78"/>
      <c r="WJR30" s="78"/>
      <c r="WJS30" s="78"/>
      <c r="WJT30" s="78"/>
      <c r="WJU30" s="78"/>
      <c r="WJV30" s="78"/>
      <c r="WJW30" s="78"/>
      <c r="WJX30" s="78"/>
      <c r="WJY30" s="78"/>
      <c r="WJZ30" s="78"/>
      <c r="WKA30" s="78"/>
      <c r="WKB30" s="78"/>
      <c r="WKC30" s="78"/>
      <c r="WKD30" s="78"/>
      <c r="WKE30" s="78"/>
      <c r="WKF30" s="78"/>
      <c r="WKG30" s="78"/>
      <c r="WKH30" s="78"/>
      <c r="WKI30" s="78"/>
      <c r="WKJ30" s="78"/>
      <c r="WKK30" s="78"/>
      <c r="WKL30" s="78"/>
      <c r="WKM30" s="78"/>
      <c r="WKN30" s="78"/>
      <c r="WKO30" s="78"/>
      <c r="WKP30" s="78"/>
      <c r="WKQ30" s="78"/>
      <c r="WKR30" s="78"/>
      <c r="WKS30" s="78"/>
      <c r="WKT30" s="78"/>
      <c r="WKU30" s="78"/>
      <c r="WKV30" s="78"/>
      <c r="WKW30" s="78"/>
      <c r="WKX30" s="78"/>
      <c r="WKY30" s="78"/>
      <c r="WKZ30" s="78"/>
      <c r="WLA30" s="78"/>
      <c r="WLB30" s="78"/>
      <c r="WLC30" s="78"/>
      <c r="WLD30" s="78"/>
      <c r="WLE30" s="78"/>
      <c r="WLF30" s="78"/>
      <c r="WLG30" s="78"/>
      <c r="WLH30" s="78"/>
      <c r="WLI30" s="78"/>
      <c r="WLJ30" s="78"/>
      <c r="WLK30" s="78"/>
      <c r="WLL30" s="78"/>
      <c r="WLM30" s="78"/>
      <c r="WLN30" s="78"/>
      <c r="WLO30" s="78"/>
      <c r="WLP30" s="78"/>
      <c r="WLQ30" s="78"/>
      <c r="WLR30" s="78"/>
      <c r="WLS30" s="78"/>
      <c r="WLT30" s="78"/>
      <c r="WLU30" s="78"/>
      <c r="WLV30" s="78"/>
      <c r="WLW30" s="78"/>
      <c r="WLX30" s="78"/>
      <c r="WLY30" s="78"/>
      <c r="WLZ30" s="78"/>
      <c r="WMA30" s="78"/>
      <c r="WMB30" s="78"/>
      <c r="WMC30" s="78"/>
      <c r="WMD30" s="78"/>
      <c r="WME30" s="78"/>
      <c r="WMF30" s="78"/>
      <c r="WMG30" s="78"/>
      <c r="WMH30" s="78"/>
      <c r="WMI30" s="78"/>
      <c r="WMJ30" s="78"/>
      <c r="WMK30" s="78"/>
      <c r="WML30" s="78"/>
      <c r="WMM30" s="78"/>
      <c r="WMN30" s="78"/>
      <c r="WMO30" s="78"/>
      <c r="WMP30" s="78"/>
      <c r="WMQ30" s="78"/>
      <c r="WMR30" s="78"/>
      <c r="WMS30" s="78"/>
      <c r="WMT30" s="78"/>
      <c r="WMU30" s="78"/>
      <c r="WMV30" s="78"/>
      <c r="WMW30" s="78"/>
      <c r="WMX30" s="78"/>
      <c r="WMY30" s="78"/>
      <c r="WMZ30" s="78"/>
      <c r="WNA30" s="78"/>
      <c r="WNB30" s="78"/>
      <c r="WNC30" s="78"/>
      <c r="WND30" s="78"/>
      <c r="WNE30" s="78"/>
      <c r="WNF30" s="78"/>
      <c r="WNG30" s="78"/>
      <c r="WNH30" s="78"/>
      <c r="WNI30" s="78"/>
      <c r="WNJ30" s="78"/>
      <c r="WNK30" s="78"/>
      <c r="WNL30" s="78"/>
      <c r="WNM30" s="78"/>
      <c r="WNN30" s="78"/>
      <c r="WNO30" s="78"/>
      <c r="WNP30" s="78"/>
      <c r="WNQ30" s="78"/>
      <c r="WNR30" s="78"/>
      <c r="WNS30" s="78"/>
      <c r="WNT30" s="78"/>
      <c r="WNU30" s="78"/>
      <c r="WNV30" s="78"/>
      <c r="WNW30" s="78"/>
      <c r="WNX30" s="78"/>
      <c r="WNY30" s="78"/>
      <c r="WNZ30" s="78"/>
      <c r="WOA30" s="78"/>
      <c r="WOB30" s="78"/>
      <c r="WOC30" s="78"/>
      <c r="WOD30" s="78"/>
      <c r="WOE30" s="78"/>
      <c r="WOF30" s="78"/>
      <c r="WOG30" s="78"/>
      <c r="WOH30" s="78"/>
      <c r="WOI30" s="78"/>
      <c r="WOJ30" s="78"/>
      <c r="WOK30" s="78"/>
      <c r="WOL30" s="78"/>
      <c r="WOM30" s="78"/>
      <c r="WON30" s="78"/>
      <c r="WOO30" s="78"/>
      <c r="WOP30" s="78"/>
      <c r="WOQ30" s="78"/>
      <c r="WOR30" s="78"/>
      <c r="WOS30" s="78"/>
      <c r="WOT30" s="78"/>
      <c r="WOU30" s="78"/>
      <c r="WOV30" s="78"/>
      <c r="WOW30" s="78"/>
      <c r="WOX30" s="78"/>
      <c r="WOY30" s="78"/>
      <c r="WOZ30" s="78"/>
      <c r="WPA30" s="78"/>
      <c r="WPB30" s="78"/>
      <c r="WPC30" s="78"/>
      <c r="WPD30" s="78"/>
      <c r="WPE30" s="78"/>
      <c r="WPF30" s="78"/>
      <c r="WPG30" s="78"/>
      <c r="WPH30" s="78"/>
      <c r="WPI30" s="78"/>
      <c r="WPJ30" s="78"/>
      <c r="WPK30" s="78"/>
      <c r="WPL30" s="78"/>
      <c r="WPM30" s="78"/>
      <c r="WPN30" s="78"/>
      <c r="WPO30" s="78"/>
      <c r="WPP30" s="78"/>
      <c r="WPQ30" s="78"/>
      <c r="WPR30" s="78"/>
      <c r="WPS30" s="78"/>
      <c r="WPT30" s="78"/>
      <c r="WPU30" s="78"/>
      <c r="WPV30" s="78"/>
      <c r="WPW30" s="78"/>
      <c r="WPX30" s="78"/>
      <c r="WPY30" s="78"/>
      <c r="WPZ30" s="78"/>
      <c r="WQA30" s="78"/>
      <c r="WQB30" s="78"/>
      <c r="WQC30" s="78"/>
      <c r="WQD30" s="78"/>
      <c r="WQE30" s="78"/>
      <c r="WQF30" s="78"/>
      <c r="WQG30" s="78"/>
      <c r="WQH30" s="78"/>
      <c r="WQI30" s="78"/>
      <c r="WQJ30" s="78"/>
      <c r="WQK30" s="78"/>
      <c r="WQL30" s="78"/>
      <c r="WQM30" s="78"/>
      <c r="WQN30" s="78"/>
      <c r="WQO30" s="78"/>
      <c r="WQP30" s="78"/>
      <c r="WQQ30" s="78"/>
      <c r="WQR30" s="78"/>
      <c r="WQS30" s="78"/>
      <c r="WQT30" s="78"/>
      <c r="WQU30" s="78"/>
      <c r="WQV30" s="78"/>
      <c r="WQW30" s="78"/>
      <c r="WQX30" s="78"/>
      <c r="WQY30" s="78"/>
      <c r="WQZ30" s="78"/>
      <c r="WRA30" s="78"/>
      <c r="WRB30" s="78"/>
      <c r="WRC30" s="78"/>
      <c r="WRD30" s="78"/>
      <c r="WRE30" s="78"/>
      <c r="WRF30" s="78"/>
      <c r="WRG30" s="78"/>
      <c r="WRH30" s="78"/>
      <c r="WRI30" s="78"/>
      <c r="WRJ30" s="78"/>
      <c r="WRK30" s="78"/>
      <c r="WRL30" s="78"/>
      <c r="WRM30" s="78"/>
      <c r="WRN30" s="78"/>
      <c r="WRO30" s="78"/>
      <c r="WRP30" s="78"/>
      <c r="WRQ30" s="78"/>
      <c r="WRR30" s="78"/>
      <c r="WRS30" s="78"/>
      <c r="WRT30" s="78"/>
      <c r="WRU30" s="78"/>
      <c r="WRV30" s="78"/>
      <c r="WRW30" s="78"/>
      <c r="WRX30" s="78"/>
      <c r="WRY30" s="78"/>
      <c r="WRZ30" s="78"/>
      <c r="WSA30" s="78"/>
      <c r="WSB30" s="78"/>
      <c r="WSC30" s="78"/>
      <c r="WSD30" s="78"/>
      <c r="WSE30" s="78"/>
      <c r="WSF30" s="78"/>
      <c r="WSG30" s="78"/>
      <c r="WSH30" s="78"/>
      <c r="WSI30" s="78"/>
      <c r="WSJ30" s="78"/>
      <c r="WSK30" s="78"/>
      <c r="WSL30" s="78"/>
      <c r="WSM30" s="78"/>
      <c r="WSN30" s="78"/>
      <c r="WSO30" s="78"/>
      <c r="WSP30" s="78"/>
      <c r="WSQ30" s="78"/>
      <c r="WSR30" s="78"/>
      <c r="WSS30" s="78"/>
      <c r="WST30" s="78"/>
      <c r="WSU30" s="78"/>
      <c r="WSV30" s="78"/>
      <c r="WSW30" s="78"/>
      <c r="WSX30" s="78"/>
      <c r="WSY30" s="78"/>
      <c r="WSZ30" s="78"/>
      <c r="WTA30" s="78"/>
      <c r="WTB30" s="78"/>
      <c r="WTC30" s="78"/>
      <c r="WTD30" s="78"/>
      <c r="WTE30" s="78"/>
      <c r="WTF30" s="78"/>
      <c r="WTG30" s="78"/>
      <c r="WTH30" s="78"/>
      <c r="WTI30" s="78"/>
      <c r="WTJ30" s="78"/>
      <c r="WTK30" s="78"/>
      <c r="WTL30" s="78"/>
      <c r="WTM30" s="78"/>
      <c r="WTN30" s="78"/>
      <c r="WTO30" s="78"/>
      <c r="WTP30" s="78"/>
      <c r="WTQ30" s="78"/>
      <c r="WTR30" s="78"/>
      <c r="WTS30" s="78"/>
      <c r="WTT30" s="78"/>
      <c r="WTU30" s="78"/>
      <c r="WTV30" s="78"/>
      <c r="WTW30" s="78"/>
      <c r="WTX30" s="78"/>
      <c r="WTY30" s="78"/>
      <c r="WTZ30" s="78"/>
      <c r="WUA30" s="78"/>
      <c r="WUB30" s="78"/>
      <c r="WUC30" s="78"/>
      <c r="WUD30" s="78"/>
      <c r="WUE30" s="78"/>
      <c r="WUF30" s="78"/>
      <c r="WUG30" s="78"/>
      <c r="WUH30" s="78"/>
      <c r="WUI30" s="78"/>
      <c r="WUJ30" s="78"/>
      <c r="WUK30" s="78"/>
      <c r="WUL30" s="78"/>
      <c r="WUM30" s="78"/>
      <c r="WUN30" s="78"/>
      <c r="WUO30" s="78"/>
      <c r="WUP30" s="78"/>
      <c r="WUQ30" s="78"/>
      <c r="WUR30" s="78"/>
      <c r="WUS30" s="78"/>
      <c r="WUT30" s="78"/>
      <c r="WUU30" s="78"/>
      <c r="WUV30" s="78"/>
      <c r="WUW30" s="78"/>
      <c r="WUX30" s="78"/>
      <c r="WUY30" s="78"/>
      <c r="WUZ30" s="78"/>
      <c r="WVA30" s="78"/>
      <c r="WVB30" s="78"/>
      <c r="WVC30" s="78"/>
      <c r="WVD30" s="78"/>
      <c r="WVE30" s="78"/>
      <c r="WVF30" s="78"/>
      <c r="WVG30" s="78"/>
      <c r="WVH30" s="78"/>
      <c r="WVI30" s="78"/>
      <c r="WVJ30" s="78"/>
      <c r="WVK30" s="78"/>
      <c r="WVL30" s="78"/>
      <c r="WVM30" s="78"/>
      <c r="WVN30" s="78"/>
      <c r="WVO30" s="78"/>
      <c r="WVP30" s="78"/>
      <c r="WVQ30" s="78"/>
      <c r="WVR30" s="78"/>
      <c r="WVS30" s="78"/>
      <c r="WVT30" s="78"/>
      <c r="WVU30" s="78"/>
      <c r="WVV30" s="78"/>
      <c r="WVW30" s="78"/>
      <c r="WVX30" s="78"/>
      <c r="WVY30" s="78"/>
      <c r="WVZ30" s="78"/>
      <c r="WWA30" s="78"/>
      <c r="WWB30" s="78"/>
      <c r="WWC30" s="78"/>
      <c r="WWD30" s="78"/>
      <c r="WWE30" s="78"/>
      <c r="WWF30" s="78"/>
      <c r="WWG30" s="78"/>
      <c r="WWH30" s="78"/>
      <c r="WWI30" s="78"/>
      <c r="WWJ30" s="78"/>
      <c r="WWK30" s="78"/>
      <c r="WWL30" s="78"/>
      <c r="WWM30" s="78"/>
      <c r="WWN30" s="78"/>
      <c r="WWO30" s="78"/>
      <c r="WWP30" s="78"/>
      <c r="WWQ30" s="78"/>
      <c r="WWR30" s="78"/>
      <c r="WWS30" s="78"/>
      <c r="WWT30" s="78"/>
      <c r="WWU30" s="78"/>
      <c r="WWV30" s="78"/>
      <c r="WWW30" s="78"/>
      <c r="WWX30" s="78"/>
      <c r="WWY30" s="78"/>
      <c r="WWZ30" s="78"/>
      <c r="WXA30" s="78"/>
      <c r="WXB30" s="78"/>
      <c r="WXC30" s="78"/>
      <c r="WXD30" s="78"/>
      <c r="WXE30" s="78"/>
      <c r="WXF30" s="78"/>
      <c r="WXG30" s="78"/>
      <c r="WXH30" s="78"/>
      <c r="WXI30" s="78"/>
      <c r="WXJ30" s="78"/>
      <c r="WXK30" s="78"/>
      <c r="WXL30" s="78"/>
      <c r="WXM30" s="78"/>
      <c r="WXN30" s="78"/>
      <c r="WXO30" s="78"/>
      <c r="WXP30" s="78"/>
      <c r="WXQ30" s="78"/>
      <c r="WXR30" s="78"/>
      <c r="WXS30" s="78"/>
      <c r="WXT30" s="78"/>
      <c r="WXU30" s="78"/>
      <c r="WXV30" s="78"/>
      <c r="WXW30" s="78"/>
      <c r="WXX30" s="78"/>
      <c r="WXY30" s="78"/>
      <c r="WXZ30" s="78"/>
      <c r="WYA30" s="78"/>
      <c r="WYB30" s="78"/>
      <c r="WYC30" s="78"/>
      <c r="WYD30" s="78"/>
      <c r="WYE30" s="78"/>
      <c r="WYF30" s="78"/>
      <c r="WYG30" s="78"/>
      <c r="WYH30" s="78"/>
      <c r="WYI30" s="78"/>
      <c r="WYJ30" s="78"/>
      <c r="WYK30" s="78"/>
      <c r="WYL30" s="78"/>
      <c r="WYM30" s="78"/>
      <c r="WYN30" s="78"/>
      <c r="WYO30" s="78"/>
      <c r="WYP30" s="78"/>
      <c r="WYQ30" s="78"/>
      <c r="WYR30" s="78"/>
      <c r="WYS30" s="78"/>
      <c r="WYT30" s="78"/>
      <c r="WYU30" s="78"/>
      <c r="WYV30" s="78"/>
      <c r="WYW30" s="78"/>
      <c r="WYX30" s="78"/>
      <c r="WYY30" s="78"/>
      <c r="WYZ30" s="78"/>
      <c r="WZA30" s="78"/>
      <c r="WZB30" s="78"/>
      <c r="WZC30" s="78"/>
      <c r="WZD30" s="78"/>
      <c r="WZE30" s="78"/>
      <c r="WZF30" s="78"/>
      <c r="WZG30" s="78"/>
      <c r="WZH30" s="78"/>
      <c r="WZI30" s="78"/>
      <c r="WZJ30" s="78"/>
      <c r="WZK30" s="78"/>
      <c r="WZL30" s="78"/>
      <c r="WZM30" s="78"/>
      <c r="WZN30" s="78"/>
      <c r="WZO30" s="78"/>
      <c r="WZP30" s="78"/>
      <c r="WZQ30" s="78"/>
      <c r="WZR30" s="78"/>
      <c r="WZS30" s="78"/>
      <c r="WZT30" s="78"/>
      <c r="WZU30" s="78"/>
      <c r="WZV30" s="78"/>
      <c r="WZW30" s="78"/>
      <c r="WZX30" s="78"/>
      <c r="WZY30" s="78"/>
      <c r="WZZ30" s="78"/>
      <c r="XAA30" s="78"/>
      <c r="XAB30" s="78"/>
      <c r="XAC30" s="78"/>
      <c r="XAD30" s="78"/>
      <c r="XAE30" s="78"/>
      <c r="XAF30" s="78"/>
      <c r="XAG30" s="78"/>
      <c r="XAH30" s="78"/>
      <c r="XAI30" s="78"/>
      <c r="XAJ30" s="78"/>
      <c r="XAK30" s="78"/>
      <c r="XAL30" s="78"/>
      <c r="XAM30" s="78"/>
      <c r="XAN30" s="78"/>
      <c r="XAO30" s="78"/>
      <c r="XAP30" s="78"/>
      <c r="XAQ30" s="78"/>
      <c r="XAR30" s="78"/>
      <c r="XAS30" s="78"/>
      <c r="XAT30" s="78"/>
      <c r="XAU30" s="78"/>
      <c r="XAV30" s="78"/>
      <c r="XAW30" s="78"/>
      <c r="XAX30" s="78"/>
      <c r="XAY30" s="78"/>
      <c r="XAZ30" s="78"/>
      <c r="XBA30" s="78"/>
      <c r="XBB30" s="78"/>
      <c r="XBC30" s="78"/>
      <c r="XBD30" s="78"/>
      <c r="XBE30" s="78"/>
      <c r="XBF30" s="78"/>
      <c r="XBG30" s="78"/>
      <c r="XBH30" s="78"/>
      <c r="XBI30" s="78"/>
      <c r="XBJ30" s="78"/>
      <c r="XBK30" s="78"/>
      <c r="XBL30" s="78"/>
      <c r="XBM30" s="78"/>
      <c r="XBN30" s="78"/>
      <c r="XBO30" s="78"/>
      <c r="XBP30" s="78"/>
      <c r="XBQ30" s="78"/>
      <c r="XBR30" s="78"/>
      <c r="XBS30" s="78"/>
      <c r="XBT30" s="78"/>
      <c r="XBU30" s="78"/>
      <c r="XBV30" s="78"/>
      <c r="XBW30" s="78"/>
      <c r="XBX30" s="78"/>
      <c r="XBY30" s="78"/>
      <c r="XBZ30" s="78"/>
      <c r="XCA30" s="78"/>
      <c r="XCB30" s="78"/>
      <c r="XCC30" s="78"/>
      <c r="XCD30" s="78"/>
      <c r="XCE30" s="78"/>
      <c r="XCF30" s="78"/>
      <c r="XCG30" s="78"/>
      <c r="XCH30" s="78"/>
      <c r="XCI30" s="78"/>
      <c r="XCJ30" s="78"/>
      <c r="XCK30" s="78"/>
      <c r="XCL30" s="78"/>
      <c r="XCM30" s="78"/>
      <c r="XCN30" s="78"/>
      <c r="XCO30" s="78"/>
      <c r="XCP30" s="78"/>
      <c r="XCQ30" s="78"/>
      <c r="XCR30" s="78"/>
      <c r="XCS30" s="78"/>
      <c r="XCT30" s="78"/>
      <c r="XCU30" s="78"/>
      <c r="XCV30" s="78"/>
      <c r="XCW30" s="78"/>
      <c r="XCX30" s="78"/>
      <c r="XCY30" s="78"/>
      <c r="XCZ30" s="78"/>
      <c r="XDA30" s="78"/>
      <c r="XDB30" s="78"/>
      <c r="XDC30" s="78"/>
      <c r="XDD30" s="78"/>
      <c r="XDE30" s="78"/>
      <c r="XDF30" s="78"/>
      <c r="XDG30" s="78"/>
      <c r="XDH30" s="78"/>
      <c r="XDI30" s="78"/>
      <c r="XDJ30" s="78"/>
      <c r="XDK30" s="78"/>
      <c r="XDL30" s="78"/>
      <c r="XDM30" s="78"/>
      <c r="XDN30" s="78"/>
      <c r="XDO30" s="78"/>
      <c r="XDP30" s="78"/>
      <c r="XDQ30" s="78"/>
      <c r="XDR30" s="78"/>
      <c r="XDS30" s="78"/>
      <c r="XDT30" s="78"/>
      <c r="XDU30" s="78"/>
      <c r="XDV30" s="78"/>
      <c r="XDW30" s="78"/>
      <c r="XDX30" s="78"/>
      <c r="XDY30" s="78"/>
      <c r="XDZ30" s="78"/>
      <c r="XEA30" s="78"/>
      <c r="XEB30" s="78"/>
      <c r="XEC30" s="78"/>
      <c r="XED30" s="78"/>
      <c r="XEE30" s="78"/>
      <c r="XEF30" s="78"/>
      <c r="XEG30" s="78"/>
      <c r="XEH30" s="78"/>
      <c r="XEI30" s="78"/>
      <c r="XEJ30" s="78"/>
      <c r="XEK30" s="78"/>
      <c r="XEL30" s="78"/>
      <c r="XEM30" s="78"/>
      <c r="XEN30" s="78"/>
      <c r="XEO30" s="78"/>
      <c r="XEP30" s="78"/>
      <c r="XEQ30" s="78"/>
      <c r="XER30" s="78"/>
      <c r="XES30" s="78"/>
      <c r="XET30" s="78"/>
      <c r="XEU30" s="78"/>
      <c r="XEV30" s="78"/>
      <c r="XEW30" s="78"/>
      <c r="XEX30" s="78"/>
      <c r="XEY30" s="78"/>
      <c r="XEZ30" s="78"/>
      <c r="XFA30" s="78"/>
    </row>
    <row r="31" spans="1:16381" s="134" customFormat="1" ht="15" customHeight="1" x14ac:dyDescent="0.25">
      <c r="A31" s="59" t="str">
        <f t="shared" ref="A31:A54" si="3">IF($A$1=$C$1,$C31,$B31)</f>
        <v>Opłaty</v>
      </c>
      <c r="B31" s="80" t="s">
        <v>213</v>
      </c>
      <c r="C31" s="80" t="s">
        <v>224</v>
      </c>
      <c r="D31" s="132"/>
      <c r="E31" s="132" t="s">
        <v>104</v>
      </c>
      <c r="F31" s="132" t="str">
        <f>A31</f>
        <v>Opłaty</v>
      </c>
      <c r="G31" s="132"/>
      <c r="H31" s="132"/>
      <c r="I31" s="132"/>
      <c r="J31" s="132"/>
      <c r="K31" s="132"/>
      <c r="L31" s="132"/>
      <c r="M31" s="132"/>
      <c r="N31" s="132"/>
      <c r="O31" s="132"/>
      <c r="P31" s="132"/>
      <c r="Q31" s="132"/>
      <c r="R31" s="132"/>
      <c r="S31" s="132"/>
      <c r="T31" s="133"/>
      <c r="U31" s="133"/>
      <c r="V31" s="133"/>
      <c r="W31" s="133"/>
      <c r="X31" s="133"/>
      <c r="Y31" s="133"/>
      <c r="Z31" s="133"/>
      <c r="AA31" s="133"/>
      <c r="AB31" s="133"/>
      <c r="AC31" s="133"/>
      <c r="AD31" s="133"/>
      <c r="AE31" s="133"/>
      <c r="AF31" s="133"/>
      <c r="AG31" s="133"/>
      <c r="AH31" s="133"/>
      <c r="AI31" s="133"/>
      <c r="AJ31" s="133"/>
      <c r="AK31" s="133"/>
      <c r="AL31" s="132"/>
    </row>
    <row r="32" spans="1:16381" s="7" customFormat="1" x14ac:dyDescent="0.3">
      <c r="A32" s="7" t="str">
        <f t="shared" si="3"/>
        <v>(dane z A_PANEL, wiersz #32)</v>
      </c>
      <c r="B32" s="79" t="s">
        <v>373</v>
      </c>
      <c r="C32" s="79" t="s">
        <v>374</v>
      </c>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c r="GU32" s="78"/>
      <c r="GV32" s="78"/>
      <c r="GW32" s="78"/>
      <c r="GX32" s="78"/>
      <c r="GY32" s="78"/>
      <c r="GZ32" s="78"/>
      <c r="HA32" s="78"/>
      <c r="HB32" s="78"/>
      <c r="HC32" s="78"/>
      <c r="HD32" s="78"/>
      <c r="HE32" s="78"/>
      <c r="HF32" s="78"/>
      <c r="HG32" s="78"/>
      <c r="HH32" s="78"/>
      <c r="HI32" s="78"/>
      <c r="HJ32" s="78"/>
      <c r="HK32" s="78"/>
      <c r="HL32" s="78"/>
      <c r="HM32" s="78"/>
      <c r="HN32" s="78"/>
      <c r="HO32" s="78"/>
      <c r="HP32" s="78"/>
      <c r="HQ32" s="78"/>
      <c r="HR32" s="78"/>
      <c r="HS32" s="78"/>
      <c r="HT32" s="78"/>
      <c r="HU32" s="78"/>
      <c r="HV32" s="78"/>
      <c r="HW32" s="78"/>
      <c r="HX32" s="78"/>
      <c r="HY32" s="78"/>
      <c r="HZ32" s="78"/>
      <c r="IA32" s="78"/>
      <c r="IB32" s="78"/>
      <c r="IC32" s="78"/>
      <c r="ID32" s="78"/>
      <c r="IE32" s="78"/>
      <c r="IF32" s="78"/>
      <c r="IG32" s="78"/>
      <c r="IH32" s="78"/>
      <c r="II32" s="78"/>
      <c r="IJ32" s="78"/>
      <c r="IK32" s="78"/>
      <c r="IL32" s="78"/>
      <c r="IM32" s="78"/>
      <c r="IN32" s="78"/>
      <c r="IO32" s="78"/>
      <c r="IP32" s="78"/>
      <c r="IQ32" s="78"/>
      <c r="IR32" s="78"/>
      <c r="IS32" s="78"/>
      <c r="IT32" s="78"/>
      <c r="IU32" s="78"/>
      <c r="IV32" s="78"/>
      <c r="IW32" s="78"/>
      <c r="IX32" s="78"/>
      <c r="IY32" s="78"/>
      <c r="IZ32" s="78"/>
      <c r="JA32" s="78"/>
      <c r="JB32" s="78"/>
      <c r="JC32" s="78"/>
      <c r="JD32" s="78"/>
      <c r="JE32" s="78"/>
      <c r="JF32" s="78"/>
      <c r="JG32" s="78"/>
      <c r="JH32" s="78"/>
      <c r="JI32" s="78"/>
      <c r="JJ32" s="78"/>
      <c r="JK32" s="78"/>
      <c r="JL32" s="78"/>
      <c r="JM32" s="78"/>
      <c r="JN32" s="78"/>
      <c r="JO32" s="78"/>
      <c r="JP32" s="78"/>
      <c r="JQ32" s="78"/>
      <c r="JR32" s="78"/>
      <c r="JS32" s="78"/>
      <c r="JT32" s="78"/>
      <c r="JU32" s="78"/>
      <c r="JV32" s="78"/>
      <c r="JW32" s="78"/>
      <c r="JX32" s="78"/>
      <c r="JY32" s="78"/>
      <c r="JZ32" s="78"/>
      <c r="KA32" s="78"/>
      <c r="KB32" s="78"/>
      <c r="KC32" s="78"/>
      <c r="KD32" s="78"/>
      <c r="KE32" s="78"/>
      <c r="KF32" s="78"/>
      <c r="KG32" s="78"/>
      <c r="KH32" s="78"/>
      <c r="KI32" s="78"/>
      <c r="KJ32" s="78"/>
      <c r="KK32" s="78"/>
      <c r="KL32" s="78"/>
      <c r="KM32" s="78"/>
      <c r="KN32" s="78"/>
      <c r="KO32" s="78"/>
      <c r="KP32" s="78"/>
      <c r="KQ32" s="78"/>
      <c r="KR32" s="78"/>
      <c r="KS32" s="78"/>
      <c r="KT32" s="78"/>
      <c r="KU32" s="78"/>
      <c r="KV32" s="78"/>
      <c r="KW32" s="78"/>
      <c r="KX32" s="78"/>
      <c r="KY32" s="78"/>
      <c r="KZ32" s="78"/>
      <c r="LA32" s="78"/>
      <c r="LB32" s="78"/>
      <c r="LC32" s="78"/>
      <c r="LD32" s="78"/>
      <c r="LE32" s="78"/>
      <c r="LF32" s="78"/>
      <c r="LG32" s="78"/>
      <c r="LH32" s="78"/>
      <c r="LI32" s="78"/>
      <c r="LJ32" s="78"/>
      <c r="LK32" s="78"/>
      <c r="LL32" s="78"/>
      <c r="LM32" s="78"/>
      <c r="LN32" s="78"/>
      <c r="LO32" s="78"/>
      <c r="LP32" s="78"/>
      <c r="LQ32" s="78"/>
      <c r="LR32" s="78"/>
      <c r="LS32" s="78"/>
      <c r="LT32" s="78"/>
      <c r="LU32" s="78"/>
      <c r="LV32" s="78"/>
      <c r="LW32" s="78"/>
      <c r="LX32" s="78"/>
      <c r="LY32" s="78"/>
      <c r="LZ32" s="78"/>
      <c r="MA32" s="78"/>
      <c r="MB32" s="78"/>
      <c r="MC32" s="78"/>
      <c r="MD32" s="78"/>
      <c r="ME32" s="78"/>
      <c r="MF32" s="78"/>
      <c r="MG32" s="78"/>
      <c r="MH32" s="78"/>
      <c r="MI32" s="78"/>
      <c r="MJ32" s="78"/>
      <c r="MK32" s="78"/>
      <c r="ML32" s="78"/>
      <c r="MM32" s="78"/>
      <c r="MN32" s="78"/>
      <c r="MO32" s="78"/>
      <c r="MP32" s="78"/>
      <c r="MQ32" s="78"/>
      <c r="MR32" s="78"/>
      <c r="MS32" s="78"/>
      <c r="MT32" s="78"/>
      <c r="MU32" s="78"/>
      <c r="MV32" s="78"/>
      <c r="MW32" s="78"/>
      <c r="MX32" s="78"/>
      <c r="MY32" s="78"/>
      <c r="MZ32" s="78"/>
      <c r="NA32" s="78"/>
      <c r="NB32" s="78"/>
      <c r="NC32" s="78"/>
      <c r="ND32" s="78"/>
      <c r="NE32" s="78"/>
      <c r="NF32" s="78"/>
      <c r="NG32" s="78"/>
      <c r="NH32" s="78"/>
      <c r="NI32" s="78"/>
      <c r="NJ32" s="78"/>
      <c r="NK32" s="78"/>
      <c r="NL32" s="78"/>
      <c r="NM32" s="78"/>
      <c r="NN32" s="78"/>
      <c r="NO32" s="78"/>
      <c r="NP32" s="78"/>
      <c r="NQ32" s="78"/>
      <c r="NR32" s="78"/>
      <c r="NS32" s="78"/>
      <c r="NT32" s="78"/>
      <c r="NU32" s="78"/>
      <c r="NV32" s="78"/>
      <c r="NW32" s="78"/>
      <c r="NX32" s="78"/>
      <c r="NY32" s="78"/>
      <c r="NZ32" s="78"/>
      <c r="OA32" s="78"/>
      <c r="OB32" s="78"/>
      <c r="OC32" s="78"/>
      <c r="OD32" s="78"/>
      <c r="OE32" s="78"/>
      <c r="OF32" s="78"/>
      <c r="OG32" s="78"/>
      <c r="OH32" s="78"/>
      <c r="OI32" s="78"/>
      <c r="OJ32" s="78"/>
      <c r="OK32" s="78"/>
      <c r="OL32" s="78"/>
      <c r="OM32" s="78"/>
      <c r="ON32" s="78"/>
      <c r="OO32" s="78"/>
      <c r="OP32" s="78"/>
      <c r="OQ32" s="78"/>
      <c r="OR32" s="78"/>
      <c r="OS32" s="78"/>
      <c r="OT32" s="78"/>
      <c r="OU32" s="78"/>
      <c r="OV32" s="78"/>
      <c r="OW32" s="78"/>
      <c r="OX32" s="78"/>
      <c r="OY32" s="78"/>
      <c r="OZ32" s="78"/>
      <c r="PA32" s="78"/>
      <c r="PB32" s="78"/>
      <c r="PC32" s="78"/>
      <c r="PD32" s="78"/>
      <c r="PE32" s="78"/>
      <c r="PF32" s="78"/>
      <c r="PG32" s="78"/>
      <c r="PH32" s="78"/>
      <c r="PI32" s="78"/>
      <c r="PJ32" s="78"/>
      <c r="PK32" s="78"/>
      <c r="PL32" s="78"/>
      <c r="PM32" s="78"/>
      <c r="PN32" s="78"/>
      <c r="PO32" s="78"/>
      <c r="PP32" s="78"/>
      <c r="PQ32" s="78"/>
      <c r="PR32" s="78"/>
      <c r="PS32" s="78"/>
      <c r="PT32" s="78"/>
      <c r="PU32" s="78"/>
      <c r="PV32" s="78"/>
      <c r="PW32" s="78"/>
      <c r="PX32" s="78"/>
      <c r="PY32" s="78"/>
      <c r="PZ32" s="78"/>
      <c r="QA32" s="78"/>
      <c r="QB32" s="78"/>
      <c r="QC32" s="78"/>
      <c r="QD32" s="78"/>
      <c r="QE32" s="78"/>
      <c r="QF32" s="78"/>
      <c r="QG32" s="78"/>
      <c r="QH32" s="78"/>
      <c r="QI32" s="78"/>
      <c r="QJ32" s="78"/>
      <c r="QK32" s="78"/>
      <c r="QL32" s="78"/>
      <c r="QM32" s="78"/>
      <c r="QN32" s="78"/>
      <c r="QO32" s="78"/>
      <c r="QP32" s="78"/>
      <c r="QQ32" s="78"/>
      <c r="QR32" s="78"/>
      <c r="QS32" s="78"/>
      <c r="QT32" s="78"/>
      <c r="QU32" s="78"/>
      <c r="QV32" s="78"/>
      <c r="QW32" s="78"/>
      <c r="QX32" s="78"/>
      <c r="QY32" s="78"/>
      <c r="QZ32" s="78"/>
      <c r="RA32" s="78"/>
      <c r="RB32" s="78"/>
      <c r="RC32" s="78"/>
      <c r="RD32" s="78"/>
      <c r="RE32" s="78"/>
      <c r="RF32" s="78"/>
      <c r="RG32" s="78"/>
      <c r="RH32" s="78"/>
      <c r="RI32" s="78"/>
      <c r="RJ32" s="78"/>
      <c r="RK32" s="78"/>
      <c r="RL32" s="78"/>
      <c r="RM32" s="78"/>
      <c r="RN32" s="78"/>
      <c r="RO32" s="78"/>
      <c r="RP32" s="78"/>
      <c r="RQ32" s="78"/>
      <c r="RR32" s="78"/>
      <c r="RS32" s="78"/>
      <c r="RT32" s="78"/>
      <c r="RU32" s="78"/>
      <c r="RV32" s="78"/>
      <c r="RW32" s="78"/>
      <c r="RX32" s="78"/>
      <c r="RY32" s="78"/>
      <c r="RZ32" s="78"/>
      <c r="SA32" s="78"/>
      <c r="SB32" s="78"/>
      <c r="SC32" s="78"/>
      <c r="SD32" s="78"/>
      <c r="SE32" s="78"/>
      <c r="SF32" s="78"/>
      <c r="SG32" s="78"/>
      <c r="SH32" s="78"/>
      <c r="SI32" s="78"/>
      <c r="SJ32" s="78"/>
      <c r="SK32" s="78"/>
      <c r="SL32" s="78"/>
      <c r="SM32" s="78"/>
      <c r="SN32" s="78"/>
      <c r="SO32" s="78"/>
      <c r="SP32" s="78"/>
      <c r="SQ32" s="78"/>
      <c r="SR32" s="78"/>
      <c r="SS32" s="78"/>
      <c r="ST32" s="78"/>
      <c r="SU32" s="78"/>
      <c r="SV32" s="78"/>
      <c r="SW32" s="78"/>
      <c r="SX32" s="78"/>
      <c r="SY32" s="78"/>
      <c r="SZ32" s="78"/>
      <c r="TA32" s="78"/>
      <c r="TB32" s="78"/>
      <c r="TC32" s="78"/>
      <c r="TD32" s="78"/>
      <c r="TE32" s="78"/>
      <c r="TF32" s="78"/>
      <c r="TG32" s="78"/>
      <c r="TH32" s="78"/>
      <c r="TI32" s="78"/>
      <c r="TJ32" s="78"/>
      <c r="TK32" s="78"/>
      <c r="TL32" s="78"/>
      <c r="TM32" s="78"/>
      <c r="TN32" s="78"/>
      <c r="TO32" s="78"/>
      <c r="TP32" s="78"/>
      <c r="TQ32" s="78"/>
      <c r="TR32" s="78"/>
      <c r="TS32" s="78"/>
      <c r="TT32" s="78"/>
      <c r="TU32" s="78"/>
      <c r="TV32" s="78"/>
      <c r="TW32" s="78"/>
      <c r="TX32" s="78"/>
      <c r="TY32" s="78"/>
      <c r="TZ32" s="78"/>
      <c r="UA32" s="78"/>
      <c r="UB32" s="78"/>
      <c r="UC32" s="78"/>
      <c r="UD32" s="78"/>
      <c r="UE32" s="78"/>
      <c r="UF32" s="78"/>
      <c r="UG32" s="78"/>
      <c r="UH32" s="78"/>
      <c r="UI32" s="78"/>
      <c r="UJ32" s="78"/>
      <c r="UK32" s="78"/>
      <c r="UL32" s="78"/>
      <c r="UM32" s="78"/>
      <c r="UN32" s="78"/>
      <c r="UO32" s="78"/>
      <c r="UP32" s="78"/>
      <c r="UQ32" s="78"/>
      <c r="UR32" s="78"/>
      <c r="US32" s="78"/>
      <c r="UT32" s="78"/>
      <c r="UU32" s="78"/>
      <c r="UV32" s="78"/>
      <c r="UW32" s="78"/>
      <c r="UX32" s="78"/>
      <c r="UY32" s="78"/>
      <c r="UZ32" s="78"/>
      <c r="VA32" s="78"/>
      <c r="VB32" s="78"/>
      <c r="VC32" s="78"/>
      <c r="VD32" s="78"/>
      <c r="VE32" s="78"/>
      <c r="VF32" s="78"/>
      <c r="VG32" s="78"/>
      <c r="VH32" s="78"/>
      <c r="VI32" s="78"/>
      <c r="VJ32" s="78"/>
      <c r="VK32" s="78"/>
      <c r="VL32" s="78"/>
      <c r="VM32" s="78"/>
      <c r="VN32" s="78"/>
      <c r="VO32" s="78"/>
      <c r="VP32" s="78"/>
      <c r="VQ32" s="78"/>
      <c r="VR32" s="78"/>
      <c r="VS32" s="78"/>
      <c r="VT32" s="78"/>
      <c r="VU32" s="78"/>
      <c r="VV32" s="78"/>
      <c r="VW32" s="78"/>
      <c r="VX32" s="78"/>
      <c r="VY32" s="78"/>
      <c r="VZ32" s="78"/>
      <c r="WA32" s="78"/>
      <c r="WB32" s="78"/>
      <c r="WC32" s="78"/>
      <c r="WD32" s="78"/>
      <c r="WE32" s="78"/>
      <c r="WF32" s="78"/>
      <c r="WG32" s="78"/>
      <c r="WH32" s="78"/>
      <c r="WI32" s="78"/>
      <c r="WJ32" s="78"/>
      <c r="WK32" s="78"/>
      <c r="WL32" s="78"/>
      <c r="WM32" s="78"/>
      <c r="WN32" s="78"/>
      <c r="WO32" s="78"/>
      <c r="WP32" s="78"/>
      <c r="WQ32" s="78"/>
      <c r="WR32" s="78"/>
      <c r="WS32" s="78"/>
      <c r="WT32" s="78"/>
      <c r="WU32" s="78"/>
      <c r="WV32" s="78"/>
      <c r="WW32" s="78"/>
      <c r="WX32" s="78"/>
      <c r="WY32" s="78"/>
      <c r="WZ32" s="78"/>
      <c r="XA32" s="78"/>
      <c r="XB32" s="78"/>
      <c r="XC32" s="78"/>
      <c r="XD32" s="78"/>
      <c r="XE32" s="78"/>
      <c r="XF32" s="78"/>
      <c r="XG32" s="78"/>
      <c r="XH32" s="78"/>
      <c r="XI32" s="78"/>
      <c r="XJ32" s="78"/>
      <c r="XK32" s="78"/>
      <c r="XL32" s="78"/>
      <c r="XM32" s="78"/>
      <c r="XN32" s="78"/>
      <c r="XO32" s="78"/>
      <c r="XP32" s="78"/>
      <c r="XQ32" s="78"/>
      <c r="XR32" s="78"/>
      <c r="XS32" s="78"/>
      <c r="XT32" s="78"/>
      <c r="XU32" s="78"/>
      <c r="XV32" s="78"/>
      <c r="XW32" s="78"/>
      <c r="XX32" s="78"/>
      <c r="XY32" s="78"/>
      <c r="XZ32" s="78"/>
      <c r="YA32" s="78"/>
      <c r="YB32" s="78"/>
      <c r="YC32" s="78"/>
      <c r="YD32" s="78"/>
      <c r="YE32" s="78"/>
      <c r="YF32" s="78"/>
      <c r="YG32" s="78"/>
      <c r="YH32" s="78"/>
      <c r="YI32" s="78"/>
      <c r="YJ32" s="78"/>
      <c r="YK32" s="78"/>
      <c r="YL32" s="78"/>
      <c r="YM32" s="78"/>
      <c r="YN32" s="78"/>
      <c r="YO32" s="78"/>
      <c r="YP32" s="78"/>
      <c r="YQ32" s="78"/>
      <c r="YR32" s="78"/>
      <c r="YS32" s="78"/>
      <c r="YT32" s="78"/>
      <c r="YU32" s="78"/>
      <c r="YV32" s="78"/>
      <c r="YW32" s="78"/>
      <c r="YX32" s="78"/>
      <c r="YY32" s="78"/>
      <c r="YZ32" s="78"/>
      <c r="ZA32" s="78"/>
      <c r="ZB32" s="78"/>
      <c r="ZC32" s="78"/>
      <c r="ZD32" s="78"/>
      <c r="ZE32" s="78"/>
      <c r="ZF32" s="78"/>
      <c r="ZG32" s="78"/>
      <c r="ZH32" s="78"/>
      <c r="ZI32" s="78"/>
      <c r="ZJ32" s="78"/>
      <c r="ZK32" s="78"/>
      <c r="ZL32" s="78"/>
      <c r="ZM32" s="78"/>
      <c r="ZN32" s="78"/>
      <c r="ZO32" s="78"/>
      <c r="ZP32" s="78"/>
      <c r="ZQ32" s="78"/>
      <c r="ZR32" s="78"/>
      <c r="ZS32" s="78"/>
      <c r="ZT32" s="78"/>
      <c r="ZU32" s="78"/>
      <c r="ZV32" s="78"/>
      <c r="ZW32" s="78"/>
      <c r="ZX32" s="78"/>
      <c r="ZY32" s="78"/>
      <c r="ZZ32" s="78"/>
      <c r="AAA32" s="78"/>
      <c r="AAB32" s="78"/>
      <c r="AAC32" s="78"/>
      <c r="AAD32" s="78"/>
      <c r="AAE32" s="78"/>
      <c r="AAF32" s="78"/>
      <c r="AAG32" s="78"/>
      <c r="AAH32" s="78"/>
      <c r="AAI32" s="78"/>
      <c r="AAJ32" s="78"/>
      <c r="AAK32" s="78"/>
      <c r="AAL32" s="78"/>
      <c r="AAM32" s="78"/>
      <c r="AAN32" s="78"/>
      <c r="AAO32" s="78"/>
      <c r="AAP32" s="78"/>
      <c r="AAQ32" s="78"/>
      <c r="AAR32" s="78"/>
      <c r="AAS32" s="78"/>
      <c r="AAT32" s="78"/>
      <c r="AAU32" s="78"/>
      <c r="AAV32" s="78"/>
      <c r="AAW32" s="78"/>
      <c r="AAX32" s="78"/>
      <c r="AAY32" s="78"/>
      <c r="AAZ32" s="78"/>
      <c r="ABA32" s="78"/>
      <c r="ABB32" s="78"/>
      <c r="ABC32" s="78"/>
      <c r="ABD32" s="78"/>
      <c r="ABE32" s="78"/>
      <c r="ABF32" s="78"/>
      <c r="ABG32" s="78"/>
      <c r="ABH32" s="78"/>
      <c r="ABI32" s="78"/>
      <c r="ABJ32" s="78"/>
      <c r="ABK32" s="78"/>
      <c r="ABL32" s="78"/>
      <c r="ABM32" s="78"/>
      <c r="ABN32" s="78"/>
      <c r="ABO32" s="78"/>
      <c r="ABP32" s="78"/>
      <c r="ABQ32" s="78"/>
      <c r="ABR32" s="78"/>
      <c r="ABS32" s="78"/>
      <c r="ABT32" s="78"/>
      <c r="ABU32" s="78"/>
      <c r="ABV32" s="78"/>
      <c r="ABW32" s="78"/>
      <c r="ABX32" s="78"/>
      <c r="ABY32" s="78"/>
      <c r="ABZ32" s="78"/>
      <c r="ACA32" s="78"/>
      <c r="ACB32" s="78"/>
      <c r="ACC32" s="78"/>
      <c r="ACD32" s="78"/>
      <c r="ACE32" s="78"/>
      <c r="ACF32" s="78"/>
      <c r="ACG32" s="78"/>
      <c r="ACH32" s="78"/>
      <c r="ACI32" s="78"/>
      <c r="ACJ32" s="78"/>
      <c r="ACK32" s="78"/>
      <c r="ACL32" s="78"/>
      <c r="ACM32" s="78"/>
      <c r="ACN32" s="78"/>
      <c r="ACO32" s="78"/>
      <c r="ACP32" s="78"/>
      <c r="ACQ32" s="78"/>
      <c r="ACR32" s="78"/>
      <c r="ACS32" s="78"/>
      <c r="ACT32" s="78"/>
      <c r="ACU32" s="78"/>
      <c r="ACV32" s="78"/>
      <c r="ACW32" s="78"/>
      <c r="ACX32" s="78"/>
      <c r="ACY32" s="78"/>
      <c r="ACZ32" s="78"/>
      <c r="ADA32" s="78"/>
      <c r="ADB32" s="78"/>
      <c r="ADC32" s="78"/>
      <c r="ADD32" s="78"/>
      <c r="ADE32" s="78"/>
      <c r="ADF32" s="78"/>
      <c r="ADG32" s="78"/>
      <c r="ADH32" s="78"/>
      <c r="ADI32" s="78"/>
      <c r="ADJ32" s="78"/>
      <c r="ADK32" s="78"/>
      <c r="ADL32" s="78"/>
      <c r="ADM32" s="78"/>
      <c r="ADN32" s="78"/>
      <c r="ADO32" s="78"/>
      <c r="ADP32" s="78"/>
      <c r="ADQ32" s="78"/>
      <c r="ADR32" s="78"/>
      <c r="ADS32" s="78"/>
      <c r="ADT32" s="78"/>
      <c r="ADU32" s="78"/>
      <c r="ADV32" s="78"/>
      <c r="ADW32" s="78"/>
      <c r="ADX32" s="78"/>
      <c r="ADY32" s="78"/>
      <c r="ADZ32" s="78"/>
      <c r="AEA32" s="78"/>
      <c r="AEB32" s="78"/>
      <c r="AEC32" s="78"/>
      <c r="AED32" s="78"/>
      <c r="AEE32" s="78"/>
      <c r="AEF32" s="78"/>
      <c r="AEG32" s="78"/>
      <c r="AEH32" s="78"/>
      <c r="AEI32" s="78"/>
      <c r="AEJ32" s="78"/>
      <c r="AEK32" s="78"/>
      <c r="AEL32" s="78"/>
      <c r="AEM32" s="78"/>
      <c r="AEN32" s="78"/>
      <c r="AEO32" s="78"/>
      <c r="AEP32" s="78"/>
      <c r="AEQ32" s="78"/>
      <c r="AER32" s="78"/>
      <c r="AES32" s="78"/>
      <c r="AET32" s="78"/>
      <c r="AEU32" s="78"/>
      <c r="AEV32" s="78"/>
      <c r="AEW32" s="78"/>
      <c r="AEX32" s="78"/>
      <c r="AEY32" s="78"/>
      <c r="AEZ32" s="78"/>
      <c r="AFA32" s="78"/>
      <c r="AFB32" s="78"/>
      <c r="AFC32" s="78"/>
      <c r="AFD32" s="78"/>
      <c r="AFE32" s="78"/>
      <c r="AFF32" s="78"/>
      <c r="AFG32" s="78"/>
      <c r="AFH32" s="78"/>
      <c r="AFI32" s="78"/>
      <c r="AFJ32" s="78"/>
      <c r="AFK32" s="78"/>
      <c r="AFL32" s="78"/>
      <c r="AFM32" s="78"/>
      <c r="AFN32" s="78"/>
      <c r="AFO32" s="78"/>
      <c r="AFP32" s="78"/>
      <c r="AFQ32" s="78"/>
      <c r="AFR32" s="78"/>
      <c r="AFS32" s="78"/>
      <c r="AFT32" s="78"/>
      <c r="AFU32" s="78"/>
      <c r="AFV32" s="78"/>
      <c r="AFW32" s="78"/>
      <c r="AFX32" s="78"/>
      <c r="AFY32" s="78"/>
      <c r="AFZ32" s="78"/>
      <c r="AGA32" s="78"/>
      <c r="AGB32" s="78"/>
      <c r="AGC32" s="78"/>
      <c r="AGD32" s="78"/>
      <c r="AGE32" s="78"/>
      <c r="AGF32" s="78"/>
      <c r="AGG32" s="78"/>
      <c r="AGH32" s="78"/>
      <c r="AGI32" s="78"/>
      <c r="AGJ32" s="78"/>
      <c r="AGK32" s="78"/>
      <c r="AGL32" s="78"/>
      <c r="AGM32" s="78"/>
      <c r="AGN32" s="78"/>
      <c r="AGO32" s="78"/>
      <c r="AGP32" s="78"/>
      <c r="AGQ32" s="78"/>
      <c r="AGR32" s="78"/>
      <c r="AGS32" s="78"/>
      <c r="AGT32" s="78"/>
      <c r="AGU32" s="78"/>
      <c r="AGV32" s="78"/>
      <c r="AGW32" s="78"/>
      <c r="AGX32" s="78"/>
      <c r="AGY32" s="78"/>
      <c r="AGZ32" s="78"/>
      <c r="AHA32" s="78"/>
      <c r="AHB32" s="78"/>
      <c r="AHC32" s="78"/>
      <c r="AHD32" s="78"/>
      <c r="AHE32" s="78"/>
      <c r="AHF32" s="78"/>
      <c r="AHG32" s="78"/>
      <c r="AHH32" s="78"/>
      <c r="AHI32" s="78"/>
      <c r="AHJ32" s="78"/>
      <c r="AHK32" s="78"/>
      <c r="AHL32" s="78"/>
      <c r="AHM32" s="78"/>
      <c r="AHN32" s="78"/>
      <c r="AHO32" s="78"/>
      <c r="AHP32" s="78"/>
      <c r="AHQ32" s="78"/>
      <c r="AHR32" s="78"/>
      <c r="AHS32" s="78"/>
      <c r="AHT32" s="78"/>
      <c r="AHU32" s="78"/>
      <c r="AHV32" s="78"/>
      <c r="AHW32" s="78"/>
      <c r="AHX32" s="78"/>
      <c r="AHY32" s="78"/>
      <c r="AHZ32" s="78"/>
      <c r="AIA32" s="78"/>
      <c r="AIB32" s="78"/>
      <c r="AIC32" s="78"/>
      <c r="AID32" s="78"/>
      <c r="AIE32" s="78"/>
      <c r="AIF32" s="78"/>
      <c r="AIG32" s="78"/>
      <c r="AIH32" s="78"/>
      <c r="AII32" s="78"/>
      <c r="AIJ32" s="78"/>
      <c r="AIK32" s="78"/>
      <c r="AIL32" s="78"/>
      <c r="AIM32" s="78"/>
      <c r="AIN32" s="78"/>
      <c r="AIO32" s="78"/>
      <c r="AIP32" s="78"/>
      <c r="AIQ32" s="78"/>
      <c r="AIR32" s="78"/>
      <c r="AIS32" s="78"/>
      <c r="AIT32" s="78"/>
      <c r="AIU32" s="78"/>
      <c r="AIV32" s="78"/>
      <c r="AIW32" s="78"/>
      <c r="AIX32" s="78"/>
      <c r="AIY32" s="78"/>
      <c r="AIZ32" s="78"/>
      <c r="AJA32" s="78"/>
      <c r="AJB32" s="78"/>
      <c r="AJC32" s="78"/>
      <c r="AJD32" s="78"/>
      <c r="AJE32" s="78"/>
      <c r="AJF32" s="78"/>
      <c r="AJG32" s="78"/>
      <c r="AJH32" s="78"/>
      <c r="AJI32" s="78"/>
      <c r="AJJ32" s="78"/>
      <c r="AJK32" s="78"/>
      <c r="AJL32" s="78"/>
      <c r="AJM32" s="78"/>
      <c r="AJN32" s="78"/>
      <c r="AJO32" s="78"/>
      <c r="AJP32" s="78"/>
      <c r="AJQ32" s="78"/>
      <c r="AJR32" s="78"/>
      <c r="AJS32" s="78"/>
      <c r="AJT32" s="78"/>
      <c r="AJU32" s="78"/>
      <c r="AJV32" s="78"/>
      <c r="AJW32" s="78"/>
      <c r="AJX32" s="78"/>
      <c r="AJY32" s="78"/>
      <c r="AJZ32" s="78"/>
      <c r="AKA32" s="78"/>
      <c r="AKB32" s="78"/>
      <c r="AKC32" s="78"/>
      <c r="AKD32" s="78"/>
      <c r="AKE32" s="78"/>
      <c r="AKF32" s="78"/>
      <c r="AKG32" s="78"/>
      <c r="AKH32" s="78"/>
      <c r="AKI32" s="78"/>
      <c r="AKJ32" s="78"/>
      <c r="AKK32" s="78"/>
      <c r="AKL32" s="78"/>
      <c r="AKM32" s="78"/>
      <c r="AKN32" s="78"/>
      <c r="AKO32" s="78"/>
      <c r="AKP32" s="78"/>
      <c r="AKQ32" s="78"/>
      <c r="AKR32" s="78"/>
      <c r="AKS32" s="78"/>
      <c r="AKT32" s="78"/>
      <c r="AKU32" s="78"/>
      <c r="AKV32" s="78"/>
      <c r="AKW32" s="78"/>
      <c r="AKX32" s="78"/>
      <c r="AKY32" s="78"/>
      <c r="AKZ32" s="78"/>
      <c r="ALA32" s="78"/>
      <c r="ALB32" s="78"/>
      <c r="ALC32" s="78"/>
      <c r="ALD32" s="78"/>
      <c r="ALE32" s="78"/>
      <c r="ALF32" s="78"/>
      <c r="ALG32" s="78"/>
      <c r="ALH32" s="78"/>
      <c r="ALI32" s="78"/>
      <c r="ALJ32" s="78"/>
      <c r="ALK32" s="78"/>
      <c r="ALL32" s="78"/>
      <c r="ALM32" s="78"/>
      <c r="ALN32" s="78"/>
      <c r="ALO32" s="78"/>
      <c r="ALP32" s="78"/>
      <c r="ALQ32" s="78"/>
      <c r="ALR32" s="78"/>
      <c r="ALS32" s="78"/>
      <c r="ALT32" s="78"/>
      <c r="ALU32" s="78"/>
      <c r="ALV32" s="78"/>
      <c r="ALW32" s="78"/>
      <c r="ALX32" s="78"/>
      <c r="ALY32" s="78"/>
      <c r="ALZ32" s="78"/>
      <c r="AMA32" s="78"/>
      <c r="AMB32" s="78"/>
      <c r="AMC32" s="78"/>
      <c r="AMD32" s="78"/>
      <c r="AME32" s="78"/>
      <c r="AMF32" s="78"/>
      <c r="AMG32" s="78"/>
      <c r="AMH32" s="78"/>
      <c r="AMI32" s="78"/>
      <c r="AMJ32" s="78"/>
      <c r="AMK32" s="78"/>
      <c r="AML32" s="78"/>
      <c r="AMM32" s="78"/>
      <c r="AMN32" s="78"/>
      <c r="AMO32" s="78"/>
      <c r="AMP32" s="78"/>
      <c r="AMQ32" s="78"/>
      <c r="AMR32" s="78"/>
      <c r="AMS32" s="78"/>
      <c r="AMT32" s="78"/>
      <c r="AMU32" s="78"/>
      <c r="AMV32" s="78"/>
      <c r="AMW32" s="78"/>
      <c r="AMX32" s="78"/>
      <c r="AMY32" s="78"/>
      <c r="AMZ32" s="78"/>
      <c r="ANA32" s="78"/>
      <c r="ANB32" s="78"/>
      <c r="ANC32" s="78"/>
      <c r="AND32" s="78"/>
      <c r="ANE32" s="78"/>
      <c r="ANF32" s="78"/>
      <c r="ANG32" s="78"/>
      <c r="ANH32" s="78"/>
      <c r="ANI32" s="78"/>
      <c r="ANJ32" s="78"/>
      <c r="ANK32" s="78"/>
      <c r="ANL32" s="78"/>
      <c r="ANM32" s="78"/>
      <c r="ANN32" s="78"/>
      <c r="ANO32" s="78"/>
      <c r="ANP32" s="78"/>
      <c r="ANQ32" s="78"/>
      <c r="ANR32" s="78"/>
      <c r="ANS32" s="78"/>
      <c r="ANT32" s="78"/>
      <c r="ANU32" s="78"/>
      <c r="ANV32" s="78"/>
      <c r="ANW32" s="78"/>
      <c r="ANX32" s="78"/>
      <c r="ANY32" s="78"/>
      <c r="ANZ32" s="78"/>
      <c r="AOA32" s="78"/>
      <c r="AOB32" s="78"/>
      <c r="AOC32" s="78"/>
      <c r="AOD32" s="78"/>
      <c r="AOE32" s="78"/>
      <c r="AOF32" s="78"/>
      <c r="AOG32" s="78"/>
      <c r="AOH32" s="78"/>
      <c r="AOI32" s="78"/>
      <c r="AOJ32" s="78"/>
      <c r="AOK32" s="78"/>
      <c r="AOL32" s="78"/>
      <c r="AOM32" s="78"/>
      <c r="AON32" s="78"/>
      <c r="AOO32" s="78"/>
      <c r="AOP32" s="78"/>
      <c r="AOQ32" s="78"/>
      <c r="AOR32" s="78"/>
      <c r="AOS32" s="78"/>
      <c r="AOT32" s="78"/>
      <c r="AOU32" s="78"/>
      <c r="AOV32" s="78"/>
      <c r="AOW32" s="78"/>
      <c r="AOX32" s="78"/>
      <c r="AOY32" s="78"/>
      <c r="AOZ32" s="78"/>
      <c r="APA32" s="78"/>
      <c r="APB32" s="78"/>
      <c r="APC32" s="78"/>
      <c r="APD32" s="78"/>
      <c r="APE32" s="78"/>
      <c r="APF32" s="78"/>
      <c r="APG32" s="78"/>
      <c r="APH32" s="78"/>
      <c r="API32" s="78"/>
      <c r="APJ32" s="78"/>
      <c r="APK32" s="78"/>
      <c r="APL32" s="78"/>
      <c r="APM32" s="78"/>
      <c r="APN32" s="78"/>
      <c r="APO32" s="78"/>
      <c r="APP32" s="78"/>
      <c r="APQ32" s="78"/>
      <c r="APR32" s="78"/>
      <c r="APS32" s="78"/>
      <c r="APT32" s="78"/>
      <c r="APU32" s="78"/>
      <c r="APV32" s="78"/>
      <c r="APW32" s="78"/>
      <c r="APX32" s="78"/>
      <c r="APY32" s="78"/>
      <c r="APZ32" s="78"/>
      <c r="AQA32" s="78"/>
      <c r="AQB32" s="78"/>
      <c r="AQC32" s="78"/>
      <c r="AQD32" s="78"/>
      <c r="AQE32" s="78"/>
      <c r="AQF32" s="78"/>
      <c r="AQG32" s="78"/>
      <c r="AQH32" s="78"/>
      <c r="AQI32" s="78"/>
      <c r="AQJ32" s="78"/>
      <c r="AQK32" s="78"/>
      <c r="AQL32" s="78"/>
      <c r="AQM32" s="78"/>
      <c r="AQN32" s="78"/>
      <c r="AQO32" s="78"/>
      <c r="AQP32" s="78"/>
      <c r="AQQ32" s="78"/>
      <c r="AQR32" s="78"/>
      <c r="AQS32" s="78"/>
      <c r="AQT32" s="78"/>
      <c r="AQU32" s="78"/>
      <c r="AQV32" s="78"/>
      <c r="AQW32" s="78"/>
      <c r="AQX32" s="78"/>
      <c r="AQY32" s="78"/>
      <c r="AQZ32" s="78"/>
      <c r="ARA32" s="78"/>
      <c r="ARB32" s="78"/>
      <c r="ARC32" s="78"/>
      <c r="ARD32" s="78"/>
      <c r="ARE32" s="78"/>
      <c r="ARF32" s="78"/>
      <c r="ARG32" s="78"/>
      <c r="ARH32" s="78"/>
      <c r="ARI32" s="78"/>
      <c r="ARJ32" s="78"/>
      <c r="ARK32" s="78"/>
      <c r="ARL32" s="78"/>
      <c r="ARM32" s="78"/>
      <c r="ARN32" s="78"/>
      <c r="ARO32" s="78"/>
      <c r="ARP32" s="78"/>
      <c r="ARQ32" s="78"/>
      <c r="ARR32" s="78"/>
      <c r="ARS32" s="78"/>
      <c r="ART32" s="78"/>
      <c r="ARU32" s="78"/>
      <c r="ARV32" s="78"/>
      <c r="ARW32" s="78"/>
      <c r="ARX32" s="78"/>
      <c r="ARY32" s="78"/>
      <c r="ARZ32" s="78"/>
      <c r="ASA32" s="78"/>
      <c r="ASB32" s="78"/>
      <c r="ASC32" s="78"/>
      <c r="ASD32" s="78"/>
      <c r="ASE32" s="78"/>
      <c r="ASF32" s="78"/>
      <c r="ASG32" s="78"/>
      <c r="ASH32" s="78"/>
      <c r="ASI32" s="78"/>
      <c r="ASJ32" s="78"/>
      <c r="ASK32" s="78"/>
      <c r="ASL32" s="78"/>
      <c r="ASM32" s="78"/>
      <c r="ASN32" s="78"/>
      <c r="ASO32" s="78"/>
      <c r="ASP32" s="78"/>
      <c r="ASQ32" s="78"/>
      <c r="ASR32" s="78"/>
      <c r="ASS32" s="78"/>
      <c r="AST32" s="78"/>
      <c r="ASU32" s="78"/>
      <c r="ASV32" s="78"/>
      <c r="ASW32" s="78"/>
      <c r="ASX32" s="78"/>
      <c r="ASY32" s="78"/>
      <c r="ASZ32" s="78"/>
      <c r="ATA32" s="78"/>
      <c r="ATB32" s="78"/>
      <c r="ATC32" s="78"/>
      <c r="ATD32" s="78"/>
      <c r="ATE32" s="78"/>
      <c r="ATF32" s="78"/>
      <c r="ATG32" s="78"/>
      <c r="ATH32" s="78"/>
      <c r="ATI32" s="78"/>
      <c r="ATJ32" s="78"/>
      <c r="ATK32" s="78"/>
      <c r="ATL32" s="78"/>
      <c r="ATM32" s="78"/>
      <c r="ATN32" s="78"/>
      <c r="ATO32" s="78"/>
      <c r="ATP32" s="78"/>
      <c r="ATQ32" s="78"/>
      <c r="ATR32" s="78"/>
      <c r="ATS32" s="78"/>
      <c r="ATT32" s="78"/>
      <c r="ATU32" s="78"/>
      <c r="ATV32" s="78"/>
      <c r="ATW32" s="78"/>
      <c r="ATX32" s="78"/>
      <c r="ATY32" s="78"/>
      <c r="ATZ32" s="78"/>
      <c r="AUA32" s="78"/>
      <c r="AUB32" s="78"/>
      <c r="AUC32" s="78"/>
      <c r="AUD32" s="78"/>
      <c r="AUE32" s="78"/>
      <c r="AUF32" s="78"/>
      <c r="AUG32" s="78"/>
      <c r="AUH32" s="78"/>
      <c r="AUI32" s="78"/>
      <c r="AUJ32" s="78"/>
      <c r="AUK32" s="78"/>
      <c r="AUL32" s="78"/>
      <c r="AUM32" s="78"/>
      <c r="AUN32" s="78"/>
      <c r="AUO32" s="78"/>
      <c r="AUP32" s="78"/>
      <c r="AUQ32" s="78"/>
      <c r="AUR32" s="78"/>
      <c r="AUS32" s="78"/>
      <c r="AUT32" s="78"/>
      <c r="AUU32" s="78"/>
      <c r="AUV32" s="78"/>
      <c r="AUW32" s="78"/>
      <c r="AUX32" s="78"/>
      <c r="AUY32" s="78"/>
      <c r="AUZ32" s="78"/>
      <c r="AVA32" s="78"/>
      <c r="AVB32" s="78"/>
      <c r="AVC32" s="78"/>
      <c r="AVD32" s="78"/>
      <c r="AVE32" s="78"/>
      <c r="AVF32" s="78"/>
      <c r="AVG32" s="78"/>
      <c r="AVH32" s="78"/>
      <c r="AVI32" s="78"/>
      <c r="AVJ32" s="78"/>
      <c r="AVK32" s="78"/>
      <c r="AVL32" s="78"/>
      <c r="AVM32" s="78"/>
      <c r="AVN32" s="78"/>
      <c r="AVO32" s="78"/>
      <c r="AVP32" s="78"/>
      <c r="AVQ32" s="78"/>
      <c r="AVR32" s="78"/>
      <c r="AVS32" s="78"/>
      <c r="AVT32" s="78"/>
      <c r="AVU32" s="78"/>
      <c r="AVV32" s="78"/>
      <c r="AVW32" s="78"/>
      <c r="AVX32" s="78"/>
      <c r="AVY32" s="78"/>
      <c r="AVZ32" s="78"/>
      <c r="AWA32" s="78"/>
      <c r="AWB32" s="78"/>
      <c r="AWC32" s="78"/>
      <c r="AWD32" s="78"/>
      <c r="AWE32" s="78"/>
      <c r="AWF32" s="78"/>
      <c r="AWG32" s="78"/>
      <c r="AWH32" s="78"/>
      <c r="AWI32" s="78"/>
      <c r="AWJ32" s="78"/>
      <c r="AWK32" s="78"/>
      <c r="AWL32" s="78"/>
      <c r="AWM32" s="78"/>
      <c r="AWN32" s="78"/>
      <c r="AWO32" s="78"/>
      <c r="AWP32" s="78"/>
      <c r="AWQ32" s="78"/>
      <c r="AWR32" s="78"/>
      <c r="AWS32" s="78"/>
      <c r="AWT32" s="78"/>
      <c r="AWU32" s="78"/>
      <c r="AWV32" s="78"/>
      <c r="AWW32" s="78"/>
      <c r="AWX32" s="78"/>
      <c r="AWY32" s="78"/>
      <c r="AWZ32" s="78"/>
      <c r="AXA32" s="78"/>
      <c r="AXB32" s="78"/>
      <c r="AXC32" s="78"/>
      <c r="AXD32" s="78"/>
      <c r="AXE32" s="78"/>
      <c r="AXF32" s="78"/>
      <c r="AXG32" s="78"/>
      <c r="AXH32" s="78"/>
      <c r="AXI32" s="78"/>
      <c r="AXJ32" s="78"/>
      <c r="AXK32" s="78"/>
      <c r="AXL32" s="78"/>
      <c r="AXM32" s="78"/>
      <c r="AXN32" s="78"/>
      <c r="AXO32" s="78"/>
      <c r="AXP32" s="78"/>
      <c r="AXQ32" s="78"/>
      <c r="AXR32" s="78"/>
      <c r="AXS32" s="78"/>
      <c r="AXT32" s="78"/>
      <c r="AXU32" s="78"/>
      <c r="AXV32" s="78"/>
      <c r="AXW32" s="78"/>
      <c r="AXX32" s="78"/>
      <c r="AXY32" s="78"/>
      <c r="AXZ32" s="78"/>
      <c r="AYA32" s="78"/>
      <c r="AYB32" s="78"/>
      <c r="AYC32" s="78"/>
      <c r="AYD32" s="78"/>
      <c r="AYE32" s="78"/>
      <c r="AYF32" s="78"/>
      <c r="AYG32" s="78"/>
      <c r="AYH32" s="78"/>
      <c r="AYI32" s="78"/>
      <c r="AYJ32" s="78"/>
      <c r="AYK32" s="78"/>
      <c r="AYL32" s="78"/>
      <c r="AYM32" s="78"/>
      <c r="AYN32" s="78"/>
      <c r="AYO32" s="78"/>
      <c r="AYP32" s="78"/>
      <c r="AYQ32" s="78"/>
      <c r="AYR32" s="78"/>
      <c r="AYS32" s="78"/>
      <c r="AYT32" s="78"/>
      <c r="AYU32" s="78"/>
      <c r="AYV32" s="78"/>
      <c r="AYW32" s="78"/>
      <c r="AYX32" s="78"/>
      <c r="AYY32" s="78"/>
      <c r="AYZ32" s="78"/>
      <c r="AZA32" s="78"/>
      <c r="AZB32" s="78"/>
      <c r="AZC32" s="78"/>
      <c r="AZD32" s="78"/>
      <c r="AZE32" s="78"/>
      <c r="AZF32" s="78"/>
      <c r="AZG32" s="78"/>
      <c r="AZH32" s="78"/>
      <c r="AZI32" s="78"/>
      <c r="AZJ32" s="78"/>
      <c r="AZK32" s="78"/>
      <c r="AZL32" s="78"/>
      <c r="AZM32" s="78"/>
      <c r="AZN32" s="78"/>
      <c r="AZO32" s="78"/>
      <c r="AZP32" s="78"/>
      <c r="AZQ32" s="78"/>
      <c r="AZR32" s="78"/>
      <c r="AZS32" s="78"/>
      <c r="AZT32" s="78"/>
      <c r="AZU32" s="78"/>
      <c r="AZV32" s="78"/>
      <c r="AZW32" s="78"/>
      <c r="AZX32" s="78"/>
      <c r="AZY32" s="78"/>
      <c r="AZZ32" s="78"/>
      <c r="BAA32" s="78"/>
      <c r="BAB32" s="78"/>
      <c r="BAC32" s="78"/>
      <c r="BAD32" s="78"/>
      <c r="BAE32" s="78"/>
      <c r="BAF32" s="78"/>
      <c r="BAG32" s="78"/>
      <c r="BAH32" s="78"/>
      <c r="BAI32" s="78"/>
      <c r="BAJ32" s="78"/>
      <c r="BAK32" s="78"/>
      <c r="BAL32" s="78"/>
      <c r="BAM32" s="78"/>
      <c r="BAN32" s="78"/>
      <c r="BAO32" s="78"/>
      <c r="BAP32" s="78"/>
      <c r="BAQ32" s="78"/>
      <c r="BAR32" s="78"/>
      <c r="BAS32" s="78"/>
      <c r="BAT32" s="78"/>
      <c r="BAU32" s="78"/>
      <c r="BAV32" s="78"/>
      <c r="BAW32" s="78"/>
      <c r="BAX32" s="78"/>
      <c r="BAY32" s="78"/>
      <c r="BAZ32" s="78"/>
      <c r="BBA32" s="78"/>
      <c r="BBB32" s="78"/>
      <c r="BBC32" s="78"/>
      <c r="BBD32" s="78"/>
      <c r="BBE32" s="78"/>
      <c r="BBF32" s="78"/>
      <c r="BBG32" s="78"/>
      <c r="BBH32" s="78"/>
      <c r="BBI32" s="78"/>
      <c r="BBJ32" s="78"/>
      <c r="BBK32" s="78"/>
      <c r="BBL32" s="78"/>
      <c r="BBM32" s="78"/>
      <c r="BBN32" s="78"/>
      <c r="BBO32" s="78"/>
      <c r="BBP32" s="78"/>
      <c r="BBQ32" s="78"/>
      <c r="BBR32" s="78"/>
      <c r="BBS32" s="78"/>
      <c r="BBT32" s="78"/>
      <c r="BBU32" s="78"/>
      <c r="BBV32" s="78"/>
      <c r="BBW32" s="78"/>
      <c r="BBX32" s="78"/>
      <c r="BBY32" s="78"/>
      <c r="BBZ32" s="78"/>
      <c r="BCA32" s="78"/>
      <c r="BCB32" s="78"/>
      <c r="BCC32" s="78"/>
      <c r="BCD32" s="78"/>
      <c r="BCE32" s="78"/>
      <c r="BCF32" s="78"/>
      <c r="BCG32" s="78"/>
      <c r="BCH32" s="78"/>
      <c r="BCI32" s="78"/>
      <c r="BCJ32" s="78"/>
      <c r="BCK32" s="78"/>
      <c r="BCL32" s="78"/>
      <c r="BCM32" s="78"/>
      <c r="BCN32" s="78"/>
      <c r="BCO32" s="78"/>
      <c r="BCP32" s="78"/>
      <c r="BCQ32" s="78"/>
      <c r="BCR32" s="78"/>
      <c r="BCS32" s="78"/>
      <c r="BCT32" s="78"/>
      <c r="BCU32" s="78"/>
      <c r="BCV32" s="78"/>
      <c r="BCW32" s="78"/>
      <c r="BCX32" s="78"/>
      <c r="BCY32" s="78"/>
      <c r="BCZ32" s="78"/>
      <c r="BDA32" s="78"/>
      <c r="BDB32" s="78"/>
      <c r="BDC32" s="78"/>
      <c r="BDD32" s="78"/>
      <c r="BDE32" s="78"/>
      <c r="BDF32" s="78"/>
      <c r="BDG32" s="78"/>
      <c r="BDH32" s="78"/>
      <c r="BDI32" s="78"/>
      <c r="BDJ32" s="78"/>
      <c r="BDK32" s="78"/>
      <c r="BDL32" s="78"/>
      <c r="BDM32" s="78"/>
      <c r="BDN32" s="78"/>
      <c r="BDO32" s="78"/>
      <c r="BDP32" s="78"/>
      <c r="BDQ32" s="78"/>
      <c r="BDR32" s="78"/>
      <c r="BDS32" s="78"/>
      <c r="BDT32" s="78"/>
      <c r="BDU32" s="78"/>
      <c r="BDV32" s="78"/>
      <c r="BDW32" s="78"/>
      <c r="BDX32" s="78"/>
      <c r="BDY32" s="78"/>
      <c r="BDZ32" s="78"/>
      <c r="BEA32" s="78"/>
      <c r="BEB32" s="78"/>
      <c r="BEC32" s="78"/>
      <c r="BED32" s="78"/>
      <c r="BEE32" s="78"/>
      <c r="BEF32" s="78"/>
      <c r="BEG32" s="78"/>
      <c r="BEH32" s="78"/>
      <c r="BEI32" s="78"/>
      <c r="BEJ32" s="78"/>
      <c r="BEK32" s="78"/>
      <c r="BEL32" s="78"/>
      <c r="BEM32" s="78"/>
      <c r="BEN32" s="78"/>
      <c r="BEO32" s="78"/>
      <c r="BEP32" s="78"/>
      <c r="BEQ32" s="78"/>
      <c r="BER32" s="78"/>
      <c r="BES32" s="78"/>
      <c r="BET32" s="78"/>
      <c r="BEU32" s="78"/>
      <c r="BEV32" s="78"/>
      <c r="BEW32" s="78"/>
      <c r="BEX32" s="78"/>
      <c r="BEY32" s="78"/>
      <c r="BEZ32" s="78"/>
      <c r="BFA32" s="78"/>
      <c r="BFB32" s="78"/>
      <c r="BFC32" s="78"/>
      <c r="BFD32" s="78"/>
      <c r="BFE32" s="78"/>
      <c r="BFF32" s="78"/>
      <c r="BFG32" s="78"/>
      <c r="BFH32" s="78"/>
      <c r="BFI32" s="78"/>
      <c r="BFJ32" s="78"/>
      <c r="BFK32" s="78"/>
      <c r="BFL32" s="78"/>
      <c r="BFM32" s="78"/>
      <c r="BFN32" s="78"/>
      <c r="BFO32" s="78"/>
      <c r="BFP32" s="78"/>
      <c r="BFQ32" s="78"/>
      <c r="BFR32" s="78"/>
      <c r="BFS32" s="78"/>
      <c r="BFT32" s="78"/>
      <c r="BFU32" s="78"/>
      <c r="BFV32" s="78"/>
      <c r="BFW32" s="78"/>
      <c r="BFX32" s="78"/>
      <c r="BFY32" s="78"/>
      <c r="BFZ32" s="78"/>
      <c r="BGA32" s="78"/>
      <c r="BGB32" s="78"/>
      <c r="BGC32" s="78"/>
      <c r="BGD32" s="78"/>
      <c r="BGE32" s="78"/>
      <c r="BGF32" s="78"/>
      <c r="BGG32" s="78"/>
      <c r="BGH32" s="78"/>
      <c r="BGI32" s="78"/>
      <c r="BGJ32" s="78"/>
      <c r="BGK32" s="78"/>
      <c r="BGL32" s="78"/>
      <c r="BGM32" s="78"/>
      <c r="BGN32" s="78"/>
      <c r="BGO32" s="78"/>
      <c r="BGP32" s="78"/>
      <c r="BGQ32" s="78"/>
      <c r="BGR32" s="78"/>
      <c r="BGS32" s="78"/>
      <c r="BGT32" s="78"/>
      <c r="BGU32" s="78"/>
      <c r="BGV32" s="78"/>
      <c r="BGW32" s="78"/>
      <c r="BGX32" s="78"/>
      <c r="BGY32" s="78"/>
      <c r="BGZ32" s="78"/>
      <c r="BHA32" s="78"/>
      <c r="BHB32" s="78"/>
      <c r="BHC32" s="78"/>
      <c r="BHD32" s="78"/>
      <c r="BHE32" s="78"/>
      <c r="BHF32" s="78"/>
      <c r="BHG32" s="78"/>
      <c r="BHH32" s="78"/>
      <c r="BHI32" s="78"/>
      <c r="BHJ32" s="78"/>
      <c r="BHK32" s="78"/>
      <c r="BHL32" s="78"/>
      <c r="BHM32" s="78"/>
      <c r="BHN32" s="78"/>
      <c r="BHO32" s="78"/>
      <c r="BHP32" s="78"/>
      <c r="BHQ32" s="78"/>
      <c r="BHR32" s="78"/>
      <c r="BHS32" s="78"/>
      <c r="BHT32" s="78"/>
      <c r="BHU32" s="78"/>
      <c r="BHV32" s="78"/>
      <c r="BHW32" s="78"/>
      <c r="BHX32" s="78"/>
      <c r="BHY32" s="78"/>
      <c r="BHZ32" s="78"/>
      <c r="BIA32" s="78"/>
      <c r="BIB32" s="78"/>
      <c r="BIC32" s="78"/>
      <c r="BID32" s="78"/>
      <c r="BIE32" s="78"/>
      <c r="BIF32" s="78"/>
      <c r="BIG32" s="78"/>
      <c r="BIH32" s="78"/>
      <c r="BII32" s="78"/>
      <c r="BIJ32" s="78"/>
      <c r="BIK32" s="78"/>
      <c r="BIL32" s="78"/>
      <c r="BIM32" s="78"/>
      <c r="BIN32" s="78"/>
      <c r="BIO32" s="78"/>
      <c r="BIP32" s="78"/>
      <c r="BIQ32" s="78"/>
      <c r="BIR32" s="78"/>
      <c r="BIS32" s="78"/>
      <c r="BIT32" s="78"/>
      <c r="BIU32" s="78"/>
      <c r="BIV32" s="78"/>
      <c r="BIW32" s="78"/>
      <c r="BIX32" s="78"/>
      <c r="BIY32" s="78"/>
      <c r="BIZ32" s="78"/>
      <c r="BJA32" s="78"/>
      <c r="BJB32" s="78"/>
      <c r="BJC32" s="78"/>
      <c r="BJD32" s="78"/>
      <c r="BJE32" s="78"/>
      <c r="BJF32" s="78"/>
      <c r="BJG32" s="78"/>
      <c r="BJH32" s="78"/>
      <c r="BJI32" s="78"/>
      <c r="BJJ32" s="78"/>
      <c r="BJK32" s="78"/>
      <c r="BJL32" s="78"/>
      <c r="BJM32" s="78"/>
      <c r="BJN32" s="78"/>
      <c r="BJO32" s="78"/>
      <c r="BJP32" s="78"/>
      <c r="BJQ32" s="78"/>
      <c r="BJR32" s="78"/>
      <c r="BJS32" s="78"/>
      <c r="BJT32" s="78"/>
      <c r="BJU32" s="78"/>
      <c r="BJV32" s="78"/>
      <c r="BJW32" s="78"/>
      <c r="BJX32" s="78"/>
      <c r="BJY32" s="78"/>
      <c r="BJZ32" s="78"/>
      <c r="BKA32" s="78"/>
      <c r="BKB32" s="78"/>
      <c r="BKC32" s="78"/>
      <c r="BKD32" s="78"/>
      <c r="BKE32" s="78"/>
      <c r="BKF32" s="78"/>
      <c r="BKG32" s="78"/>
      <c r="BKH32" s="78"/>
      <c r="BKI32" s="78"/>
      <c r="BKJ32" s="78"/>
      <c r="BKK32" s="78"/>
      <c r="BKL32" s="78"/>
      <c r="BKM32" s="78"/>
      <c r="BKN32" s="78"/>
      <c r="BKO32" s="78"/>
      <c r="BKP32" s="78"/>
      <c r="BKQ32" s="78"/>
      <c r="BKR32" s="78"/>
      <c r="BKS32" s="78"/>
      <c r="BKT32" s="78"/>
      <c r="BKU32" s="78"/>
      <c r="BKV32" s="78"/>
      <c r="BKW32" s="78"/>
      <c r="BKX32" s="78"/>
      <c r="BKY32" s="78"/>
      <c r="BKZ32" s="78"/>
      <c r="BLA32" s="78"/>
      <c r="BLB32" s="78"/>
      <c r="BLC32" s="78"/>
      <c r="BLD32" s="78"/>
      <c r="BLE32" s="78"/>
      <c r="BLF32" s="78"/>
      <c r="BLG32" s="78"/>
      <c r="BLH32" s="78"/>
      <c r="BLI32" s="78"/>
      <c r="BLJ32" s="78"/>
      <c r="BLK32" s="78"/>
      <c r="BLL32" s="78"/>
      <c r="BLM32" s="78"/>
      <c r="BLN32" s="78"/>
      <c r="BLO32" s="78"/>
      <c r="BLP32" s="78"/>
      <c r="BLQ32" s="78"/>
      <c r="BLR32" s="78"/>
      <c r="BLS32" s="78"/>
      <c r="BLT32" s="78"/>
      <c r="BLU32" s="78"/>
      <c r="BLV32" s="78"/>
      <c r="BLW32" s="78"/>
      <c r="BLX32" s="78"/>
      <c r="BLY32" s="78"/>
      <c r="BLZ32" s="78"/>
      <c r="BMA32" s="78"/>
      <c r="BMB32" s="78"/>
      <c r="BMC32" s="78"/>
      <c r="BMD32" s="78"/>
      <c r="BME32" s="78"/>
      <c r="BMF32" s="78"/>
      <c r="BMG32" s="78"/>
      <c r="BMH32" s="78"/>
      <c r="BMI32" s="78"/>
      <c r="BMJ32" s="78"/>
      <c r="BMK32" s="78"/>
      <c r="BML32" s="78"/>
      <c r="BMM32" s="78"/>
      <c r="BMN32" s="78"/>
      <c r="BMO32" s="78"/>
      <c r="BMP32" s="78"/>
      <c r="BMQ32" s="78"/>
      <c r="BMR32" s="78"/>
      <c r="BMS32" s="78"/>
      <c r="BMT32" s="78"/>
      <c r="BMU32" s="78"/>
      <c r="BMV32" s="78"/>
      <c r="BMW32" s="78"/>
      <c r="BMX32" s="78"/>
      <c r="BMY32" s="78"/>
      <c r="BMZ32" s="78"/>
      <c r="BNA32" s="78"/>
      <c r="BNB32" s="78"/>
      <c r="BNC32" s="78"/>
      <c r="BND32" s="78"/>
      <c r="BNE32" s="78"/>
      <c r="BNF32" s="78"/>
      <c r="BNG32" s="78"/>
      <c r="BNH32" s="78"/>
      <c r="BNI32" s="78"/>
      <c r="BNJ32" s="78"/>
      <c r="BNK32" s="78"/>
      <c r="BNL32" s="78"/>
      <c r="BNM32" s="78"/>
      <c r="BNN32" s="78"/>
      <c r="BNO32" s="78"/>
      <c r="BNP32" s="78"/>
      <c r="BNQ32" s="78"/>
      <c r="BNR32" s="78"/>
      <c r="BNS32" s="78"/>
      <c r="BNT32" s="78"/>
      <c r="BNU32" s="78"/>
      <c r="BNV32" s="78"/>
      <c r="BNW32" s="78"/>
      <c r="BNX32" s="78"/>
      <c r="BNY32" s="78"/>
      <c r="BNZ32" s="78"/>
      <c r="BOA32" s="78"/>
      <c r="BOB32" s="78"/>
      <c r="BOC32" s="78"/>
      <c r="BOD32" s="78"/>
      <c r="BOE32" s="78"/>
      <c r="BOF32" s="78"/>
      <c r="BOG32" s="78"/>
      <c r="BOH32" s="78"/>
      <c r="BOI32" s="78"/>
      <c r="BOJ32" s="78"/>
      <c r="BOK32" s="78"/>
      <c r="BOL32" s="78"/>
      <c r="BOM32" s="78"/>
      <c r="BON32" s="78"/>
      <c r="BOO32" s="78"/>
      <c r="BOP32" s="78"/>
      <c r="BOQ32" s="78"/>
      <c r="BOR32" s="78"/>
      <c r="BOS32" s="78"/>
      <c r="BOT32" s="78"/>
      <c r="BOU32" s="78"/>
      <c r="BOV32" s="78"/>
      <c r="BOW32" s="78"/>
      <c r="BOX32" s="78"/>
      <c r="BOY32" s="78"/>
      <c r="BOZ32" s="78"/>
      <c r="BPA32" s="78"/>
      <c r="BPB32" s="78"/>
      <c r="BPC32" s="78"/>
      <c r="BPD32" s="78"/>
      <c r="BPE32" s="78"/>
      <c r="BPF32" s="78"/>
      <c r="BPG32" s="78"/>
      <c r="BPH32" s="78"/>
      <c r="BPI32" s="78"/>
      <c r="BPJ32" s="78"/>
      <c r="BPK32" s="78"/>
      <c r="BPL32" s="78"/>
      <c r="BPM32" s="78"/>
      <c r="BPN32" s="78"/>
      <c r="BPO32" s="78"/>
      <c r="BPP32" s="78"/>
      <c r="BPQ32" s="78"/>
      <c r="BPR32" s="78"/>
      <c r="BPS32" s="78"/>
      <c r="BPT32" s="78"/>
      <c r="BPU32" s="78"/>
      <c r="BPV32" s="78"/>
      <c r="BPW32" s="78"/>
      <c r="BPX32" s="78"/>
      <c r="BPY32" s="78"/>
      <c r="BPZ32" s="78"/>
      <c r="BQA32" s="78"/>
      <c r="BQB32" s="78"/>
      <c r="BQC32" s="78"/>
      <c r="BQD32" s="78"/>
      <c r="BQE32" s="78"/>
      <c r="BQF32" s="78"/>
      <c r="BQG32" s="78"/>
      <c r="BQH32" s="78"/>
      <c r="BQI32" s="78"/>
      <c r="BQJ32" s="78"/>
      <c r="BQK32" s="78"/>
      <c r="BQL32" s="78"/>
      <c r="BQM32" s="78"/>
      <c r="BQN32" s="78"/>
      <c r="BQO32" s="78"/>
      <c r="BQP32" s="78"/>
      <c r="BQQ32" s="78"/>
      <c r="BQR32" s="78"/>
      <c r="BQS32" s="78"/>
      <c r="BQT32" s="78"/>
      <c r="BQU32" s="78"/>
      <c r="BQV32" s="78"/>
      <c r="BQW32" s="78"/>
      <c r="BQX32" s="78"/>
      <c r="BQY32" s="78"/>
      <c r="BQZ32" s="78"/>
      <c r="BRA32" s="78"/>
      <c r="BRB32" s="78"/>
      <c r="BRC32" s="78"/>
      <c r="BRD32" s="78"/>
      <c r="BRE32" s="78"/>
      <c r="BRF32" s="78"/>
      <c r="BRG32" s="78"/>
      <c r="BRH32" s="78"/>
      <c r="BRI32" s="78"/>
      <c r="BRJ32" s="78"/>
      <c r="BRK32" s="78"/>
      <c r="BRL32" s="78"/>
      <c r="BRM32" s="78"/>
      <c r="BRN32" s="78"/>
      <c r="BRO32" s="78"/>
      <c r="BRP32" s="78"/>
      <c r="BRQ32" s="78"/>
      <c r="BRR32" s="78"/>
      <c r="BRS32" s="78"/>
      <c r="BRT32" s="78"/>
      <c r="BRU32" s="78"/>
      <c r="BRV32" s="78"/>
      <c r="BRW32" s="78"/>
      <c r="BRX32" s="78"/>
      <c r="BRY32" s="78"/>
      <c r="BRZ32" s="78"/>
      <c r="BSA32" s="78"/>
      <c r="BSB32" s="78"/>
      <c r="BSC32" s="78"/>
      <c r="BSD32" s="78"/>
      <c r="BSE32" s="78"/>
      <c r="BSF32" s="78"/>
      <c r="BSG32" s="78"/>
      <c r="BSH32" s="78"/>
      <c r="BSI32" s="78"/>
      <c r="BSJ32" s="78"/>
      <c r="BSK32" s="78"/>
      <c r="BSL32" s="78"/>
      <c r="BSM32" s="78"/>
      <c r="BSN32" s="78"/>
      <c r="BSO32" s="78"/>
      <c r="BSP32" s="78"/>
      <c r="BSQ32" s="78"/>
      <c r="BSR32" s="78"/>
      <c r="BSS32" s="78"/>
      <c r="BST32" s="78"/>
      <c r="BSU32" s="78"/>
      <c r="BSV32" s="78"/>
      <c r="BSW32" s="78"/>
      <c r="BSX32" s="78"/>
      <c r="BSY32" s="78"/>
      <c r="BSZ32" s="78"/>
      <c r="BTA32" s="78"/>
      <c r="BTB32" s="78"/>
      <c r="BTC32" s="78"/>
      <c r="BTD32" s="78"/>
      <c r="BTE32" s="78"/>
      <c r="BTF32" s="78"/>
      <c r="BTG32" s="78"/>
      <c r="BTH32" s="78"/>
      <c r="BTI32" s="78"/>
      <c r="BTJ32" s="78"/>
      <c r="BTK32" s="78"/>
      <c r="BTL32" s="78"/>
      <c r="BTM32" s="78"/>
      <c r="BTN32" s="78"/>
      <c r="BTO32" s="78"/>
      <c r="BTP32" s="78"/>
      <c r="BTQ32" s="78"/>
      <c r="BTR32" s="78"/>
      <c r="BTS32" s="78"/>
      <c r="BTT32" s="78"/>
      <c r="BTU32" s="78"/>
      <c r="BTV32" s="78"/>
      <c r="BTW32" s="78"/>
      <c r="BTX32" s="78"/>
      <c r="BTY32" s="78"/>
      <c r="BTZ32" s="78"/>
      <c r="BUA32" s="78"/>
      <c r="BUB32" s="78"/>
      <c r="BUC32" s="78"/>
      <c r="BUD32" s="78"/>
      <c r="BUE32" s="78"/>
      <c r="BUF32" s="78"/>
      <c r="BUG32" s="78"/>
      <c r="BUH32" s="78"/>
      <c r="BUI32" s="78"/>
      <c r="BUJ32" s="78"/>
      <c r="BUK32" s="78"/>
      <c r="BUL32" s="78"/>
      <c r="BUM32" s="78"/>
      <c r="BUN32" s="78"/>
      <c r="BUO32" s="78"/>
      <c r="BUP32" s="78"/>
      <c r="BUQ32" s="78"/>
      <c r="BUR32" s="78"/>
      <c r="BUS32" s="78"/>
      <c r="BUT32" s="78"/>
      <c r="BUU32" s="78"/>
      <c r="BUV32" s="78"/>
      <c r="BUW32" s="78"/>
      <c r="BUX32" s="78"/>
      <c r="BUY32" s="78"/>
      <c r="BUZ32" s="78"/>
      <c r="BVA32" s="78"/>
      <c r="BVB32" s="78"/>
      <c r="BVC32" s="78"/>
      <c r="BVD32" s="78"/>
      <c r="BVE32" s="78"/>
      <c r="BVF32" s="78"/>
      <c r="BVG32" s="78"/>
      <c r="BVH32" s="78"/>
      <c r="BVI32" s="78"/>
      <c r="BVJ32" s="78"/>
      <c r="BVK32" s="78"/>
      <c r="BVL32" s="78"/>
      <c r="BVM32" s="78"/>
      <c r="BVN32" s="78"/>
      <c r="BVO32" s="78"/>
      <c r="BVP32" s="78"/>
      <c r="BVQ32" s="78"/>
      <c r="BVR32" s="78"/>
      <c r="BVS32" s="78"/>
      <c r="BVT32" s="78"/>
      <c r="BVU32" s="78"/>
      <c r="BVV32" s="78"/>
      <c r="BVW32" s="78"/>
      <c r="BVX32" s="78"/>
      <c r="BVY32" s="78"/>
      <c r="BVZ32" s="78"/>
      <c r="BWA32" s="78"/>
      <c r="BWB32" s="78"/>
      <c r="BWC32" s="78"/>
      <c r="BWD32" s="78"/>
      <c r="BWE32" s="78"/>
      <c r="BWF32" s="78"/>
      <c r="BWG32" s="78"/>
      <c r="BWH32" s="78"/>
      <c r="BWI32" s="78"/>
      <c r="BWJ32" s="78"/>
      <c r="BWK32" s="78"/>
      <c r="BWL32" s="78"/>
      <c r="BWM32" s="78"/>
      <c r="BWN32" s="78"/>
      <c r="BWO32" s="78"/>
      <c r="BWP32" s="78"/>
      <c r="BWQ32" s="78"/>
      <c r="BWR32" s="78"/>
      <c r="BWS32" s="78"/>
      <c r="BWT32" s="78"/>
      <c r="BWU32" s="78"/>
      <c r="BWV32" s="78"/>
      <c r="BWW32" s="78"/>
      <c r="BWX32" s="78"/>
      <c r="BWY32" s="78"/>
      <c r="BWZ32" s="78"/>
      <c r="BXA32" s="78"/>
      <c r="BXB32" s="78"/>
      <c r="BXC32" s="78"/>
      <c r="BXD32" s="78"/>
      <c r="BXE32" s="78"/>
      <c r="BXF32" s="78"/>
      <c r="BXG32" s="78"/>
      <c r="BXH32" s="78"/>
      <c r="BXI32" s="78"/>
      <c r="BXJ32" s="78"/>
      <c r="BXK32" s="78"/>
      <c r="BXL32" s="78"/>
      <c r="BXM32" s="78"/>
      <c r="BXN32" s="78"/>
      <c r="BXO32" s="78"/>
      <c r="BXP32" s="78"/>
      <c r="BXQ32" s="78"/>
      <c r="BXR32" s="78"/>
      <c r="BXS32" s="78"/>
      <c r="BXT32" s="78"/>
      <c r="BXU32" s="78"/>
      <c r="BXV32" s="78"/>
      <c r="BXW32" s="78"/>
      <c r="BXX32" s="78"/>
      <c r="BXY32" s="78"/>
      <c r="BXZ32" s="78"/>
      <c r="BYA32" s="78"/>
      <c r="BYB32" s="78"/>
      <c r="BYC32" s="78"/>
      <c r="BYD32" s="78"/>
      <c r="BYE32" s="78"/>
      <c r="BYF32" s="78"/>
      <c r="BYG32" s="78"/>
      <c r="BYH32" s="78"/>
      <c r="BYI32" s="78"/>
      <c r="BYJ32" s="78"/>
      <c r="BYK32" s="78"/>
      <c r="BYL32" s="78"/>
      <c r="BYM32" s="78"/>
      <c r="BYN32" s="78"/>
      <c r="BYO32" s="78"/>
      <c r="BYP32" s="78"/>
      <c r="BYQ32" s="78"/>
      <c r="BYR32" s="78"/>
      <c r="BYS32" s="78"/>
      <c r="BYT32" s="78"/>
      <c r="BYU32" s="78"/>
      <c r="BYV32" s="78"/>
      <c r="BYW32" s="78"/>
      <c r="BYX32" s="78"/>
      <c r="BYY32" s="78"/>
      <c r="BYZ32" s="78"/>
      <c r="BZA32" s="78"/>
      <c r="BZB32" s="78"/>
      <c r="BZC32" s="78"/>
      <c r="BZD32" s="78"/>
      <c r="BZE32" s="78"/>
      <c r="BZF32" s="78"/>
      <c r="BZG32" s="78"/>
      <c r="BZH32" s="78"/>
      <c r="BZI32" s="78"/>
      <c r="BZJ32" s="78"/>
      <c r="BZK32" s="78"/>
      <c r="BZL32" s="78"/>
      <c r="BZM32" s="78"/>
      <c r="BZN32" s="78"/>
      <c r="BZO32" s="78"/>
      <c r="BZP32" s="78"/>
      <c r="BZQ32" s="78"/>
      <c r="BZR32" s="78"/>
      <c r="BZS32" s="78"/>
      <c r="BZT32" s="78"/>
      <c r="BZU32" s="78"/>
      <c r="BZV32" s="78"/>
      <c r="BZW32" s="78"/>
      <c r="BZX32" s="78"/>
      <c r="BZY32" s="78"/>
      <c r="BZZ32" s="78"/>
      <c r="CAA32" s="78"/>
      <c r="CAB32" s="78"/>
      <c r="CAC32" s="78"/>
      <c r="CAD32" s="78"/>
      <c r="CAE32" s="78"/>
      <c r="CAF32" s="78"/>
      <c r="CAG32" s="78"/>
      <c r="CAH32" s="78"/>
      <c r="CAI32" s="78"/>
      <c r="CAJ32" s="78"/>
      <c r="CAK32" s="78"/>
      <c r="CAL32" s="78"/>
      <c r="CAM32" s="78"/>
      <c r="CAN32" s="78"/>
      <c r="CAO32" s="78"/>
      <c r="CAP32" s="78"/>
      <c r="CAQ32" s="78"/>
      <c r="CAR32" s="78"/>
      <c r="CAS32" s="78"/>
      <c r="CAT32" s="78"/>
      <c r="CAU32" s="78"/>
      <c r="CAV32" s="78"/>
      <c r="CAW32" s="78"/>
      <c r="CAX32" s="78"/>
      <c r="CAY32" s="78"/>
      <c r="CAZ32" s="78"/>
      <c r="CBA32" s="78"/>
      <c r="CBB32" s="78"/>
      <c r="CBC32" s="78"/>
      <c r="CBD32" s="78"/>
      <c r="CBE32" s="78"/>
      <c r="CBF32" s="78"/>
      <c r="CBG32" s="78"/>
      <c r="CBH32" s="78"/>
      <c r="CBI32" s="78"/>
      <c r="CBJ32" s="78"/>
      <c r="CBK32" s="78"/>
      <c r="CBL32" s="78"/>
      <c r="CBM32" s="78"/>
      <c r="CBN32" s="78"/>
      <c r="CBO32" s="78"/>
      <c r="CBP32" s="78"/>
      <c r="CBQ32" s="78"/>
      <c r="CBR32" s="78"/>
      <c r="CBS32" s="78"/>
      <c r="CBT32" s="78"/>
      <c r="CBU32" s="78"/>
      <c r="CBV32" s="78"/>
      <c r="CBW32" s="78"/>
      <c r="CBX32" s="78"/>
      <c r="CBY32" s="78"/>
      <c r="CBZ32" s="78"/>
      <c r="CCA32" s="78"/>
      <c r="CCB32" s="78"/>
      <c r="CCC32" s="78"/>
      <c r="CCD32" s="78"/>
      <c r="CCE32" s="78"/>
      <c r="CCF32" s="78"/>
      <c r="CCG32" s="78"/>
      <c r="CCH32" s="78"/>
      <c r="CCI32" s="78"/>
      <c r="CCJ32" s="78"/>
      <c r="CCK32" s="78"/>
      <c r="CCL32" s="78"/>
      <c r="CCM32" s="78"/>
      <c r="CCN32" s="78"/>
      <c r="CCO32" s="78"/>
      <c r="CCP32" s="78"/>
      <c r="CCQ32" s="78"/>
      <c r="CCR32" s="78"/>
      <c r="CCS32" s="78"/>
      <c r="CCT32" s="78"/>
      <c r="CCU32" s="78"/>
      <c r="CCV32" s="78"/>
      <c r="CCW32" s="78"/>
      <c r="CCX32" s="78"/>
      <c r="CCY32" s="78"/>
      <c r="CCZ32" s="78"/>
      <c r="CDA32" s="78"/>
      <c r="CDB32" s="78"/>
      <c r="CDC32" s="78"/>
      <c r="CDD32" s="78"/>
      <c r="CDE32" s="78"/>
      <c r="CDF32" s="78"/>
      <c r="CDG32" s="78"/>
      <c r="CDH32" s="78"/>
      <c r="CDI32" s="78"/>
      <c r="CDJ32" s="78"/>
      <c r="CDK32" s="78"/>
      <c r="CDL32" s="78"/>
      <c r="CDM32" s="78"/>
      <c r="CDN32" s="78"/>
      <c r="CDO32" s="78"/>
      <c r="CDP32" s="78"/>
      <c r="CDQ32" s="78"/>
      <c r="CDR32" s="78"/>
      <c r="CDS32" s="78"/>
      <c r="CDT32" s="78"/>
      <c r="CDU32" s="78"/>
      <c r="CDV32" s="78"/>
      <c r="CDW32" s="78"/>
      <c r="CDX32" s="78"/>
      <c r="CDY32" s="78"/>
      <c r="CDZ32" s="78"/>
      <c r="CEA32" s="78"/>
      <c r="CEB32" s="78"/>
      <c r="CEC32" s="78"/>
      <c r="CED32" s="78"/>
      <c r="CEE32" s="78"/>
      <c r="CEF32" s="78"/>
      <c r="CEG32" s="78"/>
      <c r="CEH32" s="78"/>
      <c r="CEI32" s="78"/>
      <c r="CEJ32" s="78"/>
      <c r="CEK32" s="78"/>
      <c r="CEL32" s="78"/>
      <c r="CEM32" s="78"/>
      <c r="CEN32" s="78"/>
      <c r="CEO32" s="78"/>
      <c r="CEP32" s="78"/>
      <c r="CEQ32" s="78"/>
      <c r="CER32" s="78"/>
      <c r="CES32" s="78"/>
      <c r="CET32" s="78"/>
      <c r="CEU32" s="78"/>
      <c r="CEV32" s="78"/>
      <c r="CEW32" s="78"/>
      <c r="CEX32" s="78"/>
      <c r="CEY32" s="78"/>
      <c r="CEZ32" s="78"/>
      <c r="CFA32" s="78"/>
      <c r="CFB32" s="78"/>
      <c r="CFC32" s="78"/>
      <c r="CFD32" s="78"/>
      <c r="CFE32" s="78"/>
      <c r="CFF32" s="78"/>
      <c r="CFG32" s="78"/>
      <c r="CFH32" s="78"/>
      <c r="CFI32" s="78"/>
      <c r="CFJ32" s="78"/>
      <c r="CFK32" s="78"/>
      <c r="CFL32" s="78"/>
      <c r="CFM32" s="78"/>
      <c r="CFN32" s="78"/>
      <c r="CFO32" s="78"/>
      <c r="CFP32" s="78"/>
      <c r="CFQ32" s="78"/>
      <c r="CFR32" s="78"/>
      <c r="CFS32" s="78"/>
      <c r="CFT32" s="78"/>
      <c r="CFU32" s="78"/>
      <c r="CFV32" s="78"/>
      <c r="CFW32" s="78"/>
      <c r="CFX32" s="78"/>
      <c r="CFY32" s="78"/>
      <c r="CFZ32" s="78"/>
      <c r="CGA32" s="78"/>
      <c r="CGB32" s="78"/>
      <c r="CGC32" s="78"/>
      <c r="CGD32" s="78"/>
      <c r="CGE32" s="78"/>
      <c r="CGF32" s="78"/>
      <c r="CGG32" s="78"/>
      <c r="CGH32" s="78"/>
      <c r="CGI32" s="78"/>
      <c r="CGJ32" s="78"/>
      <c r="CGK32" s="78"/>
      <c r="CGL32" s="78"/>
      <c r="CGM32" s="78"/>
      <c r="CGN32" s="78"/>
      <c r="CGO32" s="78"/>
      <c r="CGP32" s="78"/>
      <c r="CGQ32" s="78"/>
      <c r="CGR32" s="78"/>
      <c r="CGS32" s="78"/>
      <c r="CGT32" s="78"/>
      <c r="CGU32" s="78"/>
      <c r="CGV32" s="78"/>
      <c r="CGW32" s="78"/>
      <c r="CGX32" s="78"/>
      <c r="CGY32" s="78"/>
      <c r="CGZ32" s="78"/>
      <c r="CHA32" s="78"/>
      <c r="CHB32" s="78"/>
      <c r="CHC32" s="78"/>
      <c r="CHD32" s="78"/>
      <c r="CHE32" s="78"/>
      <c r="CHF32" s="78"/>
      <c r="CHG32" s="78"/>
      <c r="CHH32" s="78"/>
      <c r="CHI32" s="78"/>
      <c r="CHJ32" s="78"/>
      <c r="CHK32" s="78"/>
      <c r="CHL32" s="78"/>
      <c r="CHM32" s="78"/>
      <c r="CHN32" s="78"/>
      <c r="CHO32" s="78"/>
      <c r="CHP32" s="78"/>
      <c r="CHQ32" s="78"/>
      <c r="CHR32" s="78"/>
      <c r="CHS32" s="78"/>
      <c r="CHT32" s="78"/>
      <c r="CHU32" s="78"/>
      <c r="CHV32" s="78"/>
      <c r="CHW32" s="78"/>
      <c r="CHX32" s="78"/>
      <c r="CHY32" s="78"/>
      <c r="CHZ32" s="78"/>
      <c r="CIA32" s="78"/>
      <c r="CIB32" s="78"/>
      <c r="CIC32" s="78"/>
      <c r="CID32" s="78"/>
      <c r="CIE32" s="78"/>
      <c r="CIF32" s="78"/>
      <c r="CIG32" s="78"/>
      <c r="CIH32" s="78"/>
      <c r="CII32" s="78"/>
      <c r="CIJ32" s="78"/>
      <c r="CIK32" s="78"/>
      <c r="CIL32" s="78"/>
      <c r="CIM32" s="78"/>
      <c r="CIN32" s="78"/>
      <c r="CIO32" s="78"/>
      <c r="CIP32" s="78"/>
      <c r="CIQ32" s="78"/>
      <c r="CIR32" s="78"/>
      <c r="CIS32" s="78"/>
      <c r="CIT32" s="78"/>
      <c r="CIU32" s="78"/>
      <c r="CIV32" s="78"/>
      <c r="CIW32" s="78"/>
      <c r="CIX32" s="78"/>
      <c r="CIY32" s="78"/>
      <c r="CIZ32" s="78"/>
      <c r="CJA32" s="78"/>
      <c r="CJB32" s="78"/>
      <c r="CJC32" s="78"/>
      <c r="CJD32" s="78"/>
      <c r="CJE32" s="78"/>
      <c r="CJF32" s="78"/>
      <c r="CJG32" s="78"/>
      <c r="CJH32" s="78"/>
      <c r="CJI32" s="78"/>
      <c r="CJJ32" s="78"/>
      <c r="CJK32" s="78"/>
      <c r="CJL32" s="78"/>
      <c r="CJM32" s="78"/>
      <c r="CJN32" s="78"/>
      <c r="CJO32" s="78"/>
      <c r="CJP32" s="78"/>
      <c r="CJQ32" s="78"/>
      <c r="CJR32" s="78"/>
      <c r="CJS32" s="78"/>
      <c r="CJT32" s="78"/>
      <c r="CJU32" s="78"/>
      <c r="CJV32" s="78"/>
      <c r="CJW32" s="78"/>
      <c r="CJX32" s="78"/>
      <c r="CJY32" s="78"/>
      <c r="CJZ32" s="78"/>
      <c r="CKA32" s="78"/>
      <c r="CKB32" s="78"/>
      <c r="CKC32" s="78"/>
      <c r="CKD32" s="78"/>
      <c r="CKE32" s="78"/>
      <c r="CKF32" s="78"/>
      <c r="CKG32" s="78"/>
      <c r="CKH32" s="78"/>
      <c r="CKI32" s="78"/>
      <c r="CKJ32" s="78"/>
      <c r="CKK32" s="78"/>
      <c r="CKL32" s="78"/>
      <c r="CKM32" s="78"/>
      <c r="CKN32" s="78"/>
      <c r="CKO32" s="78"/>
      <c r="CKP32" s="78"/>
      <c r="CKQ32" s="78"/>
      <c r="CKR32" s="78"/>
      <c r="CKS32" s="78"/>
      <c r="CKT32" s="78"/>
      <c r="CKU32" s="78"/>
      <c r="CKV32" s="78"/>
      <c r="CKW32" s="78"/>
      <c r="CKX32" s="78"/>
      <c r="CKY32" s="78"/>
      <c r="CKZ32" s="78"/>
      <c r="CLA32" s="78"/>
      <c r="CLB32" s="78"/>
      <c r="CLC32" s="78"/>
      <c r="CLD32" s="78"/>
      <c r="CLE32" s="78"/>
      <c r="CLF32" s="78"/>
      <c r="CLG32" s="78"/>
      <c r="CLH32" s="78"/>
      <c r="CLI32" s="78"/>
      <c r="CLJ32" s="78"/>
      <c r="CLK32" s="78"/>
      <c r="CLL32" s="78"/>
      <c r="CLM32" s="78"/>
      <c r="CLN32" s="78"/>
      <c r="CLO32" s="78"/>
      <c r="CLP32" s="78"/>
      <c r="CLQ32" s="78"/>
      <c r="CLR32" s="78"/>
      <c r="CLS32" s="78"/>
      <c r="CLT32" s="78"/>
      <c r="CLU32" s="78"/>
      <c r="CLV32" s="78"/>
      <c r="CLW32" s="78"/>
      <c r="CLX32" s="78"/>
      <c r="CLY32" s="78"/>
      <c r="CLZ32" s="78"/>
      <c r="CMA32" s="78"/>
      <c r="CMB32" s="78"/>
      <c r="CMC32" s="78"/>
      <c r="CMD32" s="78"/>
      <c r="CME32" s="78"/>
      <c r="CMF32" s="78"/>
      <c r="CMG32" s="78"/>
      <c r="CMH32" s="78"/>
      <c r="CMI32" s="78"/>
      <c r="CMJ32" s="78"/>
      <c r="CMK32" s="78"/>
      <c r="CML32" s="78"/>
      <c r="CMM32" s="78"/>
      <c r="CMN32" s="78"/>
      <c r="CMO32" s="78"/>
      <c r="CMP32" s="78"/>
      <c r="CMQ32" s="78"/>
      <c r="CMR32" s="78"/>
      <c r="CMS32" s="78"/>
      <c r="CMT32" s="78"/>
      <c r="CMU32" s="78"/>
      <c r="CMV32" s="78"/>
      <c r="CMW32" s="78"/>
      <c r="CMX32" s="78"/>
      <c r="CMY32" s="78"/>
      <c r="CMZ32" s="78"/>
      <c r="CNA32" s="78"/>
      <c r="CNB32" s="78"/>
      <c r="CNC32" s="78"/>
      <c r="CND32" s="78"/>
      <c r="CNE32" s="78"/>
      <c r="CNF32" s="78"/>
      <c r="CNG32" s="78"/>
      <c r="CNH32" s="78"/>
      <c r="CNI32" s="78"/>
      <c r="CNJ32" s="78"/>
      <c r="CNK32" s="78"/>
      <c r="CNL32" s="78"/>
      <c r="CNM32" s="78"/>
      <c r="CNN32" s="78"/>
      <c r="CNO32" s="78"/>
      <c r="CNP32" s="78"/>
      <c r="CNQ32" s="78"/>
      <c r="CNR32" s="78"/>
      <c r="CNS32" s="78"/>
      <c r="CNT32" s="78"/>
      <c r="CNU32" s="78"/>
      <c r="CNV32" s="78"/>
      <c r="CNW32" s="78"/>
      <c r="CNX32" s="78"/>
      <c r="CNY32" s="78"/>
      <c r="CNZ32" s="78"/>
      <c r="COA32" s="78"/>
      <c r="COB32" s="78"/>
      <c r="COC32" s="78"/>
      <c r="COD32" s="78"/>
      <c r="COE32" s="78"/>
      <c r="COF32" s="78"/>
      <c r="COG32" s="78"/>
      <c r="COH32" s="78"/>
      <c r="COI32" s="78"/>
      <c r="COJ32" s="78"/>
      <c r="COK32" s="78"/>
      <c r="COL32" s="78"/>
      <c r="COM32" s="78"/>
      <c r="CON32" s="78"/>
      <c r="COO32" s="78"/>
      <c r="COP32" s="78"/>
      <c r="COQ32" s="78"/>
      <c r="COR32" s="78"/>
      <c r="COS32" s="78"/>
      <c r="COT32" s="78"/>
      <c r="COU32" s="78"/>
      <c r="COV32" s="78"/>
      <c r="COW32" s="78"/>
      <c r="COX32" s="78"/>
      <c r="COY32" s="78"/>
      <c r="COZ32" s="78"/>
      <c r="CPA32" s="78"/>
      <c r="CPB32" s="78"/>
      <c r="CPC32" s="78"/>
      <c r="CPD32" s="78"/>
      <c r="CPE32" s="78"/>
      <c r="CPF32" s="78"/>
      <c r="CPG32" s="78"/>
      <c r="CPH32" s="78"/>
      <c r="CPI32" s="78"/>
      <c r="CPJ32" s="78"/>
      <c r="CPK32" s="78"/>
      <c r="CPL32" s="78"/>
      <c r="CPM32" s="78"/>
      <c r="CPN32" s="78"/>
      <c r="CPO32" s="78"/>
      <c r="CPP32" s="78"/>
      <c r="CPQ32" s="78"/>
      <c r="CPR32" s="78"/>
      <c r="CPS32" s="78"/>
      <c r="CPT32" s="78"/>
      <c r="CPU32" s="78"/>
      <c r="CPV32" s="78"/>
      <c r="CPW32" s="78"/>
      <c r="CPX32" s="78"/>
      <c r="CPY32" s="78"/>
      <c r="CPZ32" s="78"/>
      <c r="CQA32" s="78"/>
      <c r="CQB32" s="78"/>
      <c r="CQC32" s="78"/>
      <c r="CQD32" s="78"/>
      <c r="CQE32" s="78"/>
      <c r="CQF32" s="78"/>
      <c r="CQG32" s="78"/>
      <c r="CQH32" s="78"/>
      <c r="CQI32" s="78"/>
      <c r="CQJ32" s="78"/>
      <c r="CQK32" s="78"/>
      <c r="CQL32" s="78"/>
      <c r="CQM32" s="78"/>
      <c r="CQN32" s="78"/>
      <c r="CQO32" s="78"/>
      <c r="CQP32" s="78"/>
      <c r="CQQ32" s="78"/>
      <c r="CQR32" s="78"/>
      <c r="CQS32" s="78"/>
      <c r="CQT32" s="78"/>
      <c r="CQU32" s="78"/>
      <c r="CQV32" s="78"/>
      <c r="CQW32" s="78"/>
      <c r="CQX32" s="78"/>
      <c r="CQY32" s="78"/>
      <c r="CQZ32" s="78"/>
      <c r="CRA32" s="78"/>
      <c r="CRB32" s="78"/>
      <c r="CRC32" s="78"/>
      <c r="CRD32" s="78"/>
      <c r="CRE32" s="78"/>
      <c r="CRF32" s="78"/>
      <c r="CRG32" s="78"/>
      <c r="CRH32" s="78"/>
      <c r="CRI32" s="78"/>
      <c r="CRJ32" s="78"/>
      <c r="CRK32" s="78"/>
      <c r="CRL32" s="78"/>
      <c r="CRM32" s="78"/>
      <c r="CRN32" s="78"/>
      <c r="CRO32" s="78"/>
      <c r="CRP32" s="78"/>
      <c r="CRQ32" s="78"/>
      <c r="CRR32" s="78"/>
      <c r="CRS32" s="78"/>
      <c r="CRT32" s="78"/>
      <c r="CRU32" s="78"/>
      <c r="CRV32" s="78"/>
      <c r="CRW32" s="78"/>
      <c r="CRX32" s="78"/>
      <c r="CRY32" s="78"/>
      <c r="CRZ32" s="78"/>
      <c r="CSA32" s="78"/>
      <c r="CSB32" s="78"/>
      <c r="CSC32" s="78"/>
      <c r="CSD32" s="78"/>
      <c r="CSE32" s="78"/>
      <c r="CSF32" s="78"/>
      <c r="CSG32" s="78"/>
      <c r="CSH32" s="78"/>
      <c r="CSI32" s="78"/>
      <c r="CSJ32" s="78"/>
      <c r="CSK32" s="78"/>
      <c r="CSL32" s="78"/>
      <c r="CSM32" s="78"/>
      <c r="CSN32" s="78"/>
      <c r="CSO32" s="78"/>
      <c r="CSP32" s="78"/>
      <c r="CSQ32" s="78"/>
      <c r="CSR32" s="78"/>
      <c r="CSS32" s="78"/>
      <c r="CST32" s="78"/>
      <c r="CSU32" s="78"/>
      <c r="CSV32" s="78"/>
      <c r="CSW32" s="78"/>
      <c r="CSX32" s="78"/>
      <c r="CSY32" s="78"/>
      <c r="CSZ32" s="78"/>
      <c r="CTA32" s="78"/>
      <c r="CTB32" s="78"/>
      <c r="CTC32" s="78"/>
      <c r="CTD32" s="78"/>
      <c r="CTE32" s="78"/>
      <c r="CTF32" s="78"/>
      <c r="CTG32" s="78"/>
      <c r="CTH32" s="78"/>
      <c r="CTI32" s="78"/>
      <c r="CTJ32" s="78"/>
      <c r="CTK32" s="78"/>
      <c r="CTL32" s="78"/>
      <c r="CTM32" s="78"/>
      <c r="CTN32" s="78"/>
      <c r="CTO32" s="78"/>
      <c r="CTP32" s="78"/>
      <c r="CTQ32" s="78"/>
      <c r="CTR32" s="78"/>
      <c r="CTS32" s="78"/>
      <c r="CTT32" s="78"/>
      <c r="CTU32" s="78"/>
      <c r="CTV32" s="78"/>
      <c r="CTW32" s="78"/>
      <c r="CTX32" s="78"/>
      <c r="CTY32" s="78"/>
      <c r="CTZ32" s="78"/>
      <c r="CUA32" s="78"/>
      <c r="CUB32" s="78"/>
      <c r="CUC32" s="78"/>
      <c r="CUD32" s="78"/>
      <c r="CUE32" s="78"/>
      <c r="CUF32" s="78"/>
      <c r="CUG32" s="78"/>
      <c r="CUH32" s="78"/>
      <c r="CUI32" s="78"/>
      <c r="CUJ32" s="78"/>
      <c r="CUK32" s="78"/>
      <c r="CUL32" s="78"/>
      <c r="CUM32" s="78"/>
      <c r="CUN32" s="78"/>
      <c r="CUO32" s="78"/>
      <c r="CUP32" s="78"/>
      <c r="CUQ32" s="78"/>
      <c r="CUR32" s="78"/>
      <c r="CUS32" s="78"/>
      <c r="CUT32" s="78"/>
      <c r="CUU32" s="78"/>
      <c r="CUV32" s="78"/>
      <c r="CUW32" s="78"/>
      <c r="CUX32" s="78"/>
      <c r="CUY32" s="78"/>
      <c r="CUZ32" s="78"/>
      <c r="CVA32" s="78"/>
      <c r="CVB32" s="78"/>
      <c r="CVC32" s="78"/>
      <c r="CVD32" s="78"/>
      <c r="CVE32" s="78"/>
      <c r="CVF32" s="78"/>
      <c r="CVG32" s="78"/>
      <c r="CVH32" s="78"/>
      <c r="CVI32" s="78"/>
      <c r="CVJ32" s="78"/>
      <c r="CVK32" s="78"/>
      <c r="CVL32" s="78"/>
      <c r="CVM32" s="78"/>
      <c r="CVN32" s="78"/>
      <c r="CVO32" s="78"/>
      <c r="CVP32" s="78"/>
      <c r="CVQ32" s="78"/>
      <c r="CVR32" s="78"/>
      <c r="CVS32" s="78"/>
      <c r="CVT32" s="78"/>
      <c r="CVU32" s="78"/>
      <c r="CVV32" s="78"/>
      <c r="CVW32" s="78"/>
      <c r="CVX32" s="78"/>
      <c r="CVY32" s="78"/>
      <c r="CVZ32" s="78"/>
      <c r="CWA32" s="78"/>
      <c r="CWB32" s="78"/>
      <c r="CWC32" s="78"/>
      <c r="CWD32" s="78"/>
      <c r="CWE32" s="78"/>
      <c r="CWF32" s="78"/>
      <c r="CWG32" s="78"/>
      <c r="CWH32" s="78"/>
      <c r="CWI32" s="78"/>
      <c r="CWJ32" s="78"/>
      <c r="CWK32" s="78"/>
      <c r="CWL32" s="78"/>
      <c r="CWM32" s="78"/>
      <c r="CWN32" s="78"/>
      <c r="CWO32" s="78"/>
      <c r="CWP32" s="78"/>
      <c r="CWQ32" s="78"/>
      <c r="CWR32" s="78"/>
      <c r="CWS32" s="78"/>
      <c r="CWT32" s="78"/>
      <c r="CWU32" s="78"/>
      <c r="CWV32" s="78"/>
      <c r="CWW32" s="78"/>
      <c r="CWX32" s="78"/>
      <c r="CWY32" s="78"/>
      <c r="CWZ32" s="78"/>
      <c r="CXA32" s="78"/>
      <c r="CXB32" s="78"/>
      <c r="CXC32" s="78"/>
      <c r="CXD32" s="78"/>
      <c r="CXE32" s="78"/>
      <c r="CXF32" s="78"/>
      <c r="CXG32" s="78"/>
      <c r="CXH32" s="78"/>
      <c r="CXI32" s="78"/>
      <c r="CXJ32" s="78"/>
      <c r="CXK32" s="78"/>
      <c r="CXL32" s="78"/>
      <c r="CXM32" s="78"/>
      <c r="CXN32" s="78"/>
      <c r="CXO32" s="78"/>
      <c r="CXP32" s="78"/>
      <c r="CXQ32" s="78"/>
      <c r="CXR32" s="78"/>
      <c r="CXS32" s="78"/>
      <c r="CXT32" s="78"/>
      <c r="CXU32" s="78"/>
      <c r="CXV32" s="78"/>
      <c r="CXW32" s="78"/>
      <c r="CXX32" s="78"/>
      <c r="CXY32" s="78"/>
      <c r="CXZ32" s="78"/>
      <c r="CYA32" s="78"/>
      <c r="CYB32" s="78"/>
      <c r="CYC32" s="78"/>
      <c r="CYD32" s="78"/>
      <c r="CYE32" s="78"/>
      <c r="CYF32" s="78"/>
      <c r="CYG32" s="78"/>
      <c r="CYH32" s="78"/>
      <c r="CYI32" s="78"/>
      <c r="CYJ32" s="78"/>
      <c r="CYK32" s="78"/>
      <c r="CYL32" s="78"/>
      <c r="CYM32" s="78"/>
      <c r="CYN32" s="78"/>
      <c r="CYO32" s="78"/>
      <c r="CYP32" s="78"/>
      <c r="CYQ32" s="78"/>
      <c r="CYR32" s="78"/>
      <c r="CYS32" s="78"/>
      <c r="CYT32" s="78"/>
      <c r="CYU32" s="78"/>
      <c r="CYV32" s="78"/>
      <c r="CYW32" s="78"/>
      <c r="CYX32" s="78"/>
      <c r="CYY32" s="78"/>
      <c r="CYZ32" s="78"/>
      <c r="CZA32" s="78"/>
      <c r="CZB32" s="78"/>
      <c r="CZC32" s="78"/>
      <c r="CZD32" s="78"/>
      <c r="CZE32" s="78"/>
      <c r="CZF32" s="78"/>
      <c r="CZG32" s="78"/>
      <c r="CZH32" s="78"/>
      <c r="CZI32" s="78"/>
      <c r="CZJ32" s="78"/>
      <c r="CZK32" s="78"/>
      <c r="CZL32" s="78"/>
      <c r="CZM32" s="78"/>
      <c r="CZN32" s="78"/>
      <c r="CZO32" s="78"/>
      <c r="CZP32" s="78"/>
      <c r="CZQ32" s="78"/>
      <c r="CZR32" s="78"/>
      <c r="CZS32" s="78"/>
      <c r="CZT32" s="78"/>
      <c r="CZU32" s="78"/>
      <c r="CZV32" s="78"/>
      <c r="CZW32" s="78"/>
      <c r="CZX32" s="78"/>
      <c r="CZY32" s="78"/>
      <c r="CZZ32" s="78"/>
      <c r="DAA32" s="78"/>
      <c r="DAB32" s="78"/>
      <c r="DAC32" s="78"/>
      <c r="DAD32" s="78"/>
      <c r="DAE32" s="78"/>
      <c r="DAF32" s="78"/>
      <c r="DAG32" s="78"/>
      <c r="DAH32" s="78"/>
      <c r="DAI32" s="78"/>
      <c r="DAJ32" s="78"/>
      <c r="DAK32" s="78"/>
      <c r="DAL32" s="78"/>
      <c r="DAM32" s="78"/>
      <c r="DAN32" s="78"/>
      <c r="DAO32" s="78"/>
      <c r="DAP32" s="78"/>
      <c r="DAQ32" s="78"/>
      <c r="DAR32" s="78"/>
      <c r="DAS32" s="78"/>
      <c r="DAT32" s="78"/>
      <c r="DAU32" s="78"/>
      <c r="DAV32" s="78"/>
      <c r="DAW32" s="78"/>
      <c r="DAX32" s="78"/>
      <c r="DAY32" s="78"/>
      <c r="DAZ32" s="78"/>
      <c r="DBA32" s="78"/>
      <c r="DBB32" s="78"/>
      <c r="DBC32" s="78"/>
      <c r="DBD32" s="78"/>
      <c r="DBE32" s="78"/>
      <c r="DBF32" s="78"/>
      <c r="DBG32" s="78"/>
      <c r="DBH32" s="78"/>
      <c r="DBI32" s="78"/>
      <c r="DBJ32" s="78"/>
      <c r="DBK32" s="78"/>
      <c r="DBL32" s="78"/>
      <c r="DBM32" s="78"/>
      <c r="DBN32" s="78"/>
      <c r="DBO32" s="78"/>
      <c r="DBP32" s="78"/>
      <c r="DBQ32" s="78"/>
      <c r="DBR32" s="78"/>
      <c r="DBS32" s="78"/>
      <c r="DBT32" s="78"/>
      <c r="DBU32" s="78"/>
      <c r="DBV32" s="78"/>
      <c r="DBW32" s="78"/>
      <c r="DBX32" s="78"/>
      <c r="DBY32" s="78"/>
      <c r="DBZ32" s="78"/>
      <c r="DCA32" s="78"/>
      <c r="DCB32" s="78"/>
      <c r="DCC32" s="78"/>
      <c r="DCD32" s="78"/>
      <c r="DCE32" s="78"/>
      <c r="DCF32" s="78"/>
      <c r="DCG32" s="78"/>
      <c r="DCH32" s="78"/>
      <c r="DCI32" s="78"/>
      <c r="DCJ32" s="78"/>
      <c r="DCK32" s="78"/>
      <c r="DCL32" s="78"/>
      <c r="DCM32" s="78"/>
      <c r="DCN32" s="78"/>
      <c r="DCO32" s="78"/>
      <c r="DCP32" s="78"/>
      <c r="DCQ32" s="78"/>
      <c r="DCR32" s="78"/>
      <c r="DCS32" s="78"/>
      <c r="DCT32" s="78"/>
      <c r="DCU32" s="78"/>
      <c r="DCV32" s="78"/>
      <c r="DCW32" s="78"/>
      <c r="DCX32" s="78"/>
      <c r="DCY32" s="78"/>
      <c r="DCZ32" s="78"/>
      <c r="DDA32" s="78"/>
      <c r="DDB32" s="78"/>
      <c r="DDC32" s="78"/>
      <c r="DDD32" s="78"/>
      <c r="DDE32" s="78"/>
      <c r="DDF32" s="78"/>
      <c r="DDG32" s="78"/>
      <c r="DDH32" s="78"/>
      <c r="DDI32" s="78"/>
      <c r="DDJ32" s="78"/>
      <c r="DDK32" s="78"/>
      <c r="DDL32" s="78"/>
      <c r="DDM32" s="78"/>
      <c r="DDN32" s="78"/>
      <c r="DDO32" s="78"/>
      <c r="DDP32" s="78"/>
      <c r="DDQ32" s="78"/>
      <c r="DDR32" s="78"/>
      <c r="DDS32" s="78"/>
      <c r="DDT32" s="78"/>
      <c r="DDU32" s="78"/>
      <c r="DDV32" s="78"/>
      <c r="DDW32" s="78"/>
      <c r="DDX32" s="78"/>
      <c r="DDY32" s="78"/>
      <c r="DDZ32" s="78"/>
      <c r="DEA32" s="78"/>
      <c r="DEB32" s="78"/>
      <c r="DEC32" s="78"/>
      <c r="DED32" s="78"/>
      <c r="DEE32" s="78"/>
      <c r="DEF32" s="78"/>
      <c r="DEG32" s="78"/>
      <c r="DEH32" s="78"/>
      <c r="DEI32" s="78"/>
      <c r="DEJ32" s="78"/>
      <c r="DEK32" s="78"/>
      <c r="DEL32" s="78"/>
      <c r="DEM32" s="78"/>
      <c r="DEN32" s="78"/>
      <c r="DEO32" s="78"/>
      <c r="DEP32" s="78"/>
      <c r="DEQ32" s="78"/>
      <c r="DER32" s="78"/>
      <c r="DES32" s="78"/>
      <c r="DET32" s="78"/>
      <c r="DEU32" s="78"/>
      <c r="DEV32" s="78"/>
      <c r="DEW32" s="78"/>
      <c r="DEX32" s="78"/>
      <c r="DEY32" s="78"/>
      <c r="DEZ32" s="78"/>
      <c r="DFA32" s="78"/>
      <c r="DFB32" s="78"/>
      <c r="DFC32" s="78"/>
      <c r="DFD32" s="78"/>
      <c r="DFE32" s="78"/>
      <c r="DFF32" s="78"/>
      <c r="DFG32" s="78"/>
      <c r="DFH32" s="78"/>
      <c r="DFI32" s="78"/>
      <c r="DFJ32" s="78"/>
      <c r="DFK32" s="78"/>
      <c r="DFL32" s="78"/>
      <c r="DFM32" s="78"/>
      <c r="DFN32" s="78"/>
      <c r="DFO32" s="78"/>
      <c r="DFP32" s="78"/>
      <c r="DFQ32" s="78"/>
      <c r="DFR32" s="78"/>
      <c r="DFS32" s="78"/>
      <c r="DFT32" s="78"/>
      <c r="DFU32" s="78"/>
      <c r="DFV32" s="78"/>
      <c r="DFW32" s="78"/>
      <c r="DFX32" s="78"/>
      <c r="DFY32" s="78"/>
      <c r="DFZ32" s="78"/>
      <c r="DGA32" s="78"/>
      <c r="DGB32" s="78"/>
      <c r="DGC32" s="78"/>
      <c r="DGD32" s="78"/>
      <c r="DGE32" s="78"/>
      <c r="DGF32" s="78"/>
      <c r="DGG32" s="78"/>
      <c r="DGH32" s="78"/>
      <c r="DGI32" s="78"/>
      <c r="DGJ32" s="78"/>
      <c r="DGK32" s="78"/>
      <c r="DGL32" s="78"/>
      <c r="DGM32" s="78"/>
      <c r="DGN32" s="78"/>
      <c r="DGO32" s="78"/>
      <c r="DGP32" s="78"/>
      <c r="DGQ32" s="78"/>
      <c r="DGR32" s="78"/>
      <c r="DGS32" s="78"/>
      <c r="DGT32" s="78"/>
      <c r="DGU32" s="78"/>
      <c r="DGV32" s="78"/>
      <c r="DGW32" s="78"/>
      <c r="DGX32" s="78"/>
      <c r="DGY32" s="78"/>
      <c r="DGZ32" s="78"/>
      <c r="DHA32" s="78"/>
      <c r="DHB32" s="78"/>
      <c r="DHC32" s="78"/>
      <c r="DHD32" s="78"/>
      <c r="DHE32" s="78"/>
      <c r="DHF32" s="78"/>
      <c r="DHG32" s="78"/>
      <c r="DHH32" s="78"/>
      <c r="DHI32" s="78"/>
      <c r="DHJ32" s="78"/>
      <c r="DHK32" s="78"/>
      <c r="DHL32" s="78"/>
      <c r="DHM32" s="78"/>
      <c r="DHN32" s="78"/>
      <c r="DHO32" s="78"/>
      <c r="DHP32" s="78"/>
      <c r="DHQ32" s="78"/>
      <c r="DHR32" s="78"/>
      <c r="DHS32" s="78"/>
      <c r="DHT32" s="78"/>
      <c r="DHU32" s="78"/>
      <c r="DHV32" s="78"/>
      <c r="DHW32" s="78"/>
      <c r="DHX32" s="78"/>
      <c r="DHY32" s="78"/>
      <c r="DHZ32" s="78"/>
      <c r="DIA32" s="78"/>
      <c r="DIB32" s="78"/>
      <c r="DIC32" s="78"/>
      <c r="DID32" s="78"/>
      <c r="DIE32" s="78"/>
      <c r="DIF32" s="78"/>
      <c r="DIG32" s="78"/>
      <c r="DIH32" s="78"/>
      <c r="DII32" s="78"/>
      <c r="DIJ32" s="78"/>
      <c r="DIK32" s="78"/>
      <c r="DIL32" s="78"/>
      <c r="DIM32" s="78"/>
      <c r="DIN32" s="78"/>
      <c r="DIO32" s="78"/>
      <c r="DIP32" s="78"/>
      <c r="DIQ32" s="78"/>
      <c r="DIR32" s="78"/>
      <c r="DIS32" s="78"/>
      <c r="DIT32" s="78"/>
      <c r="DIU32" s="78"/>
      <c r="DIV32" s="78"/>
      <c r="DIW32" s="78"/>
      <c r="DIX32" s="78"/>
      <c r="DIY32" s="78"/>
      <c r="DIZ32" s="78"/>
      <c r="DJA32" s="78"/>
      <c r="DJB32" s="78"/>
      <c r="DJC32" s="78"/>
      <c r="DJD32" s="78"/>
      <c r="DJE32" s="78"/>
      <c r="DJF32" s="78"/>
      <c r="DJG32" s="78"/>
      <c r="DJH32" s="78"/>
      <c r="DJI32" s="78"/>
      <c r="DJJ32" s="78"/>
      <c r="DJK32" s="78"/>
      <c r="DJL32" s="78"/>
      <c r="DJM32" s="78"/>
      <c r="DJN32" s="78"/>
      <c r="DJO32" s="78"/>
      <c r="DJP32" s="78"/>
      <c r="DJQ32" s="78"/>
      <c r="DJR32" s="78"/>
      <c r="DJS32" s="78"/>
      <c r="DJT32" s="78"/>
      <c r="DJU32" s="78"/>
      <c r="DJV32" s="78"/>
      <c r="DJW32" s="78"/>
      <c r="DJX32" s="78"/>
      <c r="DJY32" s="78"/>
      <c r="DJZ32" s="78"/>
      <c r="DKA32" s="78"/>
      <c r="DKB32" s="78"/>
      <c r="DKC32" s="78"/>
      <c r="DKD32" s="78"/>
      <c r="DKE32" s="78"/>
      <c r="DKF32" s="78"/>
      <c r="DKG32" s="78"/>
      <c r="DKH32" s="78"/>
      <c r="DKI32" s="78"/>
      <c r="DKJ32" s="78"/>
      <c r="DKK32" s="78"/>
      <c r="DKL32" s="78"/>
      <c r="DKM32" s="78"/>
      <c r="DKN32" s="78"/>
      <c r="DKO32" s="78"/>
      <c r="DKP32" s="78"/>
      <c r="DKQ32" s="78"/>
      <c r="DKR32" s="78"/>
      <c r="DKS32" s="78"/>
      <c r="DKT32" s="78"/>
      <c r="DKU32" s="78"/>
      <c r="DKV32" s="78"/>
      <c r="DKW32" s="78"/>
      <c r="DKX32" s="78"/>
      <c r="DKY32" s="78"/>
      <c r="DKZ32" s="78"/>
      <c r="DLA32" s="78"/>
      <c r="DLB32" s="78"/>
      <c r="DLC32" s="78"/>
      <c r="DLD32" s="78"/>
      <c r="DLE32" s="78"/>
      <c r="DLF32" s="78"/>
      <c r="DLG32" s="78"/>
      <c r="DLH32" s="78"/>
      <c r="DLI32" s="78"/>
      <c r="DLJ32" s="78"/>
      <c r="DLK32" s="78"/>
      <c r="DLL32" s="78"/>
      <c r="DLM32" s="78"/>
      <c r="DLN32" s="78"/>
      <c r="DLO32" s="78"/>
      <c r="DLP32" s="78"/>
      <c r="DLQ32" s="78"/>
      <c r="DLR32" s="78"/>
      <c r="DLS32" s="78"/>
      <c r="DLT32" s="78"/>
      <c r="DLU32" s="78"/>
      <c r="DLV32" s="78"/>
      <c r="DLW32" s="78"/>
      <c r="DLX32" s="78"/>
      <c r="DLY32" s="78"/>
      <c r="DLZ32" s="78"/>
      <c r="DMA32" s="78"/>
      <c r="DMB32" s="78"/>
      <c r="DMC32" s="78"/>
      <c r="DMD32" s="78"/>
      <c r="DME32" s="78"/>
      <c r="DMF32" s="78"/>
      <c r="DMG32" s="78"/>
      <c r="DMH32" s="78"/>
      <c r="DMI32" s="78"/>
      <c r="DMJ32" s="78"/>
      <c r="DMK32" s="78"/>
      <c r="DML32" s="78"/>
      <c r="DMM32" s="78"/>
      <c r="DMN32" s="78"/>
      <c r="DMO32" s="78"/>
      <c r="DMP32" s="78"/>
      <c r="DMQ32" s="78"/>
      <c r="DMR32" s="78"/>
      <c r="DMS32" s="78"/>
      <c r="DMT32" s="78"/>
      <c r="DMU32" s="78"/>
      <c r="DMV32" s="78"/>
      <c r="DMW32" s="78"/>
      <c r="DMX32" s="78"/>
      <c r="DMY32" s="78"/>
      <c r="DMZ32" s="78"/>
      <c r="DNA32" s="78"/>
      <c r="DNB32" s="78"/>
      <c r="DNC32" s="78"/>
      <c r="DND32" s="78"/>
      <c r="DNE32" s="78"/>
      <c r="DNF32" s="78"/>
      <c r="DNG32" s="78"/>
      <c r="DNH32" s="78"/>
      <c r="DNI32" s="78"/>
      <c r="DNJ32" s="78"/>
      <c r="DNK32" s="78"/>
      <c r="DNL32" s="78"/>
      <c r="DNM32" s="78"/>
      <c r="DNN32" s="78"/>
      <c r="DNO32" s="78"/>
      <c r="DNP32" s="78"/>
      <c r="DNQ32" s="78"/>
      <c r="DNR32" s="78"/>
      <c r="DNS32" s="78"/>
      <c r="DNT32" s="78"/>
      <c r="DNU32" s="78"/>
      <c r="DNV32" s="78"/>
      <c r="DNW32" s="78"/>
      <c r="DNX32" s="78"/>
      <c r="DNY32" s="78"/>
      <c r="DNZ32" s="78"/>
      <c r="DOA32" s="78"/>
      <c r="DOB32" s="78"/>
      <c r="DOC32" s="78"/>
      <c r="DOD32" s="78"/>
      <c r="DOE32" s="78"/>
      <c r="DOF32" s="78"/>
      <c r="DOG32" s="78"/>
      <c r="DOH32" s="78"/>
      <c r="DOI32" s="78"/>
      <c r="DOJ32" s="78"/>
      <c r="DOK32" s="78"/>
      <c r="DOL32" s="78"/>
      <c r="DOM32" s="78"/>
      <c r="DON32" s="78"/>
      <c r="DOO32" s="78"/>
      <c r="DOP32" s="78"/>
      <c r="DOQ32" s="78"/>
      <c r="DOR32" s="78"/>
      <c r="DOS32" s="78"/>
      <c r="DOT32" s="78"/>
      <c r="DOU32" s="78"/>
      <c r="DOV32" s="78"/>
      <c r="DOW32" s="78"/>
      <c r="DOX32" s="78"/>
      <c r="DOY32" s="78"/>
      <c r="DOZ32" s="78"/>
      <c r="DPA32" s="78"/>
      <c r="DPB32" s="78"/>
      <c r="DPC32" s="78"/>
      <c r="DPD32" s="78"/>
      <c r="DPE32" s="78"/>
      <c r="DPF32" s="78"/>
      <c r="DPG32" s="78"/>
      <c r="DPH32" s="78"/>
      <c r="DPI32" s="78"/>
      <c r="DPJ32" s="78"/>
      <c r="DPK32" s="78"/>
      <c r="DPL32" s="78"/>
      <c r="DPM32" s="78"/>
      <c r="DPN32" s="78"/>
      <c r="DPO32" s="78"/>
      <c r="DPP32" s="78"/>
      <c r="DPQ32" s="78"/>
      <c r="DPR32" s="78"/>
      <c r="DPS32" s="78"/>
      <c r="DPT32" s="78"/>
      <c r="DPU32" s="78"/>
      <c r="DPV32" s="78"/>
      <c r="DPW32" s="78"/>
      <c r="DPX32" s="78"/>
      <c r="DPY32" s="78"/>
      <c r="DPZ32" s="78"/>
      <c r="DQA32" s="78"/>
      <c r="DQB32" s="78"/>
      <c r="DQC32" s="78"/>
      <c r="DQD32" s="78"/>
      <c r="DQE32" s="78"/>
      <c r="DQF32" s="78"/>
      <c r="DQG32" s="78"/>
      <c r="DQH32" s="78"/>
      <c r="DQI32" s="78"/>
      <c r="DQJ32" s="78"/>
      <c r="DQK32" s="78"/>
      <c r="DQL32" s="78"/>
      <c r="DQM32" s="78"/>
      <c r="DQN32" s="78"/>
      <c r="DQO32" s="78"/>
      <c r="DQP32" s="78"/>
      <c r="DQQ32" s="78"/>
      <c r="DQR32" s="78"/>
      <c r="DQS32" s="78"/>
      <c r="DQT32" s="78"/>
      <c r="DQU32" s="78"/>
      <c r="DQV32" s="78"/>
      <c r="DQW32" s="78"/>
      <c r="DQX32" s="78"/>
      <c r="DQY32" s="78"/>
      <c r="DQZ32" s="78"/>
      <c r="DRA32" s="78"/>
      <c r="DRB32" s="78"/>
      <c r="DRC32" s="78"/>
      <c r="DRD32" s="78"/>
      <c r="DRE32" s="78"/>
      <c r="DRF32" s="78"/>
      <c r="DRG32" s="78"/>
      <c r="DRH32" s="78"/>
      <c r="DRI32" s="78"/>
      <c r="DRJ32" s="78"/>
      <c r="DRK32" s="78"/>
      <c r="DRL32" s="78"/>
      <c r="DRM32" s="78"/>
      <c r="DRN32" s="78"/>
      <c r="DRO32" s="78"/>
      <c r="DRP32" s="78"/>
      <c r="DRQ32" s="78"/>
      <c r="DRR32" s="78"/>
      <c r="DRS32" s="78"/>
      <c r="DRT32" s="78"/>
      <c r="DRU32" s="78"/>
      <c r="DRV32" s="78"/>
      <c r="DRW32" s="78"/>
      <c r="DRX32" s="78"/>
      <c r="DRY32" s="78"/>
      <c r="DRZ32" s="78"/>
      <c r="DSA32" s="78"/>
      <c r="DSB32" s="78"/>
      <c r="DSC32" s="78"/>
      <c r="DSD32" s="78"/>
      <c r="DSE32" s="78"/>
      <c r="DSF32" s="78"/>
      <c r="DSG32" s="78"/>
      <c r="DSH32" s="78"/>
      <c r="DSI32" s="78"/>
      <c r="DSJ32" s="78"/>
      <c r="DSK32" s="78"/>
      <c r="DSL32" s="78"/>
      <c r="DSM32" s="78"/>
      <c r="DSN32" s="78"/>
      <c r="DSO32" s="78"/>
      <c r="DSP32" s="78"/>
      <c r="DSQ32" s="78"/>
      <c r="DSR32" s="78"/>
      <c r="DSS32" s="78"/>
      <c r="DST32" s="78"/>
      <c r="DSU32" s="78"/>
      <c r="DSV32" s="78"/>
      <c r="DSW32" s="78"/>
      <c r="DSX32" s="78"/>
      <c r="DSY32" s="78"/>
      <c r="DSZ32" s="78"/>
      <c r="DTA32" s="78"/>
      <c r="DTB32" s="78"/>
      <c r="DTC32" s="78"/>
      <c r="DTD32" s="78"/>
      <c r="DTE32" s="78"/>
      <c r="DTF32" s="78"/>
      <c r="DTG32" s="78"/>
      <c r="DTH32" s="78"/>
      <c r="DTI32" s="78"/>
      <c r="DTJ32" s="78"/>
      <c r="DTK32" s="78"/>
      <c r="DTL32" s="78"/>
      <c r="DTM32" s="78"/>
      <c r="DTN32" s="78"/>
      <c r="DTO32" s="78"/>
      <c r="DTP32" s="78"/>
      <c r="DTQ32" s="78"/>
      <c r="DTR32" s="78"/>
      <c r="DTS32" s="78"/>
      <c r="DTT32" s="78"/>
      <c r="DTU32" s="78"/>
      <c r="DTV32" s="78"/>
      <c r="DTW32" s="78"/>
      <c r="DTX32" s="78"/>
      <c r="DTY32" s="78"/>
      <c r="DTZ32" s="78"/>
      <c r="DUA32" s="78"/>
      <c r="DUB32" s="78"/>
      <c r="DUC32" s="78"/>
      <c r="DUD32" s="78"/>
      <c r="DUE32" s="78"/>
      <c r="DUF32" s="78"/>
      <c r="DUG32" s="78"/>
      <c r="DUH32" s="78"/>
      <c r="DUI32" s="78"/>
      <c r="DUJ32" s="78"/>
      <c r="DUK32" s="78"/>
      <c r="DUL32" s="78"/>
      <c r="DUM32" s="78"/>
      <c r="DUN32" s="78"/>
      <c r="DUO32" s="78"/>
      <c r="DUP32" s="78"/>
      <c r="DUQ32" s="78"/>
      <c r="DUR32" s="78"/>
      <c r="DUS32" s="78"/>
      <c r="DUT32" s="78"/>
      <c r="DUU32" s="78"/>
      <c r="DUV32" s="78"/>
      <c r="DUW32" s="78"/>
      <c r="DUX32" s="78"/>
      <c r="DUY32" s="78"/>
      <c r="DUZ32" s="78"/>
      <c r="DVA32" s="78"/>
      <c r="DVB32" s="78"/>
      <c r="DVC32" s="78"/>
      <c r="DVD32" s="78"/>
      <c r="DVE32" s="78"/>
      <c r="DVF32" s="78"/>
      <c r="DVG32" s="78"/>
      <c r="DVH32" s="78"/>
      <c r="DVI32" s="78"/>
      <c r="DVJ32" s="78"/>
      <c r="DVK32" s="78"/>
      <c r="DVL32" s="78"/>
      <c r="DVM32" s="78"/>
      <c r="DVN32" s="78"/>
      <c r="DVO32" s="78"/>
      <c r="DVP32" s="78"/>
      <c r="DVQ32" s="78"/>
      <c r="DVR32" s="78"/>
      <c r="DVS32" s="78"/>
      <c r="DVT32" s="78"/>
      <c r="DVU32" s="78"/>
      <c r="DVV32" s="78"/>
      <c r="DVW32" s="78"/>
      <c r="DVX32" s="78"/>
      <c r="DVY32" s="78"/>
      <c r="DVZ32" s="78"/>
      <c r="DWA32" s="78"/>
      <c r="DWB32" s="78"/>
      <c r="DWC32" s="78"/>
      <c r="DWD32" s="78"/>
      <c r="DWE32" s="78"/>
      <c r="DWF32" s="78"/>
      <c r="DWG32" s="78"/>
      <c r="DWH32" s="78"/>
      <c r="DWI32" s="78"/>
      <c r="DWJ32" s="78"/>
      <c r="DWK32" s="78"/>
      <c r="DWL32" s="78"/>
      <c r="DWM32" s="78"/>
      <c r="DWN32" s="78"/>
      <c r="DWO32" s="78"/>
      <c r="DWP32" s="78"/>
      <c r="DWQ32" s="78"/>
      <c r="DWR32" s="78"/>
      <c r="DWS32" s="78"/>
      <c r="DWT32" s="78"/>
      <c r="DWU32" s="78"/>
      <c r="DWV32" s="78"/>
      <c r="DWW32" s="78"/>
      <c r="DWX32" s="78"/>
      <c r="DWY32" s="78"/>
      <c r="DWZ32" s="78"/>
      <c r="DXA32" s="78"/>
      <c r="DXB32" s="78"/>
      <c r="DXC32" s="78"/>
      <c r="DXD32" s="78"/>
      <c r="DXE32" s="78"/>
      <c r="DXF32" s="78"/>
      <c r="DXG32" s="78"/>
      <c r="DXH32" s="78"/>
      <c r="DXI32" s="78"/>
      <c r="DXJ32" s="78"/>
      <c r="DXK32" s="78"/>
      <c r="DXL32" s="78"/>
      <c r="DXM32" s="78"/>
      <c r="DXN32" s="78"/>
      <c r="DXO32" s="78"/>
      <c r="DXP32" s="78"/>
      <c r="DXQ32" s="78"/>
      <c r="DXR32" s="78"/>
      <c r="DXS32" s="78"/>
      <c r="DXT32" s="78"/>
      <c r="DXU32" s="78"/>
      <c r="DXV32" s="78"/>
      <c r="DXW32" s="78"/>
      <c r="DXX32" s="78"/>
      <c r="DXY32" s="78"/>
      <c r="DXZ32" s="78"/>
      <c r="DYA32" s="78"/>
      <c r="DYB32" s="78"/>
      <c r="DYC32" s="78"/>
      <c r="DYD32" s="78"/>
      <c r="DYE32" s="78"/>
      <c r="DYF32" s="78"/>
      <c r="DYG32" s="78"/>
      <c r="DYH32" s="78"/>
      <c r="DYI32" s="78"/>
      <c r="DYJ32" s="78"/>
      <c r="DYK32" s="78"/>
      <c r="DYL32" s="78"/>
      <c r="DYM32" s="78"/>
      <c r="DYN32" s="78"/>
      <c r="DYO32" s="78"/>
      <c r="DYP32" s="78"/>
      <c r="DYQ32" s="78"/>
      <c r="DYR32" s="78"/>
      <c r="DYS32" s="78"/>
      <c r="DYT32" s="78"/>
      <c r="DYU32" s="78"/>
      <c r="DYV32" s="78"/>
      <c r="DYW32" s="78"/>
      <c r="DYX32" s="78"/>
      <c r="DYY32" s="78"/>
      <c r="DYZ32" s="78"/>
      <c r="DZA32" s="78"/>
      <c r="DZB32" s="78"/>
      <c r="DZC32" s="78"/>
      <c r="DZD32" s="78"/>
      <c r="DZE32" s="78"/>
      <c r="DZF32" s="78"/>
      <c r="DZG32" s="78"/>
      <c r="DZH32" s="78"/>
      <c r="DZI32" s="78"/>
      <c r="DZJ32" s="78"/>
      <c r="DZK32" s="78"/>
      <c r="DZL32" s="78"/>
      <c r="DZM32" s="78"/>
      <c r="DZN32" s="78"/>
      <c r="DZO32" s="78"/>
      <c r="DZP32" s="78"/>
      <c r="DZQ32" s="78"/>
      <c r="DZR32" s="78"/>
      <c r="DZS32" s="78"/>
      <c r="DZT32" s="78"/>
      <c r="DZU32" s="78"/>
      <c r="DZV32" s="78"/>
      <c r="DZW32" s="78"/>
      <c r="DZX32" s="78"/>
      <c r="DZY32" s="78"/>
      <c r="DZZ32" s="78"/>
      <c r="EAA32" s="78"/>
      <c r="EAB32" s="78"/>
      <c r="EAC32" s="78"/>
      <c r="EAD32" s="78"/>
      <c r="EAE32" s="78"/>
      <c r="EAF32" s="78"/>
      <c r="EAG32" s="78"/>
      <c r="EAH32" s="78"/>
      <c r="EAI32" s="78"/>
      <c r="EAJ32" s="78"/>
      <c r="EAK32" s="78"/>
      <c r="EAL32" s="78"/>
      <c r="EAM32" s="78"/>
      <c r="EAN32" s="78"/>
      <c r="EAO32" s="78"/>
      <c r="EAP32" s="78"/>
      <c r="EAQ32" s="78"/>
      <c r="EAR32" s="78"/>
      <c r="EAS32" s="78"/>
      <c r="EAT32" s="78"/>
      <c r="EAU32" s="78"/>
      <c r="EAV32" s="78"/>
      <c r="EAW32" s="78"/>
      <c r="EAX32" s="78"/>
      <c r="EAY32" s="78"/>
      <c r="EAZ32" s="78"/>
      <c r="EBA32" s="78"/>
      <c r="EBB32" s="78"/>
      <c r="EBC32" s="78"/>
      <c r="EBD32" s="78"/>
      <c r="EBE32" s="78"/>
      <c r="EBF32" s="78"/>
      <c r="EBG32" s="78"/>
      <c r="EBH32" s="78"/>
      <c r="EBI32" s="78"/>
      <c r="EBJ32" s="78"/>
      <c r="EBK32" s="78"/>
      <c r="EBL32" s="78"/>
      <c r="EBM32" s="78"/>
      <c r="EBN32" s="78"/>
      <c r="EBO32" s="78"/>
      <c r="EBP32" s="78"/>
      <c r="EBQ32" s="78"/>
      <c r="EBR32" s="78"/>
      <c r="EBS32" s="78"/>
      <c r="EBT32" s="78"/>
      <c r="EBU32" s="78"/>
      <c r="EBV32" s="78"/>
      <c r="EBW32" s="78"/>
      <c r="EBX32" s="78"/>
      <c r="EBY32" s="78"/>
      <c r="EBZ32" s="78"/>
      <c r="ECA32" s="78"/>
      <c r="ECB32" s="78"/>
      <c r="ECC32" s="78"/>
      <c r="ECD32" s="78"/>
      <c r="ECE32" s="78"/>
      <c r="ECF32" s="78"/>
      <c r="ECG32" s="78"/>
      <c r="ECH32" s="78"/>
      <c r="ECI32" s="78"/>
      <c r="ECJ32" s="78"/>
      <c r="ECK32" s="78"/>
      <c r="ECL32" s="78"/>
      <c r="ECM32" s="78"/>
      <c r="ECN32" s="78"/>
      <c r="ECO32" s="78"/>
      <c r="ECP32" s="78"/>
      <c r="ECQ32" s="78"/>
      <c r="ECR32" s="78"/>
      <c r="ECS32" s="78"/>
      <c r="ECT32" s="78"/>
      <c r="ECU32" s="78"/>
      <c r="ECV32" s="78"/>
      <c r="ECW32" s="78"/>
      <c r="ECX32" s="78"/>
      <c r="ECY32" s="78"/>
      <c r="ECZ32" s="78"/>
      <c r="EDA32" s="78"/>
      <c r="EDB32" s="78"/>
      <c r="EDC32" s="78"/>
      <c r="EDD32" s="78"/>
      <c r="EDE32" s="78"/>
      <c r="EDF32" s="78"/>
      <c r="EDG32" s="78"/>
      <c r="EDH32" s="78"/>
      <c r="EDI32" s="78"/>
      <c r="EDJ32" s="78"/>
      <c r="EDK32" s="78"/>
      <c r="EDL32" s="78"/>
      <c r="EDM32" s="78"/>
      <c r="EDN32" s="78"/>
      <c r="EDO32" s="78"/>
      <c r="EDP32" s="78"/>
      <c r="EDQ32" s="78"/>
      <c r="EDR32" s="78"/>
      <c r="EDS32" s="78"/>
      <c r="EDT32" s="78"/>
      <c r="EDU32" s="78"/>
      <c r="EDV32" s="78"/>
      <c r="EDW32" s="78"/>
      <c r="EDX32" s="78"/>
      <c r="EDY32" s="78"/>
      <c r="EDZ32" s="78"/>
      <c r="EEA32" s="78"/>
      <c r="EEB32" s="78"/>
      <c r="EEC32" s="78"/>
      <c r="EED32" s="78"/>
      <c r="EEE32" s="78"/>
      <c r="EEF32" s="78"/>
      <c r="EEG32" s="78"/>
      <c r="EEH32" s="78"/>
      <c r="EEI32" s="78"/>
      <c r="EEJ32" s="78"/>
      <c r="EEK32" s="78"/>
      <c r="EEL32" s="78"/>
      <c r="EEM32" s="78"/>
      <c r="EEN32" s="78"/>
      <c r="EEO32" s="78"/>
      <c r="EEP32" s="78"/>
      <c r="EEQ32" s="78"/>
      <c r="EER32" s="78"/>
      <c r="EES32" s="78"/>
      <c r="EET32" s="78"/>
      <c r="EEU32" s="78"/>
      <c r="EEV32" s="78"/>
      <c r="EEW32" s="78"/>
      <c r="EEX32" s="78"/>
      <c r="EEY32" s="78"/>
      <c r="EEZ32" s="78"/>
      <c r="EFA32" s="78"/>
      <c r="EFB32" s="78"/>
      <c r="EFC32" s="78"/>
      <c r="EFD32" s="78"/>
      <c r="EFE32" s="78"/>
      <c r="EFF32" s="78"/>
      <c r="EFG32" s="78"/>
      <c r="EFH32" s="78"/>
      <c r="EFI32" s="78"/>
      <c r="EFJ32" s="78"/>
      <c r="EFK32" s="78"/>
      <c r="EFL32" s="78"/>
      <c r="EFM32" s="78"/>
      <c r="EFN32" s="78"/>
      <c r="EFO32" s="78"/>
      <c r="EFP32" s="78"/>
      <c r="EFQ32" s="78"/>
      <c r="EFR32" s="78"/>
      <c r="EFS32" s="78"/>
      <c r="EFT32" s="78"/>
      <c r="EFU32" s="78"/>
      <c r="EFV32" s="78"/>
      <c r="EFW32" s="78"/>
      <c r="EFX32" s="78"/>
      <c r="EFY32" s="78"/>
      <c r="EFZ32" s="78"/>
      <c r="EGA32" s="78"/>
      <c r="EGB32" s="78"/>
      <c r="EGC32" s="78"/>
      <c r="EGD32" s="78"/>
      <c r="EGE32" s="78"/>
      <c r="EGF32" s="78"/>
      <c r="EGG32" s="78"/>
      <c r="EGH32" s="78"/>
      <c r="EGI32" s="78"/>
      <c r="EGJ32" s="78"/>
      <c r="EGK32" s="78"/>
      <c r="EGL32" s="78"/>
      <c r="EGM32" s="78"/>
      <c r="EGN32" s="78"/>
      <c r="EGO32" s="78"/>
      <c r="EGP32" s="78"/>
      <c r="EGQ32" s="78"/>
      <c r="EGR32" s="78"/>
      <c r="EGS32" s="78"/>
      <c r="EGT32" s="78"/>
      <c r="EGU32" s="78"/>
      <c r="EGV32" s="78"/>
      <c r="EGW32" s="78"/>
      <c r="EGX32" s="78"/>
      <c r="EGY32" s="78"/>
      <c r="EGZ32" s="78"/>
      <c r="EHA32" s="78"/>
      <c r="EHB32" s="78"/>
      <c r="EHC32" s="78"/>
      <c r="EHD32" s="78"/>
      <c r="EHE32" s="78"/>
      <c r="EHF32" s="78"/>
      <c r="EHG32" s="78"/>
      <c r="EHH32" s="78"/>
      <c r="EHI32" s="78"/>
      <c r="EHJ32" s="78"/>
      <c r="EHK32" s="78"/>
      <c r="EHL32" s="78"/>
      <c r="EHM32" s="78"/>
      <c r="EHN32" s="78"/>
      <c r="EHO32" s="78"/>
      <c r="EHP32" s="78"/>
      <c r="EHQ32" s="78"/>
      <c r="EHR32" s="78"/>
      <c r="EHS32" s="78"/>
      <c r="EHT32" s="78"/>
      <c r="EHU32" s="78"/>
      <c r="EHV32" s="78"/>
      <c r="EHW32" s="78"/>
      <c r="EHX32" s="78"/>
      <c r="EHY32" s="78"/>
      <c r="EHZ32" s="78"/>
      <c r="EIA32" s="78"/>
      <c r="EIB32" s="78"/>
      <c r="EIC32" s="78"/>
      <c r="EID32" s="78"/>
      <c r="EIE32" s="78"/>
      <c r="EIF32" s="78"/>
      <c r="EIG32" s="78"/>
      <c r="EIH32" s="78"/>
      <c r="EII32" s="78"/>
      <c r="EIJ32" s="78"/>
      <c r="EIK32" s="78"/>
      <c r="EIL32" s="78"/>
      <c r="EIM32" s="78"/>
      <c r="EIN32" s="78"/>
      <c r="EIO32" s="78"/>
      <c r="EIP32" s="78"/>
      <c r="EIQ32" s="78"/>
      <c r="EIR32" s="78"/>
      <c r="EIS32" s="78"/>
      <c r="EIT32" s="78"/>
      <c r="EIU32" s="78"/>
      <c r="EIV32" s="78"/>
      <c r="EIW32" s="78"/>
      <c r="EIX32" s="78"/>
      <c r="EIY32" s="78"/>
      <c r="EIZ32" s="78"/>
      <c r="EJA32" s="78"/>
      <c r="EJB32" s="78"/>
      <c r="EJC32" s="78"/>
      <c r="EJD32" s="78"/>
      <c r="EJE32" s="78"/>
      <c r="EJF32" s="78"/>
      <c r="EJG32" s="78"/>
      <c r="EJH32" s="78"/>
      <c r="EJI32" s="78"/>
      <c r="EJJ32" s="78"/>
      <c r="EJK32" s="78"/>
      <c r="EJL32" s="78"/>
      <c r="EJM32" s="78"/>
      <c r="EJN32" s="78"/>
      <c r="EJO32" s="78"/>
      <c r="EJP32" s="78"/>
      <c r="EJQ32" s="78"/>
      <c r="EJR32" s="78"/>
      <c r="EJS32" s="78"/>
      <c r="EJT32" s="78"/>
      <c r="EJU32" s="78"/>
      <c r="EJV32" s="78"/>
      <c r="EJW32" s="78"/>
      <c r="EJX32" s="78"/>
      <c r="EJY32" s="78"/>
      <c r="EJZ32" s="78"/>
      <c r="EKA32" s="78"/>
      <c r="EKB32" s="78"/>
      <c r="EKC32" s="78"/>
      <c r="EKD32" s="78"/>
      <c r="EKE32" s="78"/>
      <c r="EKF32" s="78"/>
      <c r="EKG32" s="78"/>
      <c r="EKH32" s="78"/>
      <c r="EKI32" s="78"/>
      <c r="EKJ32" s="78"/>
      <c r="EKK32" s="78"/>
      <c r="EKL32" s="78"/>
      <c r="EKM32" s="78"/>
      <c r="EKN32" s="78"/>
      <c r="EKO32" s="78"/>
      <c r="EKP32" s="78"/>
      <c r="EKQ32" s="78"/>
      <c r="EKR32" s="78"/>
      <c r="EKS32" s="78"/>
      <c r="EKT32" s="78"/>
      <c r="EKU32" s="78"/>
      <c r="EKV32" s="78"/>
      <c r="EKW32" s="78"/>
      <c r="EKX32" s="78"/>
      <c r="EKY32" s="78"/>
      <c r="EKZ32" s="78"/>
      <c r="ELA32" s="78"/>
      <c r="ELB32" s="78"/>
      <c r="ELC32" s="78"/>
      <c r="ELD32" s="78"/>
      <c r="ELE32" s="78"/>
      <c r="ELF32" s="78"/>
      <c r="ELG32" s="78"/>
      <c r="ELH32" s="78"/>
      <c r="ELI32" s="78"/>
      <c r="ELJ32" s="78"/>
      <c r="ELK32" s="78"/>
      <c r="ELL32" s="78"/>
      <c r="ELM32" s="78"/>
      <c r="ELN32" s="78"/>
      <c r="ELO32" s="78"/>
      <c r="ELP32" s="78"/>
      <c r="ELQ32" s="78"/>
      <c r="ELR32" s="78"/>
      <c r="ELS32" s="78"/>
      <c r="ELT32" s="78"/>
      <c r="ELU32" s="78"/>
      <c r="ELV32" s="78"/>
      <c r="ELW32" s="78"/>
      <c r="ELX32" s="78"/>
      <c r="ELY32" s="78"/>
      <c r="ELZ32" s="78"/>
      <c r="EMA32" s="78"/>
      <c r="EMB32" s="78"/>
      <c r="EMC32" s="78"/>
      <c r="EMD32" s="78"/>
      <c r="EME32" s="78"/>
      <c r="EMF32" s="78"/>
      <c r="EMG32" s="78"/>
      <c r="EMH32" s="78"/>
      <c r="EMI32" s="78"/>
      <c r="EMJ32" s="78"/>
      <c r="EMK32" s="78"/>
      <c r="EML32" s="78"/>
      <c r="EMM32" s="78"/>
      <c r="EMN32" s="78"/>
      <c r="EMO32" s="78"/>
      <c r="EMP32" s="78"/>
      <c r="EMQ32" s="78"/>
      <c r="EMR32" s="78"/>
      <c r="EMS32" s="78"/>
      <c r="EMT32" s="78"/>
      <c r="EMU32" s="78"/>
      <c r="EMV32" s="78"/>
      <c r="EMW32" s="78"/>
      <c r="EMX32" s="78"/>
      <c r="EMY32" s="78"/>
      <c r="EMZ32" s="78"/>
      <c r="ENA32" s="78"/>
      <c r="ENB32" s="78"/>
      <c r="ENC32" s="78"/>
      <c r="END32" s="78"/>
      <c r="ENE32" s="78"/>
      <c r="ENF32" s="78"/>
      <c r="ENG32" s="78"/>
      <c r="ENH32" s="78"/>
      <c r="ENI32" s="78"/>
      <c r="ENJ32" s="78"/>
      <c r="ENK32" s="78"/>
      <c r="ENL32" s="78"/>
      <c r="ENM32" s="78"/>
      <c r="ENN32" s="78"/>
      <c r="ENO32" s="78"/>
      <c r="ENP32" s="78"/>
      <c r="ENQ32" s="78"/>
      <c r="ENR32" s="78"/>
      <c r="ENS32" s="78"/>
      <c r="ENT32" s="78"/>
      <c r="ENU32" s="78"/>
      <c r="ENV32" s="78"/>
      <c r="ENW32" s="78"/>
      <c r="ENX32" s="78"/>
      <c r="ENY32" s="78"/>
      <c r="ENZ32" s="78"/>
      <c r="EOA32" s="78"/>
      <c r="EOB32" s="78"/>
      <c r="EOC32" s="78"/>
      <c r="EOD32" s="78"/>
      <c r="EOE32" s="78"/>
      <c r="EOF32" s="78"/>
      <c r="EOG32" s="78"/>
      <c r="EOH32" s="78"/>
      <c r="EOI32" s="78"/>
      <c r="EOJ32" s="78"/>
      <c r="EOK32" s="78"/>
      <c r="EOL32" s="78"/>
      <c r="EOM32" s="78"/>
      <c r="EON32" s="78"/>
      <c r="EOO32" s="78"/>
      <c r="EOP32" s="78"/>
      <c r="EOQ32" s="78"/>
      <c r="EOR32" s="78"/>
      <c r="EOS32" s="78"/>
      <c r="EOT32" s="78"/>
      <c r="EOU32" s="78"/>
      <c r="EOV32" s="78"/>
      <c r="EOW32" s="78"/>
      <c r="EOX32" s="78"/>
      <c r="EOY32" s="78"/>
      <c r="EOZ32" s="78"/>
      <c r="EPA32" s="78"/>
      <c r="EPB32" s="78"/>
      <c r="EPC32" s="78"/>
      <c r="EPD32" s="78"/>
      <c r="EPE32" s="78"/>
      <c r="EPF32" s="78"/>
      <c r="EPG32" s="78"/>
      <c r="EPH32" s="78"/>
      <c r="EPI32" s="78"/>
      <c r="EPJ32" s="78"/>
      <c r="EPK32" s="78"/>
      <c r="EPL32" s="78"/>
      <c r="EPM32" s="78"/>
      <c r="EPN32" s="78"/>
      <c r="EPO32" s="78"/>
      <c r="EPP32" s="78"/>
      <c r="EPQ32" s="78"/>
      <c r="EPR32" s="78"/>
      <c r="EPS32" s="78"/>
      <c r="EPT32" s="78"/>
      <c r="EPU32" s="78"/>
      <c r="EPV32" s="78"/>
      <c r="EPW32" s="78"/>
      <c r="EPX32" s="78"/>
      <c r="EPY32" s="78"/>
      <c r="EPZ32" s="78"/>
      <c r="EQA32" s="78"/>
      <c r="EQB32" s="78"/>
      <c r="EQC32" s="78"/>
      <c r="EQD32" s="78"/>
      <c r="EQE32" s="78"/>
      <c r="EQF32" s="78"/>
      <c r="EQG32" s="78"/>
      <c r="EQH32" s="78"/>
      <c r="EQI32" s="78"/>
      <c r="EQJ32" s="78"/>
      <c r="EQK32" s="78"/>
      <c r="EQL32" s="78"/>
      <c r="EQM32" s="78"/>
      <c r="EQN32" s="78"/>
      <c r="EQO32" s="78"/>
      <c r="EQP32" s="78"/>
      <c r="EQQ32" s="78"/>
      <c r="EQR32" s="78"/>
      <c r="EQS32" s="78"/>
      <c r="EQT32" s="78"/>
      <c r="EQU32" s="78"/>
      <c r="EQV32" s="78"/>
      <c r="EQW32" s="78"/>
      <c r="EQX32" s="78"/>
      <c r="EQY32" s="78"/>
      <c r="EQZ32" s="78"/>
      <c r="ERA32" s="78"/>
      <c r="ERB32" s="78"/>
      <c r="ERC32" s="78"/>
      <c r="ERD32" s="78"/>
      <c r="ERE32" s="78"/>
      <c r="ERF32" s="78"/>
      <c r="ERG32" s="78"/>
      <c r="ERH32" s="78"/>
      <c r="ERI32" s="78"/>
      <c r="ERJ32" s="78"/>
      <c r="ERK32" s="78"/>
      <c r="ERL32" s="78"/>
      <c r="ERM32" s="78"/>
      <c r="ERN32" s="78"/>
      <c r="ERO32" s="78"/>
      <c r="ERP32" s="78"/>
      <c r="ERQ32" s="78"/>
      <c r="ERR32" s="78"/>
      <c r="ERS32" s="78"/>
      <c r="ERT32" s="78"/>
      <c r="ERU32" s="78"/>
      <c r="ERV32" s="78"/>
      <c r="ERW32" s="78"/>
      <c r="ERX32" s="78"/>
      <c r="ERY32" s="78"/>
      <c r="ERZ32" s="78"/>
      <c r="ESA32" s="78"/>
      <c r="ESB32" s="78"/>
      <c r="ESC32" s="78"/>
      <c r="ESD32" s="78"/>
      <c r="ESE32" s="78"/>
      <c r="ESF32" s="78"/>
      <c r="ESG32" s="78"/>
      <c r="ESH32" s="78"/>
      <c r="ESI32" s="78"/>
      <c r="ESJ32" s="78"/>
      <c r="ESK32" s="78"/>
      <c r="ESL32" s="78"/>
      <c r="ESM32" s="78"/>
      <c r="ESN32" s="78"/>
      <c r="ESO32" s="78"/>
      <c r="ESP32" s="78"/>
      <c r="ESQ32" s="78"/>
      <c r="ESR32" s="78"/>
      <c r="ESS32" s="78"/>
      <c r="EST32" s="78"/>
      <c r="ESU32" s="78"/>
      <c r="ESV32" s="78"/>
      <c r="ESW32" s="78"/>
      <c r="ESX32" s="78"/>
      <c r="ESY32" s="78"/>
      <c r="ESZ32" s="78"/>
      <c r="ETA32" s="78"/>
      <c r="ETB32" s="78"/>
      <c r="ETC32" s="78"/>
      <c r="ETD32" s="78"/>
      <c r="ETE32" s="78"/>
      <c r="ETF32" s="78"/>
      <c r="ETG32" s="78"/>
      <c r="ETH32" s="78"/>
      <c r="ETI32" s="78"/>
      <c r="ETJ32" s="78"/>
      <c r="ETK32" s="78"/>
      <c r="ETL32" s="78"/>
      <c r="ETM32" s="78"/>
      <c r="ETN32" s="78"/>
      <c r="ETO32" s="78"/>
      <c r="ETP32" s="78"/>
      <c r="ETQ32" s="78"/>
      <c r="ETR32" s="78"/>
      <c r="ETS32" s="78"/>
      <c r="ETT32" s="78"/>
      <c r="ETU32" s="78"/>
      <c r="ETV32" s="78"/>
      <c r="ETW32" s="78"/>
      <c r="ETX32" s="78"/>
      <c r="ETY32" s="78"/>
      <c r="ETZ32" s="78"/>
      <c r="EUA32" s="78"/>
      <c r="EUB32" s="78"/>
      <c r="EUC32" s="78"/>
      <c r="EUD32" s="78"/>
      <c r="EUE32" s="78"/>
      <c r="EUF32" s="78"/>
      <c r="EUG32" s="78"/>
      <c r="EUH32" s="78"/>
      <c r="EUI32" s="78"/>
      <c r="EUJ32" s="78"/>
      <c r="EUK32" s="78"/>
      <c r="EUL32" s="78"/>
      <c r="EUM32" s="78"/>
      <c r="EUN32" s="78"/>
      <c r="EUO32" s="78"/>
      <c r="EUP32" s="78"/>
      <c r="EUQ32" s="78"/>
      <c r="EUR32" s="78"/>
      <c r="EUS32" s="78"/>
      <c r="EUT32" s="78"/>
      <c r="EUU32" s="78"/>
      <c r="EUV32" s="78"/>
      <c r="EUW32" s="78"/>
      <c r="EUX32" s="78"/>
      <c r="EUY32" s="78"/>
      <c r="EUZ32" s="78"/>
      <c r="EVA32" s="78"/>
      <c r="EVB32" s="78"/>
      <c r="EVC32" s="78"/>
      <c r="EVD32" s="78"/>
      <c r="EVE32" s="78"/>
      <c r="EVF32" s="78"/>
      <c r="EVG32" s="78"/>
      <c r="EVH32" s="78"/>
      <c r="EVI32" s="78"/>
      <c r="EVJ32" s="78"/>
      <c r="EVK32" s="78"/>
      <c r="EVL32" s="78"/>
      <c r="EVM32" s="78"/>
      <c r="EVN32" s="78"/>
      <c r="EVO32" s="78"/>
      <c r="EVP32" s="78"/>
      <c r="EVQ32" s="78"/>
      <c r="EVR32" s="78"/>
      <c r="EVS32" s="78"/>
      <c r="EVT32" s="78"/>
      <c r="EVU32" s="78"/>
      <c r="EVV32" s="78"/>
      <c r="EVW32" s="78"/>
      <c r="EVX32" s="78"/>
      <c r="EVY32" s="78"/>
      <c r="EVZ32" s="78"/>
      <c r="EWA32" s="78"/>
      <c r="EWB32" s="78"/>
      <c r="EWC32" s="78"/>
      <c r="EWD32" s="78"/>
      <c r="EWE32" s="78"/>
      <c r="EWF32" s="78"/>
      <c r="EWG32" s="78"/>
      <c r="EWH32" s="78"/>
      <c r="EWI32" s="78"/>
      <c r="EWJ32" s="78"/>
      <c r="EWK32" s="78"/>
      <c r="EWL32" s="78"/>
      <c r="EWM32" s="78"/>
      <c r="EWN32" s="78"/>
      <c r="EWO32" s="78"/>
      <c r="EWP32" s="78"/>
      <c r="EWQ32" s="78"/>
      <c r="EWR32" s="78"/>
      <c r="EWS32" s="78"/>
      <c r="EWT32" s="78"/>
      <c r="EWU32" s="78"/>
      <c r="EWV32" s="78"/>
      <c r="EWW32" s="78"/>
      <c r="EWX32" s="78"/>
      <c r="EWY32" s="78"/>
      <c r="EWZ32" s="78"/>
      <c r="EXA32" s="78"/>
      <c r="EXB32" s="78"/>
      <c r="EXC32" s="78"/>
      <c r="EXD32" s="78"/>
      <c r="EXE32" s="78"/>
      <c r="EXF32" s="78"/>
      <c r="EXG32" s="78"/>
      <c r="EXH32" s="78"/>
      <c r="EXI32" s="78"/>
      <c r="EXJ32" s="78"/>
      <c r="EXK32" s="78"/>
      <c r="EXL32" s="78"/>
      <c r="EXM32" s="78"/>
      <c r="EXN32" s="78"/>
      <c r="EXO32" s="78"/>
      <c r="EXP32" s="78"/>
      <c r="EXQ32" s="78"/>
      <c r="EXR32" s="78"/>
      <c r="EXS32" s="78"/>
      <c r="EXT32" s="78"/>
      <c r="EXU32" s="78"/>
      <c r="EXV32" s="78"/>
      <c r="EXW32" s="78"/>
      <c r="EXX32" s="78"/>
      <c r="EXY32" s="78"/>
      <c r="EXZ32" s="78"/>
      <c r="EYA32" s="78"/>
      <c r="EYB32" s="78"/>
      <c r="EYC32" s="78"/>
      <c r="EYD32" s="78"/>
      <c r="EYE32" s="78"/>
      <c r="EYF32" s="78"/>
      <c r="EYG32" s="78"/>
      <c r="EYH32" s="78"/>
      <c r="EYI32" s="78"/>
      <c r="EYJ32" s="78"/>
      <c r="EYK32" s="78"/>
      <c r="EYL32" s="78"/>
      <c r="EYM32" s="78"/>
      <c r="EYN32" s="78"/>
      <c r="EYO32" s="78"/>
      <c r="EYP32" s="78"/>
      <c r="EYQ32" s="78"/>
      <c r="EYR32" s="78"/>
      <c r="EYS32" s="78"/>
      <c r="EYT32" s="78"/>
      <c r="EYU32" s="78"/>
      <c r="EYV32" s="78"/>
      <c r="EYW32" s="78"/>
      <c r="EYX32" s="78"/>
      <c r="EYY32" s="78"/>
      <c r="EYZ32" s="78"/>
      <c r="EZA32" s="78"/>
      <c r="EZB32" s="78"/>
      <c r="EZC32" s="78"/>
      <c r="EZD32" s="78"/>
      <c r="EZE32" s="78"/>
      <c r="EZF32" s="78"/>
      <c r="EZG32" s="78"/>
      <c r="EZH32" s="78"/>
      <c r="EZI32" s="78"/>
      <c r="EZJ32" s="78"/>
      <c r="EZK32" s="78"/>
      <c r="EZL32" s="78"/>
      <c r="EZM32" s="78"/>
      <c r="EZN32" s="78"/>
      <c r="EZO32" s="78"/>
      <c r="EZP32" s="78"/>
      <c r="EZQ32" s="78"/>
      <c r="EZR32" s="78"/>
      <c r="EZS32" s="78"/>
      <c r="EZT32" s="78"/>
      <c r="EZU32" s="78"/>
      <c r="EZV32" s="78"/>
      <c r="EZW32" s="78"/>
      <c r="EZX32" s="78"/>
      <c r="EZY32" s="78"/>
      <c r="EZZ32" s="78"/>
      <c r="FAA32" s="78"/>
      <c r="FAB32" s="78"/>
      <c r="FAC32" s="78"/>
      <c r="FAD32" s="78"/>
      <c r="FAE32" s="78"/>
      <c r="FAF32" s="78"/>
      <c r="FAG32" s="78"/>
      <c r="FAH32" s="78"/>
      <c r="FAI32" s="78"/>
      <c r="FAJ32" s="78"/>
      <c r="FAK32" s="78"/>
      <c r="FAL32" s="78"/>
      <c r="FAM32" s="78"/>
      <c r="FAN32" s="78"/>
      <c r="FAO32" s="78"/>
      <c r="FAP32" s="78"/>
      <c r="FAQ32" s="78"/>
      <c r="FAR32" s="78"/>
      <c r="FAS32" s="78"/>
      <c r="FAT32" s="78"/>
      <c r="FAU32" s="78"/>
      <c r="FAV32" s="78"/>
      <c r="FAW32" s="78"/>
      <c r="FAX32" s="78"/>
      <c r="FAY32" s="78"/>
      <c r="FAZ32" s="78"/>
      <c r="FBA32" s="78"/>
      <c r="FBB32" s="78"/>
      <c r="FBC32" s="78"/>
      <c r="FBD32" s="78"/>
      <c r="FBE32" s="78"/>
      <c r="FBF32" s="78"/>
      <c r="FBG32" s="78"/>
      <c r="FBH32" s="78"/>
      <c r="FBI32" s="78"/>
      <c r="FBJ32" s="78"/>
      <c r="FBK32" s="78"/>
      <c r="FBL32" s="78"/>
      <c r="FBM32" s="78"/>
      <c r="FBN32" s="78"/>
      <c r="FBO32" s="78"/>
      <c r="FBP32" s="78"/>
      <c r="FBQ32" s="78"/>
      <c r="FBR32" s="78"/>
      <c r="FBS32" s="78"/>
      <c r="FBT32" s="78"/>
      <c r="FBU32" s="78"/>
      <c r="FBV32" s="78"/>
      <c r="FBW32" s="78"/>
      <c r="FBX32" s="78"/>
      <c r="FBY32" s="78"/>
      <c r="FBZ32" s="78"/>
      <c r="FCA32" s="78"/>
      <c r="FCB32" s="78"/>
      <c r="FCC32" s="78"/>
      <c r="FCD32" s="78"/>
      <c r="FCE32" s="78"/>
      <c r="FCF32" s="78"/>
      <c r="FCG32" s="78"/>
      <c r="FCH32" s="78"/>
      <c r="FCI32" s="78"/>
      <c r="FCJ32" s="78"/>
      <c r="FCK32" s="78"/>
      <c r="FCL32" s="78"/>
      <c r="FCM32" s="78"/>
      <c r="FCN32" s="78"/>
      <c r="FCO32" s="78"/>
      <c r="FCP32" s="78"/>
      <c r="FCQ32" s="78"/>
      <c r="FCR32" s="78"/>
      <c r="FCS32" s="78"/>
      <c r="FCT32" s="78"/>
      <c r="FCU32" s="78"/>
      <c r="FCV32" s="78"/>
      <c r="FCW32" s="78"/>
      <c r="FCX32" s="78"/>
      <c r="FCY32" s="78"/>
      <c r="FCZ32" s="78"/>
      <c r="FDA32" s="78"/>
      <c r="FDB32" s="78"/>
      <c r="FDC32" s="78"/>
      <c r="FDD32" s="78"/>
      <c r="FDE32" s="78"/>
      <c r="FDF32" s="78"/>
      <c r="FDG32" s="78"/>
      <c r="FDH32" s="78"/>
      <c r="FDI32" s="78"/>
      <c r="FDJ32" s="78"/>
      <c r="FDK32" s="78"/>
      <c r="FDL32" s="78"/>
      <c r="FDM32" s="78"/>
      <c r="FDN32" s="78"/>
      <c r="FDO32" s="78"/>
      <c r="FDP32" s="78"/>
      <c r="FDQ32" s="78"/>
      <c r="FDR32" s="78"/>
      <c r="FDS32" s="78"/>
      <c r="FDT32" s="78"/>
      <c r="FDU32" s="78"/>
      <c r="FDV32" s="78"/>
      <c r="FDW32" s="78"/>
      <c r="FDX32" s="78"/>
      <c r="FDY32" s="78"/>
      <c r="FDZ32" s="78"/>
      <c r="FEA32" s="78"/>
      <c r="FEB32" s="78"/>
      <c r="FEC32" s="78"/>
      <c r="FED32" s="78"/>
      <c r="FEE32" s="78"/>
      <c r="FEF32" s="78"/>
      <c r="FEG32" s="78"/>
      <c r="FEH32" s="78"/>
      <c r="FEI32" s="78"/>
      <c r="FEJ32" s="78"/>
      <c r="FEK32" s="78"/>
      <c r="FEL32" s="78"/>
      <c r="FEM32" s="78"/>
      <c r="FEN32" s="78"/>
      <c r="FEO32" s="78"/>
      <c r="FEP32" s="78"/>
      <c r="FEQ32" s="78"/>
      <c r="FER32" s="78"/>
      <c r="FES32" s="78"/>
      <c r="FET32" s="78"/>
      <c r="FEU32" s="78"/>
      <c r="FEV32" s="78"/>
      <c r="FEW32" s="78"/>
      <c r="FEX32" s="78"/>
      <c r="FEY32" s="78"/>
      <c r="FEZ32" s="78"/>
      <c r="FFA32" s="78"/>
      <c r="FFB32" s="78"/>
      <c r="FFC32" s="78"/>
      <c r="FFD32" s="78"/>
      <c r="FFE32" s="78"/>
      <c r="FFF32" s="78"/>
      <c r="FFG32" s="78"/>
      <c r="FFH32" s="78"/>
      <c r="FFI32" s="78"/>
      <c r="FFJ32" s="78"/>
      <c r="FFK32" s="78"/>
      <c r="FFL32" s="78"/>
      <c r="FFM32" s="78"/>
      <c r="FFN32" s="78"/>
      <c r="FFO32" s="78"/>
      <c r="FFP32" s="78"/>
      <c r="FFQ32" s="78"/>
      <c r="FFR32" s="78"/>
      <c r="FFS32" s="78"/>
      <c r="FFT32" s="78"/>
      <c r="FFU32" s="78"/>
      <c r="FFV32" s="78"/>
      <c r="FFW32" s="78"/>
      <c r="FFX32" s="78"/>
      <c r="FFY32" s="78"/>
      <c r="FFZ32" s="78"/>
      <c r="FGA32" s="78"/>
      <c r="FGB32" s="78"/>
      <c r="FGC32" s="78"/>
      <c r="FGD32" s="78"/>
      <c r="FGE32" s="78"/>
      <c r="FGF32" s="78"/>
      <c r="FGG32" s="78"/>
      <c r="FGH32" s="78"/>
      <c r="FGI32" s="78"/>
      <c r="FGJ32" s="78"/>
      <c r="FGK32" s="78"/>
      <c r="FGL32" s="78"/>
      <c r="FGM32" s="78"/>
      <c r="FGN32" s="78"/>
      <c r="FGO32" s="78"/>
      <c r="FGP32" s="78"/>
      <c r="FGQ32" s="78"/>
      <c r="FGR32" s="78"/>
      <c r="FGS32" s="78"/>
      <c r="FGT32" s="78"/>
      <c r="FGU32" s="78"/>
      <c r="FGV32" s="78"/>
      <c r="FGW32" s="78"/>
      <c r="FGX32" s="78"/>
      <c r="FGY32" s="78"/>
      <c r="FGZ32" s="78"/>
      <c r="FHA32" s="78"/>
      <c r="FHB32" s="78"/>
      <c r="FHC32" s="78"/>
      <c r="FHD32" s="78"/>
      <c r="FHE32" s="78"/>
      <c r="FHF32" s="78"/>
      <c r="FHG32" s="78"/>
      <c r="FHH32" s="78"/>
      <c r="FHI32" s="78"/>
      <c r="FHJ32" s="78"/>
      <c r="FHK32" s="78"/>
      <c r="FHL32" s="78"/>
      <c r="FHM32" s="78"/>
      <c r="FHN32" s="78"/>
      <c r="FHO32" s="78"/>
      <c r="FHP32" s="78"/>
      <c r="FHQ32" s="78"/>
      <c r="FHR32" s="78"/>
      <c r="FHS32" s="78"/>
      <c r="FHT32" s="78"/>
      <c r="FHU32" s="78"/>
      <c r="FHV32" s="78"/>
      <c r="FHW32" s="78"/>
      <c r="FHX32" s="78"/>
      <c r="FHY32" s="78"/>
      <c r="FHZ32" s="78"/>
      <c r="FIA32" s="78"/>
      <c r="FIB32" s="78"/>
      <c r="FIC32" s="78"/>
      <c r="FID32" s="78"/>
      <c r="FIE32" s="78"/>
      <c r="FIF32" s="78"/>
      <c r="FIG32" s="78"/>
      <c r="FIH32" s="78"/>
      <c r="FII32" s="78"/>
      <c r="FIJ32" s="78"/>
      <c r="FIK32" s="78"/>
      <c r="FIL32" s="78"/>
      <c r="FIM32" s="78"/>
      <c r="FIN32" s="78"/>
      <c r="FIO32" s="78"/>
      <c r="FIP32" s="78"/>
      <c r="FIQ32" s="78"/>
      <c r="FIR32" s="78"/>
      <c r="FIS32" s="78"/>
      <c r="FIT32" s="78"/>
      <c r="FIU32" s="78"/>
      <c r="FIV32" s="78"/>
      <c r="FIW32" s="78"/>
      <c r="FIX32" s="78"/>
      <c r="FIY32" s="78"/>
      <c r="FIZ32" s="78"/>
      <c r="FJA32" s="78"/>
      <c r="FJB32" s="78"/>
      <c r="FJC32" s="78"/>
      <c r="FJD32" s="78"/>
      <c r="FJE32" s="78"/>
      <c r="FJF32" s="78"/>
      <c r="FJG32" s="78"/>
      <c r="FJH32" s="78"/>
      <c r="FJI32" s="78"/>
      <c r="FJJ32" s="78"/>
      <c r="FJK32" s="78"/>
      <c r="FJL32" s="78"/>
      <c r="FJM32" s="78"/>
      <c r="FJN32" s="78"/>
      <c r="FJO32" s="78"/>
      <c r="FJP32" s="78"/>
      <c r="FJQ32" s="78"/>
      <c r="FJR32" s="78"/>
      <c r="FJS32" s="78"/>
      <c r="FJT32" s="78"/>
      <c r="FJU32" s="78"/>
      <c r="FJV32" s="78"/>
      <c r="FJW32" s="78"/>
      <c r="FJX32" s="78"/>
      <c r="FJY32" s="78"/>
      <c r="FJZ32" s="78"/>
      <c r="FKA32" s="78"/>
      <c r="FKB32" s="78"/>
      <c r="FKC32" s="78"/>
      <c r="FKD32" s="78"/>
      <c r="FKE32" s="78"/>
      <c r="FKF32" s="78"/>
      <c r="FKG32" s="78"/>
      <c r="FKH32" s="78"/>
      <c r="FKI32" s="78"/>
      <c r="FKJ32" s="78"/>
      <c r="FKK32" s="78"/>
      <c r="FKL32" s="78"/>
      <c r="FKM32" s="78"/>
      <c r="FKN32" s="78"/>
      <c r="FKO32" s="78"/>
      <c r="FKP32" s="78"/>
      <c r="FKQ32" s="78"/>
      <c r="FKR32" s="78"/>
      <c r="FKS32" s="78"/>
      <c r="FKT32" s="78"/>
      <c r="FKU32" s="78"/>
      <c r="FKV32" s="78"/>
      <c r="FKW32" s="78"/>
      <c r="FKX32" s="78"/>
      <c r="FKY32" s="78"/>
      <c r="FKZ32" s="78"/>
      <c r="FLA32" s="78"/>
      <c r="FLB32" s="78"/>
      <c r="FLC32" s="78"/>
      <c r="FLD32" s="78"/>
      <c r="FLE32" s="78"/>
      <c r="FLF32" s="78"/>
      <c r="FLG32" s="78"/>
      <c r="FLH32" s="78"/>
      <c r="FLI32" s="78"/>
      <c r="FLJ32" s="78"/>
      <c r="FLK32" s="78"/>
      <c r="FLL32" s="78"/>
      <c r="FLM32" s="78"/>
      <c r="FLN32" s="78"/>
      <c r="FLO32" s="78"/>
      <c r="FLP32" s="78"/>
      <c r="FLQ32" s="78"/>
      <c r="FLR32" s="78"/>
      <c r="FLS32" s="78"/>
      <c r="FLT32" s="78"/>
      <c r="FLU32" s="78"/>
      <c r="FLV32" s="78"/>
      <c r="FLW32" s="78"/>
      <c r="FLX32" s="78"/>
      <c r="FLY32" s="78"/>
      <c r="FLZ32" s="78"/>
      <c r="FMA32" s="78"/>
      <c r="FMB32" s="78"/>
      <c r="FMC32" s="78"/>
      <c r="FMD32" s="78"/>
      <c r="FME32" s="78"/>
      <c r="FMF32" s="78"/>
      <c r="FMG32" s="78"/>
      <c r="FMH32" s="78"/>
      <c r="FMI32" s="78"/>
      <c r="FMJ32" s="78"/>
      <c r="FMK32" s="78"/>
      <c r="FML32" s="78"/>
      <c r="FMM32" s="78"/>
      <c r="FMN32" s="78"/>
      <c r="FMO32" s="78"/>
      <c r="FMP32" s="78"/>
      <c r="FMQ32" s="78"/>
      <c r="FMR32" s="78"/>
      <c r="FMS32" s="78"/>
      <c r="FMT32" s="78"/>
      <c r="FMU32" s="78"/>
      <c r="FMV32" s="78"/>
      <c r="FMW32" s="78"/>
      <c r="FMX32" s="78"/>
      <c r="FMY32" s="78"/>
      <c r="FMZ32" s="78"/>
      <c r="FNA32" s="78"/>
      <c r="FNB32" s="78"/>
      <c r="FNC32" s="78"/>
      <c r="FND32" s="78"/>
      <c r="FNE32" s="78"/>
      <c r="FNF32" s="78"/>
      <c r="FNG32" s="78"/>
      <c r="FNH32" s="78"/>
      <c r="FNI32" s="78"/>
      <c r="FNJ32" s="78"/>
      <c r="FNK32" s="78"/>
      <c r="FNL32" s="78"/>
      <c r="FNM32" s="78"/>
      <c r="FNN32" s="78"/>
      <c r="FNO32" s="78"/>
      <c r="FNP32" s="78"/>
      <c r="FNQ32" s="78"/>
      <c r="FNR32" s="78"/>
      <c r="FNS32" s="78"/>
      <c r="FNT32" s="78"/>
      <c r="FNU32" s="78"/>
      <c r="FNV32" s="78"/>
      <c r="FNW32" s="78"/>
      <c r="FNX32" s="78"/>
      <c r="FNY32" s="78"/>
      <c r="FNZ32" s="78"/>
      <c r="FOA32" s="78"/>
      <c r="FOB32" s="78"/>
      <c r="FOC32" s="78"/>
      <c r="FOD32" s="78"/>
      <c r="FOE32" s="78"/>
      <c r="FOF32" s="78"/>
      <c r="FOG32" s="78"/>
      <c r="FOH32" s="78"/>
      <c r="FOI32" s="78"/>
      <c r="FOJ32" s="78"/>
      <c r="FOK32" s="78"/>
      <c r="FOL32" s="78"/>
      <c r="FOM32" s="78"/>
      <c r="FON32" s="78"/>
      <c r="FOO32" s="78"/>
      <c r="FOP32" s="78"/>
      <c r="FOQ32" s="78"/>
      <c r="FOR32" s="78"/>
      <c r="FOS32" s="78"/>
      <c r="FOT32" s="78"/>
      <c r="FOU32" s="78"/>
      <c r="FOV32" s="78"/>
      <c r="FOW32" s="78"/>
      <c r="FOX32" s="78"/>
      <c r="FOY32" s="78"/>
      <c r="FOZ32" s="78"/>
      <c r="FPA32" s="78"/>
      <c r="FPB32" s="78"/>
      <c r="FPC32" s="78"/>
      <c r="FPD32" s="78"/>
      <c r="FPE32" s="78"/>
      <c r="FPF32" s="78"/>
      <c r="FPG32" s="78"/>
      <c r="FPH32" s="78"/>
      <c r="FPI32" s="78"/>
      <c r="FPJ32" s="78"/>
      <c r="FPK32" s="78"/>
      <c r="FPL32" s="78"/>
      <c r="FPM32" s="78"/>
      <c r="FPN32" s="78"/>
      <c r="FPO32" s="78"/>
      <c r="FPP32" s="78"/>
      <c r="FPQ32" s="78"/>
      <c r="FPR32" s="78"/>
      <c r="FPS32" s="78"/>
      <c r="FPT32" s="78"/>
      <c r="FPU32" s="78"/>
      <c r="FPV32" s="78"/>
      <c r="FPW32" s="78"/>
      <c r="FPX32" s="78"/>
      <c r="FPY32" s="78"/>
      <c r="FPZ32" s="78"/>
      <c r="FQA32" s="78"/>
      <c r="FQB32" s="78"/>
      <c r="FQC32" s="78"/>
      <c r="FQD32" s="78"/>
      <c r="FQE32" s="78"/>
      <c r="FQF32" s="78"/>
      <c r="FQG32" s="78"/>
      <c r="FQH32" s="78"/>
      <c r="FQI32" s="78"/>
      <c r="FQJ32" s="78"/>
      <c r="FQK32" s="78"/>
      <c r="FQL32" s="78"/>
      <c r="FQM32" s="78"/>
      <c r="FQN32" s="78"/>
      <c r="FQO32" s="78"/>
      <c r="FQP32" s="78"/>
      <c r="FQQ32" s="78"/>
      <c r="FQR32" s="78"/>
      <c r="FQS32" s="78"/>
      <c r="FQT32" s="78"/>
      <c r="FQU32" s="78"/>
      <c r="FQV32" s="78"/>
      <c r="FQW32" s="78"/>
      <c r="FQX32" s="78"/>
      <c r="FQY32" s="78"/>
      <c r="FQZ32" s="78"/>
      <c r="FRA32" s="78"/>
      <c r="FRB32" s="78"/>
      <c r="FRC32" s="78"/>
      <c r="FRD32" s="78"/>
      <c r="FRE32" s="78"/>
      <c r="FRF32" s="78"/>
      <c r="FRG32" s="78"/>
      <c r="FRH32" s="78"/>
      <c r="FRI32" s="78"/>
      <c r="FRJ32" s="78"/>
      <c r="FRK32" s="78"/>
      <c r="FRL32" s="78"/>
      <c r="FRM32" s="78"/>
      <c r="FRN32" s="78"/>
      <c r="FRO32" s="78"/>
      <c r="FRP32" s="78"/>
      <c r="FRQ32" s="78"/>
      <c r="FRR32" s="78"/>
      <c r="FRS32" s="78"/>
      <c r="FRT32" s="78"/>
      <c r="FRU32" s="78"/>
      <c r="FRV32" s="78"/>
      <c r="FRW32" s="78"/>
      <c r="FRX32" s="78"/>
      <c r="FRY32" s="78"/>
      <c r="FRZ32" s="78"/>
      <c r="FSA32" s="78"/>
      <c r="FSB32" s="78"/>
      <c r="FSC32" s="78"/>
      <c r="FSD32" s="78"/>
      <c r="FSE32" s="78"/>
      <c r="FSF32" s="78"/>
      <c r="FSG32" s="78"/>
      <c r="FSH32" s="78"/>
      <c r="FSI32" s="78"/>
      <c r="FSJ32" s="78"/>
      <c r="FSK32" s="78"/>
      <c r="FSL32" s="78"/>
      <c r="FSM32" s="78"/>
      <c r="FSN32" s="78"/>
      <c r="FSO32" s="78"/>
      <c r="FSP32" s="78"/>
      <c r="FSQ32" s="78"/>
      <c r="FSR32" s="78"/>
      <c r="FSS32" s="78"/>
      <c r="FST32" s="78"/>
      <c r="FSU32" s="78"/>
      <c r="FSV32" s="78"/>
      <c r="FSW32" s="78"/>
      <c r="FSX32" s="78"/>
      <c r="FSY32" s="78"/>
      <c r="FSZ32" s="78"/>
      <c r="FTA32" s="78"/>
      <c r="FTB32" s="78"/>
      <c r="FTC32" s="78"/>
      <c r="FTD32" s="78"/>
      <c r="FTE32" s="78"/>
      <c r="FTF32" s="78"/>
      <c r="FTG32" s="78"/>
      <c r="FTH32" s="78"/>
      <c r="FTI32" s="78"/>
      <c r="FTJ32" s="78"/>
      <c r="FTK32" s="78"/>
      <c r="FTL32" s="78"/>
      <c r="FTM32" s="78"/>
      <c r="FTN32" s="78"/>
      <c r="FTO32" s="78"/>
      <c r="FTP32" s="78"/>
      <c r="FTQ32" s="78"/>
      <c r="FTR32" s="78"/>
      <c r="FTS32" s="78"/>
      <c r="FTT32" s="78"/>
      <c r="FTU32" s="78"/>
      <c r="FTV32" s="78"/>
      <c r="FTW32" s="78"/>
      <c r="FTX32" s="78"/>
      <c r="FTY32" s="78"/>
      <c r="FTZ32" s="78"/>
      <c r="FUA32" s="78"/>
      <c r="FUB32" s="78"/>
      <c r="FUC32" s="78"/>
      <c r="FUD32" s="78"/>
      <c r="FUE32" s="78"/>
      <c r="FUF32" s="78"/>
      <c r="FUG32" s="78"/>
      <c r="FUH32" s="78"/>
      <c r="FUI32" s="78"/>
      <c r="FUJ32" s="78"/>
      <c r="FUK32" s="78"/>
      <c r="FUL32" s="78"/>
      <c r="FUM32" s="78"/>
      <c r="FUN32" s="78"/>
      <c r="FUO32" s="78"/>
      <c r="FUP32" s="78"/>
      <c r="FUQ32" s="78"/>
      <c r="FUR32" s="78"/>
      <c r="FUS32" s="78"/>
      <c r="FUT32" s="78"/>
      <c r="FUU32" s="78"/>
      <c r="FUV32" s="78"/>
      <c r="FUW32" s="78"/>
      <c r="FUX32" s="78"/>
      <c r="FUY32" s="78"/>
      <c r="FUZ32" s="78"/>
      <c r="FVA32" s="78"/>
      <c r="FVB32" s="78"/>
      <c r="FVC32" s="78"/>
      <c r="FVD32" s="78"/>
      <c r="FVE32" s="78"/>
      <c r="FVF32" s="78"/>
      <c r="FVG32" s="78"/>
      <c r="FVH32" s="78"/>
      <c r="FVI32" s="78"/>
      <c r="FVJ32" s="78"/>
      <c r="FVK32" s="78"/>
      <c r="FVL32" s="78"/>
      <c r="FVM32" s="78"/>
      <c r="FVN32" s="78"/>
      <c r="FVO32" s="78"/>
      <c r="FVP32" s="78"/>
      <c r="FVQ32" s="78"/>
      <c r="FVR32" s="78"/>
      <c r="FVS32" s="78"/>
      <c r="FVT32" s="78"/>
      <c r="FVU32" s="78"/>
      <c r="FVV32" s="78"/>
      <c r="FVW32" s="78"/>
      <c r="FVX32" s="78"/>
      <c r="FVY32" s="78"/>
      <c r="FVZ32" s="78"/>
      <c r="FWA32" s="78"/>
      <c r="FWB32" s="78"/>
      <c r="FWC32" s="78"/>
      <c r="FWD32" s="78"/>
      <c r="FWE32" s="78"/>
      <c r="FWF32" s="78"/>
      <c r="FWG32" s="78"/>
      <c r="FWH32" s="78"/>
      <c r="FWI32" s="78"/>
      <c r="FWJ32" s="78"/>
      <c r="FWK32" s="78"/>
      <c r="FWL32" s="78"/>
      <c r="FWM32" s="78"/>
      <c r="FWN32" s="78"/>
      <c r="FWO32" s="78"/>
      <c r="FWP32" s="78"/>
      <c r="FWQ32" s="78"/>
      <c r="FWR32" s="78"/>
      <c r="FWS32" s="78"/>
      <c r="FWT32" s="78"/>
      <c r="FWU32" s="78"/>
      <c r="FWV32" s="78"/>
      <c r="FWW32" s="78"/>
      <c r="FWX32" s="78"/>
      <c r="FWY32" s="78"/>
      <c r="FWZ32" s="78"/>
      <c r="FXA32" s="78"/>
      <c r="FXB32" s="78"/>
      <c r="FXC32" s="78"/>
      <c r="FXD32" s="78"/>
      <c r="FXE32" s="78"/>
      <c r="FXF32" s="78"/>
      <c r="FXG32" s="78"/>
      <c r="FXH32" s="78"/>
      <c r="FXI32" s="78"/>
      <c r="FXJ32" s="78"/>
      <c r="FXK32" s="78"/>
      <c r="FXL32" s="78"/>
      <c r="FXM32" s="78"/>
      <c r="FXN32" s="78"/>
      <c r="FXO32" s="78"/>
      <c r="FXP32" s="78"/>
      <c r="FXQ32" s="78"/>
      <c r="FXR32" s="78"/>
      <c r="FXS32" s="78"/>
      <c r="FXT32" s="78"/>
      <c r="FXU32" s="78"/>
      <c r="FXV32" s="78"/>
      <c r="FXW32" s="78"/>
      <c r="FXX32" s="78"/>
      <c r="FXY32" s="78"/>
      <c r="FXZ32" s="78"/>
      <c r="FYA32" s="78"/>
      <c r="FYB32" s="78"/>
      <c r="FYC32" s="78"/>
      <c r="FYD32" s="78"/>
      <c r="FYE32" s="78"/>
      <c r="FYF32" s="78"/>
      <c r="FYG32" s="78"/>
      <c r="FYH32" s="78"/>
      <c r="FYI32" s="78"/>
      <c r="FYJ32" s="78"/>
      <c r="FYK32" s="78"/>
      <c r="FYL32" s="78"/>
      <c r="FYM32" s="78"/>
      <c r="FYN32" s="78"/>
      <c r="FYO32" s="78"/>
      <c r="FYP32" s="78"/>
      <c r="FYQ32" s="78"/>
      <c r="FYR32" s="78"/>
      <c r="FYS32" s="78"/>
      <c r="FYT32" s="78"/>
      <c r="FYU32" s="78"/>
      <c r="FYV32" s="78"/>
      <c r="FYW32" s="78"/>
      <c r="FYX32" s="78"/>
      <c r="FYY32" s="78"/>
      <c r="FYZ32" s="78"/>
      <c r="FZA32" s="78"/>
      <c r="FZB32" s="78"/>
      <c r="FZC32" s="78"/>
      <c r="FZD32" s="78"/>
      <c r="FZE32" s="78"/>
      <c r="FZF32" s="78"/>
      <c r="FZG32" s="78"/>
      <c r="FZH32" s="78"/>
      <c r="FZI32" s="78"/>
      <c r="FZJ32" s="78"/>
      <c r="FZK32" s="78"/>
      <c r="FZL32" s="78"/>
      <c r="FZM32" s="78"/>
      <c r="FZN32" s="78"/>
      <c r="FZO32" s="78"/>
      <c r="FZP32" s="78"/>
      <c r="FZQ32" s="78"/>
      <c r="FZR32" s="78"/>
      <c r="FZS32" s="78"/>
      <c r="FZT32" s="78"/>
      <c r="FZU32" s="78"/>
      <c r="FZV32" s="78"/>
      <c r="FZW32" s="78"/>
      <c r="FZX32" s="78"/>
      <c r="FZY32" s="78"/>
      <c r="FZZ32" s="78"/>
      <c r="GAA32" s="78"/>
      <c r="GAB32" s="78"/>
      <c r="GAC32" s="78"/>
      <c r="GAD32" s="78"/>
      <c r="GAE32" s="78"/>
      <c r="GAF32" s="78"/>
      <c r="GAG32" s="78"/>
      <c r="GAH32" s="78"/>
      <c r="GAI32" s="78"/>
      <c r="GAJ32" s="78"/>
      <c r="GAK32" s="78"/>
      <c r="GAL32" s="78"/>
      <c r="GAM32" s="78"/>
      <c r="GAN32" s="78"/>
      <c r="GAO32" s="78"/>
      <c r="GAP32" s="78"/>
      <c r="GAQ32" s="78"/>
      <c r="GAR32" s="78"/>
      <c r="GAS32" s="78"/>
      <c r="GAT32" s="78"/>
      <c r="GAU32" s="78"/>
      <c r="GAV32" s="78"/>
      <c r="GAW32" s="78"/>
      <c r="GAX32" s="78"/>
      <c r="GAY32" s="78"/>
      <c r="GAZ32" s="78"/>
      <c r="GBA32" s="78"/>
      <c r="GBB32" s="78"/>
      <c r="GBC32" s="78"/>
      <c r="GBD32" s="78"/>
      <c r="GBE32" s="78"/>
      <c r="GBF32" s="78"/>
      <c r="GBG32" s="78"/>
      <c r="GBH32" s="78"/>
      <c r="GBI32" s="78"/>
      <c r="GBJ32" s="78"/>
      <c r="GBK32" s="78"/>
      <c r="GBL32" s="78"/>
      <c r="GBM32" s="78"/>
      <c r="GBN32" s="78"/>
      <c r="GBO32" s="78"/>
      <c r="GBP32" s="78"/>
      <c r="GBQ32" s="78"/>
      <c r="GBR32" s="78"/>
      <c r="GBS32" s="78"/>
      <c r="GBT32" s="78"/>
      <c r="GBU32" s="78"/>
      <c r="GBV32" s="78"/>
      <c r="GBW32" s="78"/>
      <c r="GBX32" s="78"/>
      <c r="GBY32" s="78"/>
      <c r="GBZ32" s="78"/>
      <c r="GCA32" s="78"/>
      <c r="GCB32" s="78"/>
      <c r="GCC32" s="78"/>
      <c r="GCD32" s="78"/>
      <c r="GCE32" s="78"/>
      <c r="GCF32" s="78"/>
      <c r="GCG32" s="78"/>
      <c r="GCH32" s="78"/>
      <c r="GCI32" s="78"/>
      <c r="GCJ32" s="78"/>
      <c r="GCK32" s="78"/>
      <c r="GCL32" s="78"/>
      <c r="GCM32" s="78"/>
      <c r="GCN32" s="78"/>
      <c r="GCO32" s="78"/>
      <c r="GCP32" s="78"/>
      <c r="GCQ32" s="78"/>
      <c r="GCR32" s="78"/>
      <c r="GCS32" s="78"/>
      <c r="GCT32" s="78"/>
      <c r="GCU32" s="78"/>
      <c r="GCV32" s="78"/>
      <c r="GCW32" s="78"/>
      <c r="GCX32" s="78"/>
      <c r="GCY32" s="78"/>
      <c r="GCZ32" s="78"/>
      <c r="GDA32" s="78"/>
      <c r="GDB32" s="78"/>
      <c r="GDC32" s="78"/>
      <c r="GDD32" s="78"/>
      <c r="GDE32" s="78"/>
      <c r="GDF32" s="78"/>
      <c r="GDG32" s="78"/>
      <c r="GDH32" s="78"/>
      <c r="GDI32" s="78"/>
      <c r="GDJ32" s="78"/>
      <c r="GDK32" s="78"/>
      <c r="GDL32" s="78"/>
      <c r="GDM32" s="78"/>
      <c r="GDN32" s="78"/>
      <c r="GDO32" s="78"/>
      <c r="GDP32" s="78"/>
      <c r="GDQ32" s="78"/>
      <c r="GDR32" s="78"/>
      <c r="GDS32" s="78"/>
      <c r="GDT32" s="78"/>
      <c r="GDU32" s="78"/>
      <c r="GDV32" s="78"/>
      <c r="GDW32" s="78"/>
      <c r="GDX32" s="78"/>
      <c r="GDY32" s="78"/>
      <c r="GDZ32" s="78"/>
      <c r="GEA32" s="78"/>
      <c r="GEB32" s="78"/>
      <c r="GEC32" s="78"/>
      <c r="GED32" s="78"/>
      <c r="GEE32" s="78"/>
      <c r="GEF32" s="78"/>
      <c r="GEG32" s="78"/>
      <c r="GEH32" s="78"/>
      <c r="GEI32" s="78"/>
      <c r="GEJ32" s="78"/>
      <c r="GEK32" s="78"/>
      <c r="GEL32" s="78"/>
      <c r="GEM32" s="78"/>
      <c r="GEN32" s="78"/>
      <c r="GEO32" s="78"/>
      <c r="GEP32" s="78"/>
      <c r="GEQ32" s="78"/>
      <c r="GER32" s="78"/>
      <c r="GES32" s="78"/>
      <c r="GET32" s="78"/>
      <c r="GEU32" s="78"/>
      <c r="GEV32" s="78"/>
      <c r="GEW32" s="78"/>
      <c r="GEX32" s="78"/>
      <c r="GEY32" s="78"/>
      <c r="GEZ32" s="78"/>
      <c r="GFA32" s="78"/>
      <c r="GFB32" s="78"/>
      <c r="GFC32" s="78"/>
      <c r="GFD32" s="78"/>
      <c r="GFE32" s="78"/>
      <c r="GFF32" s="78"/>
      <c r="GFG32" s="78"/>
      <c r="GFH32" s="78"/>
      <c r="GFI32" s="78"/>
      <c r="GFJ32" s="78"/>
      <c r="GFK32" s="78"/>
      <c r="GFL32" s="78"/>
      <c r="GFM32" s="78"/>
      <c r="GFN32" s="78"/>
      <c r="GFO32" s="78"/>
      <c r="GFP32" s="78"/>
      <c r="GFQ32" s="78"/>
      <c r="GFR32" s="78"/>
      <c r="GFS32" s="78"/>
      <c r="GFT32" s="78"/>
      <c r="GFU32" s="78"/>
      <c r="GFV32" s="78"/>
      <c r="GFW32" s="78"/>
      <c r="GFX32" s="78"/>
      <c r="GFY32" s="78"/>
      <c r="GFZ32" s="78"/>
      <c r="GGA32" s="78"/>
      <c r="GGB32" s="78"/>
      <c r="GGC32" s="78"/>
      <c r="GGD32" s="78"/>
      <c r="GGE32" s="78"/>
      <c r="GGF32" s="78"/>
      <c r="GGG32" s="78"/>
      <c r="GGH32" s="78"/>
      <c r="GGI32" s="78"/>
      <c r="GGJ32" s="78"/>
      <c r="GGK32" s="78"/>
      <c r="GGL32" s="78"/>
      <c r="GGM32" s="78"/>
      <c r="GGN32" s="78"/>
      <c r="GGO32" s="78"/>
      <c r="GGP32" s="78"/>
      <c r="GGQ32" s="78"/>
      <c r="GGR32" s="78"/>
      <c r="GGS32" s="78"/>
      <c r="GGT32" s="78"/>
      <c r="GGU32" s="78"/>
      <c r="GGV32" s="78"/>
      <c r="GGW32" s="78"/>
      <c r="GGX32" s="78"/>
      <c r="GGY32" s="78"/>
      <c r="GGZ32" s="78"/>
      <c r="GHA32" s="78"/>
      <c r="GHB32" s="78"/>
      <c r="GHC32" s="78"/>
      <c r="GHD32" s="78"/>
      <c r="GHE32" s="78"/>
      <c r="GHF32" s="78"/>
      <c r="GHG32" s="78"/>
      <c r="GHH32" s="78"/>
      <c r="GHI32" s="78"/>
      <c r="GHJ32" s="78"/>
      <c r="GHK32" s="78"/>
      <c r="GHL32" s="78"/>
      <c r="GHM32" s="78"/>
      <c r="GHN32" s="78"/>
      <c r="GHO32" s="78"/>
      <c r="GHP32" s="78"/>
      <c r="GHQ32" s="78"/>
      <c r="GHR32" s="78"/>
      <c r="GHS32" s="78"/>
      <c r="GHT32" s="78"/>
      <c r="GHU32" s="78"/>
      <c r="GHV32" s="78"/>
      <c r="GHW32" s="78"/>
      <c r="GHX32" s="78"/>
      <c r="GHY32" s="78"/>
      <c r="GHZ32" s="78"/>
      <c r="GIA32" s="78"/>
      <c r="GIB32" s="78"/>
      <c r="GIC32" s="78"/>
      <c r="GID32" s="78"/>
      <c r="GIE32" s="78"/>
      <c r="GIF32" s="78"/>
      <c r="GIG32" s="78"/>
      <c r="GIH32" s="78"/>
      <c r="GII32" s="78"/>
      <c r="GIJ32" s="78"/>
      <c r="GIK32" s="78"/>
      <c r="GIL32" s="78"/>
      <c r="GIM32" s="78"/>
      <c r="GIN32" s="78"/>
      <c r="GIO32" s="78"/>
      <c r="GIP32" s="78"/>
      <c r="GIQ32" s="78"/>
      <c r="GIR32" s="78"/>
      <c r="GIS32" s="78"/>
      <c r="GIT32" s="78"/>
      <c r="GIU32" s="78"/>
      <c r="GIV32" s="78"/>
      <c r="GIW32" s="78"/>
      <c r="GIX32" s="78"/>
      <c r="GIY32" s="78"/>
      <c r="GIZ32" s="78"/>
      <c r="GJA32" s="78"/>
      <c r="GJB32" s="78"/>
      <c r="GJC32" s="78"/>
      <c r="GJD32" s="78"/>
      <c r="GJE32" s="78"/>
      <c r="GJF32" s="78"/>
      <c r="GJG32" s="78"/>
      <c r="GJH32" s="78"/>
      <c r="GJI32" s="78"/>
      <c r="GJJ32" s="78"/>
      <c r="GJK32" s="78"/>
      <c r="GJL32" s="78"/>
      <c r="GJM32" s="78"/>
      <c r="GJN32" s="78"/>
      <c r="GJO32" s="78"/>
      <c r="GJP32" s="78"/>
      <c r="GJQ32" s="78"/>
      <c r="GJR32" s="78"/>
      <c r="GJS32" s="78"/>
      <c r="GJT32" s="78"/>
      <c r="GJU32" s="78"/>
      <c r="GJV32" s="78"/>
      <c r="GJW32" s="78"/>
      <c r="GJX32" s="78"/>
      <c r="GJY32" s="78"/>
      <c r="GJZ32" s="78"/>
      <c r="GKA32" s="78"/>
      <c r="GKB32" s="78"/>
      <c r="GKC32" s="78"/>
      <c r="GKD32" s="78"/>
      <c r="GKE32" s="78"/>
      <c r="GKF32" s="78"/>
      <c r="GKG32" s="78"/>
      <c r="GKH32" s="78"/>
      <c r="GKI32" s="78"/>
      <c r="GKJ32" s="78"/>
      <c r="GKK32" s="78"/>
      <c r="GKL32" s="78"/>
      <c r="GKM32" s="78"/>
      <c r="GKN32" s="78"/>
      <c r="GKO32" s="78"/>
      <c r="GKP32" s="78"/>
      <c r="GKQ32" s="78"/>
      <c r="GKR32" s="78"/>
      <c r="GKS32" s="78"/>
      <c r="GKT32" s="78"/>
      <c r="GKU32" s="78"/>
      <c r="GKV32" s="78"/>
      <c r="GKW32" s="78"/>
      <c r="GKX32" s="78"/>
      <c r="GKY32" s="78"/>
      <c r="GKZ32" s="78"/>
      <c r="GLA32" s="78"/>
      <c r="GLB32" s="78"/>
      <c r="GLC32" s="78"/>
      <c r="GLD32" s="78"/>
      <c r="GLE32" s="78"/>
      <c r="GLF32" s="78"/>
      <c r="GLG32" s="78"/>
      <c r="GLH32" s="78"/>
      <c r="GLI32" s="78"/>
      <c r="GLJ32" s="78"/>
      <c r="GLK32" s="78"/>
      <c r="GLL32" s="78"/>
      <c r="GLM32" s="78"/>
      <c r="GLN32" s="78"/>
      <c r="GLO32" s="78"/>
      <c r="GLP32" s="78"/>
      <c r="GLQ32" s="78"/>
      <c r="GLR32" s="78"/>
      <c r="GLS32" s="78"/>
      <c r="GLT32" s="78"/>
      <c r="GLU32" s="78"/>
      <c r="GLV32" s="78"/>
      <c r="GLW32" s="78"/>
      <c r="GLX32" s="78"/>
      <c r="GLY32" s="78"/>
      <c r="GLZ32" s="78"/>
      <c r="GMA32" s="78"/>
      <c r="GMB32" s="78"/>
      <c r="GMC32" s="78"/>
      <c r="GMD32" s="78"/>
      <c r="GME32" s="78"/>
      <c r="GMF32" s="78"/>
      <c r="GMG32" s="78"/>
      <c r="GMH32" s="78"/>
      <c r="GMI32" s="78"/>
      <c r="GMJ32" s="78"/>
      <c r="GMK32" s="78"/>
      <c r="GML32" s="78"/>
      <c r="GMM32" s="78"/>
      <c r="GMN32" s="78"/>
      <c r="GMO32" s="78"/>
      <c r="GMP32" s="78"/>
      <c r="GMQ32" s="78"/>
      <c r="GMR32" s="78"/>
      <c r="GMS32" s="78"/>
      <c r="GMT32" s="78"/>
      <c r="GMU32" s="78"/>
      <c r="GMV32" s="78"/>
      <c r="GMW32" s="78"/>
      <c r="GMX32" s="78"/>
      <c r="GMY32" s="78"/>
      <c r="GMZ32" s="78"/>
      <c r="GNA32" s="78"/>
      <c r="GNB32" s="78"/>
      <c r="GNC32" s="78"/>
      <c r="GND32" s="78"/>
      <c r="GNE32" s="78"/>
      <c r="GNF32" s="78"/>
      <c r="GNG32" s="78"/>
      <c r="GNH32" s="78"/>
      <c r="GNI32" s="78"/>
      <c r="GNJ32" s="78"/>
      <c r="GNK32" s="78"/>
      <c r="GNL32" s="78"/>
      <c r="GNM32" s="78"/>
      <c r="GNN32" s="78"/>
      <c r="GNO32" s="78"/>
      <c r="GNP32" s="78"/>
      <c r="GNQ32" s="78"/>
      <c r="GNR32" s="78"/>
      <c r="GNS32" s="78"/>
      <c r="GNT32" s="78"/>
      <c r="GNU32" s="78"/>
      <c r="GNV32" s="78"/>
      <c r="GNW32" s="78"/>
      <c r="GNX32" s="78"/>
      <c r="GNY32" s="78"/>
      <c r="GNZ32" s="78"/>
      <c r="GOA32" s="78"/>
      <c r="GOB32" s="78"/>
      <c r="GOC32" s="78"/>
      <c r="GOD32" s="78"/>
      <c r="GOE32" s="78"/>
      <c r="GOF32" s="78"/>
      <c r="GOG32" s="78"/>
      <c r="GOH32" s="78"/>
      <c r="GOI32" s="78"/>
      <c r="GOJ32" s="78"/>
      <c r="GOK32" s="78"/>
      <c r="GOL32" s="78"/>
      <c r="GOM32" s="78"/>
      <c r="GON32" s="78"/>
      <c r="GOO32" s="78"/>
      <c r="GOP32" s="78"/>
      <c r="GOQ32" s="78"/>
      <c r="GOR32" s="78"/>
      <c r="GOS32" s="78"/>
      <c r="GOT32" s="78"/>
      <c r="GOU32" s="78"/>
      <c r="GOV32" s="78"/>
      <c r="GOW32" s="78"/>
      <c r="GOX32" s="78"/>
      <c r="GOY32" s="78"/>
      <c r="GOZ32" s="78"/>
      <c r="GPA32" s="78"/>
      <c r="GPB32" s="78"/>
      <c r="GPC32" s="78"/>
      <c r="GPD32" s="78"/>
      <c r="GPE32" s="78"/>
      <c r="GPF32" s="78"/>
      <c r="GPG32" s="78"/>
      <c r="GPH32" s="78"/>
      <c r="GPI32" s="78"/>
      <c r="GPJ32" s="78"/>
      <c r="GPK32" s="78"/>
      <c r="GPL32" s="78"/>
      <c r="GPM32" s="78"/>
      <c r="GPN32" s="78"/>
      <c r="GPO32" s="78"/>
      <c r="GPP32" s="78"/>
      <c r="GPQ32" s="78"/>
      <c r="GPR32" s="78"/>
      <c r="GPS32" s="78"/>
      <c r="GPT32" s="78"/>
      <c r="GPU32" s="78"/>
      <c r="GPV32" s="78"/>
      <c r="GPW32" s="78"/>
      <c r="GPX32" s="78"/>
      <c r="GPY32" s="78"/>
      <c r="GPZ32" s="78"/>
      <c r="GQA32" s="78"/>
      <c r="GQB32" s="78"/>
      <c r="GQC32" s="78"/>
      <c r="GQD32" s="78"/>
      <c r="GQE32" s="78"/>
      <c r="GQF32" s="78"/>
      <c r="GQG32" s="78"/>
      <c r="GQH32" s="78"/>
      <c r="GQI32" s="78"/>
      <c r="GQJ32" s="78"/>
      <c r="GQK32" s="78"/>
      <c r="GQL32" s="78"/>
      <c r="GQM32" s="78"/>
      <c r="GQN32" s="78"/>
      <c r="GQO32" s="78"/>
      <c r="GQP32" s="78"/>
      <c r="GQQ32" s="78"/>
      <c r="GQR32" s="78"/>
      <c r="GQS32" s="78"/>
      <c r="GQT32" s="78"/>
      <c r="GQU32" s="78"/>
      <c r="GQV32" s="78"/>
      <c r="GQW32" s="78"/>
      <c r="GQX32" s="78"/>
      <c r="GQY32" s="78"/>
      <c r="GQZ32" s="78"/>
      <c r="GRA32" s="78"/>
      <c r="GRB32" s="78"/>
      <c r="GRC32" s="78"/>
      <c r="GRD32" s="78"/>
      <c r="GRE32" s="78"/>
      <c r="GRF32" s="78"/>
      <c r="GRG32" s="78"/>
      <c r="GRH32" s="78"/>
      <c r="GRI32" s="78"/>
      <c r="GRJ32" s="78"/>
      <c r="GRK32" s="78"/>
      <c r="GRL32" s="78"/>
      <c r="GRM32" s="78"/>
      <c r="GRN32" s="78"/>
      <c r="GRO32" s="78"/>
      <c r="GRP32" s="78"/>
      <c r="GRQ32" s="78"/>
      <c r="GRR32" s="78"/>
      <c r="GRS32" s="78"/>
      <c r="GRT32" s="78"/>
      <c r="GRU32" s="78"/>
      <c r="GRV32" s="78"/>
      <c r="GRW32" s="78"/>
      <c r="GRX32" s="78"/>
      <c r="GRY32" s="78"/>
      <c r="GRZ32" s="78"/>
      <c r="GSA32" s="78"/>
      <c r="GSB32" s="78"/>
      <c r="GSC32" s="78"/>
      <c r="GSD32" s="78"/>
      <c r="GSE32" s="78"/>
      <c r="GSF32" s="78"/>
      <c r="GSG32" s="78"/>
      <c r="GSH32" s="78"/>
      <c r="GSI32" s="78"/>
      <c r="GSJ32" s="78"/>
      <c r="GSK32" s="78"/>
      <c r="GSL32" s="78"/>
      <c r="GSM32" s="78"/>
      <c r="GSN32" s="78"/>
      <c r="GSO32" s="78"/>
      <c r="GSP32" s="78"/>
      <c r="GSQ32" s="78"/>
      <c r="GSR32" s="78"/>
      <c r="GSS32" s="78"/>
      <c r="GST32" s="78"/>
      <c r="GSU32" s="78"/>
      <c r="GSV32" s="78"/>
      <c r="GSW32" s="78"/>
      <c r="GSX32" s="78"/>
      <c r="GSY32" s="78"/>
      <c r="GSZ32" s="78"/>
      <c r="GTA32" s="78"/>
      <c r="GTB32" s="78"/>
      <c r="GTC32" s="78"/>
      <c r="GTD32" s="78"/>
      <c r="GTE32" s="78"/>
      <c r="GTF32" s="78"/>
      <c r="GTG32" s="78"/>
      <c r="GTH32" s="78"/>
      <c r="GTI32" s="78"/>
      <c r="GTJ32" s="78"/>
      <c r="GTK32" s="78"/>
      <c r="GTL32" s="78"/>
      <c r="GTM32" s="78"/>
      <c r="GTN32" s="78"/>
      <c r="GTO32" s="78"/>
      <c r="GTP32" s="78"/>
      <c r="GTQ32" s="78"/>
      <c r="GTR32" s="78"/>
      <c r="GTS32" s="78"/>
      <c r="GTT32" s="78"/>
      <c r="GTU32" s="78"/>
      <c r="GTV32" s="78"/>
      <c r="GTW32" s="78"/>
      <c r="GTX32" s="78"/>
      <c r="GTY32" s="78"/>
      <c r="GTZ32" s="78"/>
      <c r="GUA32" s="78"/>
      <c r="GUB32" s="78"/>
      <c r="GUC32" s="78"/>
      <c r="GUD32" s="78"/>
      <c r="GUE32" s="78"/>
      <c r="GUF32" s="78"/>
      <c r="GUG32" s="78"/>
      <c r="GUH32" s="78"/>
      <c r="GUI32" s="78"/>
      <c r="GUJ32" s="78"/>
      <c r="GUK32" s="78"/>
      <c r="GUL32" s="78"/>
      <c r="GUM32" s="78"/>
      <c r="GUN32" s="78"/>
      <c r="GUO32" s="78"/>
      <c r="GUP32" s="78"/>
      <c r="GUQ32" s="78"/>
      <c r="GUR32" s="78"/>
      <c r="GUS32" s="78"/>
      <c r="GUT32" s="78"/>
      <c r="GUU32" s="78"/>
      <c r="GUV32" s="78"/>
      <c r="GUW32" s="78"/>
      <c r="GUX32" s="78"/>
      <c r="GUY32" s="78"/>
      <c r="GUZ32" s="78"/>
      <c r="GVA32" s="78"/>
      <c r="GVB32" s="78"/>
      <c r="GVC32" s="78"/>
      <c r="GVD32" s="78"/>
      <c r="GVE32" s="78"/>
      <c r="GVF32" s="78"/>
      <c r="GVG32" s="78"/>
      <c r="GVH32" s="78"/>
      <c r="GVI32" s="78"/>
      <c r="GVJ32" s="78"/>
      <c r="GVK32" s="78"/>
      <c r="GVL32" s="78"/>
      <c r="GVM32" s="78"/>
      <c r="GVN32" s="78"/>
      <c r="GVO32" s="78"/>
      <c r="GVP32" s="78"/>
      <c r="GVQ32" s="78"/>
      <c r="GVR32" s="78"/>
      <c r="GVS32" s="78"/>
      <c r="GVT32" s="78"/>
      <c r="GVU32" s="78"/>
      <c r="GVV32" s="78"/>
      <c r="GVW32" s="78"/>
      <c r="GVX32" s="78"/>
      <c r="GVY32" s="78"/>
      <c r="GVZ32" s="78"/>
      <c r="GWA32" s="78"/>
      <c r="GWB32" s="78"/>
      <c r="GWC32" s="78"/>
      <c r="GWD32" s="78"/>
      <c r="GWE32" s="78"/>
      <c r="GWF32" s="78"/>
      <c r="GWG32" s="78"/>
      <c r="GWH32" s="78"/>
      <c r="GWI32" s="78"/>
      <c r="GWJ32" s="78"/>
      <c r="GWK32" s="78"/>
      <c r="GWL32" s="78"/>
      <c r="GWM32" s="78"/>
      <c r="GWN32" s="78"/>
      <c r="GWO32" s="78"/>
      <c r="GWP32" s="78"/>
      <c r="GWQ32" s="78"/>
      <c r="GWR32" s="78"/>
      <c r="GWS32" s="78"/>
      <c r="GWT32" s="78"/>
      <c r="GWU32" s="78"/>
      <c r="GWV32" s="78"/>
      <c r="GWW32" s="78"/>
      <c r="GWX32" s="78"/>
      <c r="GWY32" s="78"/>
      <c r="GWZ32" s="78"/>
      <c r="GXA32" s="78"/>
      <c r="GXB32" s="78"/>
      <c r="GXC32" s="78"/>
      <c r="GXD32" s="78"/>
      <c r="GXE32" s="78"/>
      <c r="GXF32" s="78"/>
      <c r="GXG32" s="78"/>
      <c r="GXH32" s="78"/>
      <c r="GXI32" s="78"/>
      <c r="GXJ32" s="78"/>
      <c r="GXK32" s="78"/>
      <c r="GXL32" s="78"/>
      <c r="GXM32" s="78"/>
      <c r="GXN32" s="78"/>
      <c r="GXO32" s="78"/>
      <c r="GXP32" s="78"/>
      <c r="GXQ32" s="78"/>
      <c r="GXR32" s="78"/>
      <c r="GXS32" s="78"/>
      <c r="GXT32" s="78"/>
      <c r="GXU32" s="78"/>
      <c r="GXV32" s="78"/>
      <c r="GXW32" s="78"/>
      <c r="GXX32" s="78"/>
      <c r="GXY32" s="78"/>
      <c r="GXZ32" s="78"/>
      <c r="GYA32" s="78"/>
      <c r="GYB32" s="78"/>
      <c r="GYC32" s="78"/>
      <c r="GYD32" s="78"/>
      <c r="GYE32" s="78"/>
      <c r="GYF32" s="78"/>
      <c r="GYG32" s="78"/>
      <c r="GYH32" s="78"/>
      <c r="GYI32" s="78"/>
      <c r="GYJ32" s="78"/>
      <c r="GYK32" s="78"/>
      <c r="GYL32" s="78"/>
      <c r="GYM32" s="78"/>
      <c r="GYN32" s="78"/>
      <c r="GYO32" s="78"/>
      <c r="GYP32" s="78"/>
      <c r="GYQ32" s="78"/>
      <c r="GYR32" s="78"/>
      <c r="GYS32" s="78"/>
      <c r="GYT32" s="78"/>
      <c r="GYU32" s="78"/>
      <c r="GYV32" s="78"/>
      <c r="GYW32" s="78"/>
      <c r="GYX32" s="78"/>
      <c r="GYY32" s="78"/>
      <c r="GYZ32" s="78"/>
      <c r="GZA32" s="78"/>
      <c r="GZB32" s="78"/>
      <c r="GZC32" s="78"/>
      <c r="GZD32" s="78"/>
      <c r="GZE32" s="78"/>
      <c r="GZF32" s="78"/>
      <c r="GZG32" s="78"/>
      <c r="GZH32" s="78"/>
      <c r="GZI32" s="78"/>
      <c r="GZJ32" s="78"/>
      <c r="GZK32" s="78"/>
      <c r="GZL32" s="78"/>
      <c r="GZM32" s="78"/>
      <c r="GZN32" s="78"/>
      <c r="GZO32" s="78"/>
      <c r="GZP32" s="78"/>
      <c r="GZQ32" s="78"/>
      <c r="GZR32" s="78"/>
      <c r="GZS32" s="78"/>
      <c r="GZT32" s="78"/>
      <c r="GZU32" s="78"/>
      <c r="GZV32" s="78"/>
      <c r="GZW32" s="78"/>
      <c r="GZX32" s="78"/>
      <c r="GZY32" s="78"/>
      <c r="GZZ32" s="78"/>
      <c r="HAA32" s="78"/>
      <c r="HAB32" s="78"/>
      <c r="HAC32" s="78"/>
      <c r="HAD32" s="78"/>
      <c r="HAE32" s="78"/>
      <c r="HAF32" s="78"/>
      <c r="HAG32" s="78"/>
      <c r="HAH32" s="78"/>
      <c r="HAI32" s="78"/>
      <c r="HAJ32" s="78"/>
      <c r="HAK32" s="78"/>
      <c r="HAL32" s="78"/>
      <c r="HAM32" s="78"/>
      <c r="HAN32" s="78"/>
      <c r="HAO32" s="78"/>
      <c r="HAP32" s="78"/>
      <c r="HAQ32" s="78"/>
      <c r="HAR32" s="78"/>
      <c r="HAS32" s="78"/>
      <c r="HAT32" s="78"/>
      <c r="HAU32" s="78"/>
      <c r="HAV32" s="78"/>
      <c r="HAW32" s="78"/>
      <c r="HAX32" s="78"/>
      <c r="HAY32" s="78"/>
      <c r="HAZ32" s="78"/>
      <c r="HBA32" s="78"/>
      <c r="HBB32" s="78"/>
      <c r="HBC32" s="78"/>
      <c r="HBD32" s="78"/>
      <c r="HBE32" s="78"/>
      <c r="HBF32" s="78"/>
      <c r="HBG32" s="78"/>
      <c r="HBH32" s="78"/>
      <c r="HBI32" s="78"/>
      <c r="HBJ32" s="78"/>
      <c r="HBK32" s="78"/>
      <c r="HBL32" s="78"/>
      <c r="HBM32" s="78"/>
      <c r="HBN32" s="78"/>
      <c r="HBO32" s="78"/>
      <c r="HBP32" s="78"/>
      <c r="HBQ32" s="78"/>
      <c r="HBR32" s="78"/>
      <c r="HBS32" s="78"/>
      <c r="HBT32" s="78"/>
      <c r="HBU32" s="78"/>
      <c r="HBV32" s="78"/>
      <c r="HBW32" s="78"/>
      <c r="HBX32" s="78"/>
      <c r="HBY32" s="78"/>
      <c r="HBZ32" s="78"/>
      <c r="HCA32" s="78"/>
      <c r="HCB32" s="78"/>
      <c r="HCC32" s="78"/>
      <c r="HCD32" s="78"/>
      <c r="HCE32" s="78"/>
      <c r="HCF32" s="78"/>
      <c r="HCG32" s="78"/>
      <c r="HCH32" s="78"/>
      <c r="HCI32" s="78"/>
      <c r="HCJ32" s="78"/>
      <c r="HCK32" s="78"/>
      <c r="HCL32" s="78"/>
      <c r="HCM32" s="78"/>
      <c r="HCN32" s="78"/>
      <c r="HCO32" s="78"/>
      <c r="HCP32" s="78"/>
      <c r="HCQ32" s="78"/>
      <c r="HCR32" s="78"/>
      <c r="HCS32" s="78"/>
      <c r="HCT32" s="78"/>
      <c r="HCU32" s="78"/>
      <c r="HCV32" s="78"/>
      <c r="HCW32" s="78"/>
      <c r="HCX32" s="78"/>
      <c r="HCY32" s="78"/>
      <c r="HCZ32" s="78"/>
      <c r="HDA32" s="78"/>
      <c r="HDB32" s="78"/>
      <c r="HDC32" s="78"/>
      <c r="HDD32" s="78"/>
      <c r="HDE32" s="78"/>
      <c r="HDF32" s="78"/>
      <c r="HDG32" s="78"/>
      <c r="HDH32" s="78"/>
      <c r="HDI32" s="78"/>
      <c r="HDJ32" s="78"/>
      <c r="HDK32" s="78"/>
      <c r="HDL32" s="78"/>
      <c r="HDM32" s="78"/>
      <c r="HDN32" s="78"/>
      <c r="HDO32" s="78"/>
      <c r="HDP32" s="78"/>
      <c r="HDQ32" s="78"/>
      <c r="HDR32" s="78"/>
      <c r="HDS32" s="78"/>
      <c r="HDT32" s="78"/>
      <c r="HDU32" s="78"/>
      <c r="HDV32" s="78"/>
      <c r="HDW32" s="78"/>
      <c r="HDX32" s="78"/>
      <c r="HDY32" s="78"/>
      <c r="HDZ32" s="78"/>
      <c r="HEA32" s="78"/>
      <c r="HEB32" s="78"/>
      <c r="HEC32" s="78"/>
      <c r="HED32" s="78"/>
      <c r="HEE32" s="78"/>
      <c r="HEF32" s="78"/>
      <c r="HEG32" s="78"/>
      <c r="HEH32" s="78"/>
      <c r="HEI32" s="78"/>
      <c r="HEJ32" s="78"/>
      <c r="HEK32" s="78"/>
      <c r="HEL32" s="78"/>
      <c r="HEM32" s="78"/>
      <c r="HEN32" s="78"/>
      <c r="HEO32" s="78"/>
      <c r="HEP32" s="78"/>
      <c r="HEQ32" s="78"/>
      <c r="HER32" s="78"/>
      <c r="HES32" s="78"/>
      <c r="HET32" s="78"/>
      <c r="HEU32" s="78"/>
      <c r="HEV32" s="78"/>
      <c r="HEW32" s="78"/>
      <c r="HEX32" s="78"/>
      <c r="HEY32" s="78"/>
      <c r="HEZ32" s="78"/>
      <c r="HFA32" s="78"/>
      <c r="HFB32" s="78"/>
      <c r="HFC32" s="78"/>
      <c r="HFD32" s="78"/>
      <c r="HFE32" s="78"/>
      <c r="HFF32" s="78"/>
      <c r="HFG32" s="78"/>
      <c r="HFH32" s="78"/>
      <c r="HFI32" s="78"/>
      <c r="HFJ32" s="78"/>
      <c r="HFK32" s="78"/>
      <c r="HFL32" s="78"/>
      <c r="HFM32" s="78"/>
      <c r="HFN32" s="78"/>
      <c r="HFO32" s="78"/>
      <c r="HFP32" s="78"/>
      <c r="HFQ32" s="78"/>
      <c r="HFR32" s="78"/>
      <c r="HFS32" s="78"/>
      <c r="HFT32" s="78"/>
      <c r="HFU32" s="78"/>
      <c r="HFV32" s="78"/>
      <c r="HFW32" s="78"/>
      <c r="HFX32" s="78"/>
      <c r="HFY32" s="78"/>
      <c r="HFZ32" s="78"/>
      <c r="HGA32" s="78"/>
      <c r="HGB32" s="78"/>
      <c r="HGC32" s="78"/>
      <c r="HGD32" s="78"/>
      <c r="HGE32" s="78"/>
      <c r="HGF32" s="78"/>
      <c r="HGG32" s="78"/>
      <c r="HGH32" s="78"/>
      <c r="HGI32" s="78"/>
      <c r="HGJ32" s="78"/>
      <c r="HGK32" s="78"/>
      <c r="HGL32" s="78"/>
      <c r="HGM32" s="78"/>
      <c r="HGN32" s="78"/>
      <c r="HGO32" s="78"/>
      <c r="HGP32" s="78"/>
      <c r="HGQ32" s="78"/>
      <c r="HGR32" s="78"/>
      <c r="HGS32" s="78"/>
      <c r="HGT32" s="78"/>
      <c r="HGU32" s="78"/>
      <c r="HGV32" s="78"/>
      <c r="HGW32" s="78"/>
      <c r="HGX32" s="78"/>
      <c r="HGY32" s="78"/>
      <c r="HGZ32" s="78"/>
      <c r="HHA32" s="78"/>
      <c r="HHB32" s="78"/>
      <c r="HHC32" s="78"/>
      <c r="HHD32" s="78"/>
      <c r="HHE32" s="78"/>
      <c r="HHF32" s="78"/>
      <c r="HHG32" s="78"/>
      <c r="HHH32" s="78"/>
      <c r="HHI32" s="78"/>
      <c r="HHJ32" s="78"/>
      <c r="HHK32" s="78"/>
      <c r="HHL32" s="78"/>
      <c r="HHM32" s="78"/>
      <c r="HHN32" s="78"/>
      <c r="HHO32" s="78"/>
      <c r="HHP32" s="78"/>
      <c r="HHQ32" s="78"/>
      <c r="HHR32" s="78"/>
      <c r="HHS32" s="78"/>
      <c r="HHT32" s="78"/>
      <c r="HHU32" s="78"/>
      <c r="HHV32" s="78"/>
      <c r="HHW32" s="78"/>
      <c r="HHX32" s="78"/>
      <c r="HHY32" s="78"/>
      <c r="HHZ32" s="78"/>
      <c r="HIA32" s="78"/>
      <c r="HIB32" s="78"/>
      <c r="HIC32" s="78"/>
      <c r="HID32" s="78"/>
      <c r="HIE32" s="78"/>
      <c r="HIF32" s="78"/>
      <c r="HIG32" s="78"/>
      <c r="HIH32" s="78"/>
      <c r="HII32" s="78"/>
      <c r="HIJ32" s="78"/>
      <c r="HIK32" s="78"/>
      <c r="HIL32" s="78"/>
      <c r="HIM32" s="78"/>
      <c r="HIN32" s="78"/>
      <c r="HIO32" s="78"/>
      <c r="HIP32" s="78"/>
      <c r="HIQ32" s="78"/>
      <c r="HIR32" s="78"/>
      <c r="HIS32" s="78"/>
      <c r="HIT32" s="78"/>
      <c r="HIU32" s="78"/>
      <c r="HIV32" s="78"/>
      <c r="HIW32" s="78"/>
      <c r="HIX32" s="78"/>
      <c r="HIY32" s="78"/>
      <c r="HIZ32" s="78"/>
      <c r="HJA32" s="78"/>
      <c r="HJB32" s="78"/>
      <c r="HJC32" s="78"/>
      <c r="HJD32" s="78"/>
      <c r="HJE32" s="78"/>
      <c r="HJF32" s="78"/>
      <c r="HJG32" s="78"/>
      <c r="HJH32" s="78"/>
      <c r="HJI32" s="78"/>
      <c r="HJJ32" s="78"/>
      <c r="HJK32" s="78"/>
      <c r="HJL32" s="78"/>
      <c r="HJM32" s="78"/>
      <c r="HJN32" s="78"/>
      <c r="HJO32" s="78"/>
      <c r="HJP32" s="78"/>
      <c r="HJQ32" s="78"/>
      <c r="HJR32" s="78"/>
      <c r="HJS32" s="78"/>
      <c r="HJT32" s="78"/>
      <c r="HJU32" s="78"/>
      <c r="HJV32" s="78"/>
      <c r="HJW32" s="78"/>
      <c r="HJX32" s="78"/>
      <c r="HJY32" s="78"/>
      <c r="HJZ32" s="78"/>
      <c r="HKA32" s="78"/>
      <c r="HKB32" s="78"/>
      <c r="HKC32" s="78"/>
      <c r="HKD32" s="78"/>
      <c r="HKE32" s="78"/>
      <c r="HKF32" s="78"/>
      <c r="HKG32" s="78"/>
      <c r="HKH32" s="78"/>
      <c r="HKI32" s="78"/>
      <c r="HKJ32" s="78"/>
      <c r="HKK32" s="78"/>
      <c r="HKL32" s="78"/>
      <c r="HKM32" s="78"/>
      <c r="HKN32" s="78"/>
      <c r="HKO32" s="78"/>
      <c r="HKP32" s="78"/>
      <c r="HKQ32" s="78"/>
      <c r="HKR32" s="78"/>
      <c r="HKS32" s="78"/>
      <c r="HKT32" s="78"/>
      <c r="HKU32" s="78"/>
      <c r="HKV32" s="78"/>
      <c r="HKW32" s="78"/>
      <c r="HKX32" s="78"/>
      <c r="HKY32" s="78"/>
      <c r="HKZ32" s="78"/>
      <c r="HLA32" s="78"/>
      <c r="HLB32" s="78"/>
      <c r="HLC32" s="78"/>
      <c r="HLD32" s="78"/>
      <c r="HLE32" s="78"/>
      <c r="HLF32" s="78"/>
      <c r="HLG32" s="78"/>
      <c r="HLH32" s="78"/>
      <c r="HLI32" s="78"/>
      <c r="HLJ32" s="78"/>
      <c r="HLK32" s="78"/>
      <c r="HLL32" s="78"/>
      <c r="HLM32" s="78"/>
      <c r="HLN32" s="78"/>
      <c r="HLO32" s="78"/>
      <c r="HLP32" s="78"/>
      <c r="HLQ32" s="78"/>
      <c r="HLR32" s="78"/>
      <c r="HLS32" s="78"/>
      <c r="HLT32" s="78"/>
      <c r="HLU32" s="78"/>
      <c r="HLV32" s="78"/>
      <c r="HLW32" s="78"/>
      <c r="HLX32" s="78"/>
      <c r="HLY32" s="78"/>
      <c r="HLZ32" s="78"/>
      <c r="HMA32" s="78"/>
      <c r="HMB32" s="78"/>
      <c r="HMC32" s="78"/>
      <c r="HMD32" s="78"/>
      <c r="HME32" s="78"/>
      <c r="HMF32" s="78"/>
      <c r="HMG32" s="78"/>
      <c r="HMH32" s="78"/>
      <c r="HMI32" s="78"/>
      <c r="HMJ32" s="78"/>
      <c r="HMK32" s="78"/>
      <c r="HML32" s="78"/>
      <c r="HMM32" s="78"/>
      <c r="HMN32" s="78"/>
      <c r="HMO32" s="78"/>
      <c r="HMP32" s="78"/>
      <c r="HMQ32" s="78"/>
      <c r="HMR32" s="78"/>
      <c r="HMS32" s="78"/>
      <c r="HMT32" s="78"/>
      <c r="HMU32" s="78"/>
      <c r="HMV32" s="78"/>
      <c r="HMW32" s="78"/>
      <c r="HMX32" s="78"/>
      <c r="HMY32" s="78"/>
      <c r="HMZ32" s="78"/>
      <c r="HNA32" s="78"/>
      <c r="HNB32" s="78"/>
      <c r="HNC32" s="78"/>
      <c r="HND32" s="78"/>
      <c r="HNE32" s="78"/>
      <c r="HNF32" s="78"/>
      <c r="HNG32" s="78"/>
      <c r="HNH32" s="78"/>
      <c r="HNI32" s="78"/>
      <c r="HNJ32" s="78"/>
      <c r="HNK32" s="78"/>
      <c r="HNL32" s="78"/>
      <c r="HNM32" s="78"/>
      <c r="HNN32" s="78"/>
      <c r="HNO32" s="78"/>
      <c r="HNP32" s="78"/>
      <c r="HNQ32" s="78"/>
      <c r="HNR32" s="78"/>
      <c r="HNS32" s="78"/>
      <c r="HNT32" s="78"/>
      <c r="HNU32" s="78"/>
      <c r="HNV32" s="78"/>
      <c r="HNW32" s="78"/>
      <c r="HNX32" s="78"/>
      <c r="HNY32" s="78"/>
      <c r="HNZ32" s="78"/>
      <c r="HOA32" s="78"/>
      <c r="HOB32" s="78"/>
      <c r="HOC32" s="78"/>
      <c r="HOD32" s="78"/>
      <c r="HOE32" s="78"/>
      <c r="HOF32" s="78"/>
      <c r="HOG32" s="78"/>
      <c r="HOH32" s="78"/>
      <c r="HOI32" s="78"/>
      <c r="HOJ32" s="78"/>
      <c r="HOK32" s="78"/>
      <c r="HOL32" s="78"/>
      <c r="HOM32" s="78"/>
      <c r="HON32" s="78"/>
      <c r="HOO32" s="78"/>
      <c r="HOP32" s="78"/>
      <c r="HOQ32" s="78"/>
      <c r="HOR32" s="78"/>
      <c r="HOS32" s="78"/>
      <c r="HOT32" s="78"/>
      <c r="HOU32" s="78"/>
      <c r="HOV32" s="78"/>
      <c r="HOW32" s="78"/>
      <c r="HOX32" s="78"/>
      <c r="HOY32" s="78"/>
      <c r="HOZ32" s="78"/>
      <c r="HPA32" s="78"/>
      <c r="HPB32" s="78"/>
      <c r="HPC32" s="78"/>
      <c r="HPD32" s="78"/>
      <c r="HPE32" s="78"/>
      <c r="HPF32" s="78"/>
      <c r="HPG32" s="78"/>
      <c r="HPH32" s="78"/>
      <c r="HPI32" s="78"/>
      <c r="HPJ32" s="78"/>
      <c r="HPK32" s="78"/>
      <c r="HPL32" s="78"/>
      <c r="HPM32" s="78"/>
      <c r="HPN32" s="78"/>
      <c r="HPO32" s="78"/>
      <c r="HPP32" s="78"/>
      <c r="HPQ32" s="78"/>
      <c r="HPR32" s="78"/>
      <c r="HPS32" s="78"/>
      <c r="HPT32" s="78"/>
      <c r="HPU32" s="78"/>
      <c r="HPV32" s="78"/>
      <c r="HPW32" s="78"/>
      <c r="HPX32" s="78"/>
      <c r="HPY32" s="78"/>
      <c r="HPZ32" s="78"/>
      <c r="HQA32" s="78"/>
      <c r="HQB32" s="78"/>
      <c r="HQC32" s="78"/>
      <c r="HQD32" s="78"/>
      <c r="HQE32" s="78"/>
      <c r="HQF32" s="78"/>
      <c r="HQG32" s="78"/>
      <c r="HQH32" s="78"/>
      <c r="HQI32" s="78"/>
      <c r="HQJ32" s="78"/>
      <c r="HQK32" s="78"/>
      <c r="HQL32" s="78"/>
      <c r="HQM32" s="78"/>
      <c r="HQN32" s="78"/>
      <c r="HQO32" s="78"/>
      <c r="HQP32" s="78"/>
      <c r="HQQ32" s="78"/>
      <c r="HQR32" s="78"/>
      <c r="HQS32" s="78"/>
      <c r="HQT32" s="78"/>
      <c r="HQU32" s="78"/>
      <c r="HQV32" s="78"/>
      <c r="HQW32" s="78"/>
      <c r="HQX32" s="78"/>
      <c r="HQY32" s="78"/>
      <c r="HQZ32" s="78"/>
      <c r="HRA32" s="78"/>
      <c r="HRB32" s="78"/>
      <c r="HRC32" s="78"/>
      <c r="HRD32" s="78"/>
      <c r="HRE32" s="78"/>
      <c r="HRF32" s="78"/>
      <c r="HRG32" s="78"/>
      <c r="HRH32" s="78"/>
      <c r="HRI32" s="78"/>
      <c r="HRJ32" s="78"/>
      <c r="HRK32" s="78"/>
      <c r="HRL32" s="78"/>
      <c r="HRM32" s="78"/>
      <c r="HRN32" s="78"/>
      <c r="HRO32" s="78"/>
      <c r="HRP32" s="78"/>
      <c r="HRQ32" s="78"/>
      <c r="HRR32" s="78"/>
      <c r="HRS32" s="78"/>
      <c r="HRT32" s="78"/>
      <c r="HRU32" s="78"/>
      <c r="HRV32" s="78"/>
      <c r="HRW32" s="78"/>
      <c r="HRX32" s="78"/>
      <c r="HRY32" s="78"/>
      <c r="HRZ32" s="78"/>
      <c r="HSA32" s="78"/>
      <c r="HSB32" s="78"/>
      <c r="HSC32" s="78"/>
      <c r="HSD32" s="78"/>
      <c r="HSE32" s="78"/>
      <c r="HSF32" s="78"/>
      <c r="HSG32" s="78"/>
      <c r="HSH32" s="78"/>
      <c r="HSI32" s="78"/>
      <c r="HSJ32" s="78"/>
      <c r="HSK32" s="78"/>
      <c r="HSL32" s="78"/>
      <c r="HSM32" s="78"/>
      <c r="HSN32" s="78"/>
      <c r="HSO32" s="78"/>
      <c r="HSP32" s="78"/>
      <c r="HSQ32" s="78"/>
      <c r="HSR32" s="78"/>
      <c r="HSS32" s="78"/>
      <c r="HST32" s="78"/>
      <c r="HSU32" s="78"/>
      <c r="HSV32" s="78"/>
      <c r="HSW32" s="78"/>
      <c r="HSX32" s="78"/>
      <c r="HSY32" s="78"/>
      <c r="HSZ32" s="78"/>
      <c r="HTA32" s="78"/>
      <c r="HTB32" s="78"/>
      <c r="HTC32" s="78"/>
      <c r="HTD32" s="78"/>
      <c r="HTE32" s="78"/>
      <c r="HTF32" s="78"/>
      <c r="HTG32" s="78"/>
      <c r="HTH32" s="78"/>
      <c r="HTI32" s="78"/>
      <c r="HTJ32" s="78"/>
      <c r="HTK32" s="78"/>
      <c r="HTL32" s="78"/>
      <c r="HTM32" s="78"/>
      <c r="HTN32" s="78"/>
      <c r="HTO32" s="78"/>
      <c r="HTP32" s="78"/>
      <c r="HTQ32" s="78"/>
      <c r="HTR32" s="78"/>
      <c r="HTS32" s="78"/>
      <c r="HTT32" s="78"/>
      <c r="HTU32" s="78"/>
      <c r="HTV32" s="78"/>
      <c r="HTW32" s="78"/>
      <c r="HTX32" s="78"/>
      <c r="HTY32" s="78"/>
      <c r="HTZ32" s="78"/>
      <c r="HUA32" s="78"/>
      <c r="HUB32" s="78"/>
      <c r="HUC32" s="78"/>
      <c r="HUD32" s="78"/>
      <c r="HUE32" s="78"/>
      <c r="HUF32" s="78"/>
      <c r="HUG32" s="78"/>
      <c r="HUH32" s="78"/>
      <c r="HUI32" s="78"/>
      <c r="HUJ32" s="78"/>
      <c r="HUK32" s="78"/>
      <c r="HUL32" s="78"/>
      <c r="HUM32" s="78"/>
      <c r="HUN32" s="78"/>
      <c r="HUO32" s="78"/>
      <c r="HUP32" s="78"/>
      <c r="HUQ32" s="78"/>
      <c r="HUR32" s="78"/>
      <c r="HUS32" s="78"/>
      <c r="HUT32" s="78"/>
      <c r="HUU32" s="78"/>
      <c r="HUV32" s="78"/>
      <c r="HUW32" s="78"/>
      <c r="HUX32" s="78"/>
      <c r="HUY32" s="78"/>
      <c r="HUZ32" s="78"/>
      <c r="HVA32" s="78"/>
      <c r="HVB32" s="78"/>
      <c r="HVC32" s="78"/>
      <c r="HVD32" s="78"/>
      <c r="HVE32" s="78"/>
      <c r="HVF32" s="78"/>
      <c r="HVG32" s="78"/>
      <c r="HVH32" s="78"/>
      <c r="HVI32" s="78"/>
      <c r="HVJ32" s="78"/>
      <c r="HVK32" s="78"/>
      <c r="HVL32" s="78"/>
      <c r="HVM32" s="78"/>
      <c r="HVN32" s="78"/>
      <c r="HVO32" s="78"/>
      <c r="HVP32" s="78"/>
      <c r="HVQ32" s="78"/>
      <c r="HVR32" s="78"/>
      <c r="HVS32" s="78"/>
      <c r="HVT32" s="78"/>
      <c r="HVU32" s="78"/>
      <c r="HVV32" s="78"/>
      <c r="HVW32" s="78"/>
      <c r="HVX32" s="78"/>
      <c r="HVY32" s="78"/>
      <c r="HVZ32" s="78"/>
      <c r="HWA32" s="78"/>
      <c r="HWB32" s="78"/>
      <c r="HWC32" s="78"/>
      <c r="HWD32" s="78"/>
      <c r="HWE32" s="78"/>
      <c r="HWF32" s="78"/>
      <c r="HWG32" s="78"/>
      <c r="HWH32" s="78"/>
      <c r="HWI32" s="78"/>
      <c r="HWJ32" s="78"/>
      <c r="HWK32" s="78"/>
      <c r="HWL32" s="78"/>
      <c r="HWM32" s="78"/>
      <c r="HWN32" s="78"/>
      <c r="HWO32" s="78"/>
      <c r="HWP32" s="78"/>
      <c r="HWQ32" s="78"/>
      <c r="HWR32" s="78"/>
      <c r="HWS32" s="78"/>
      <c r="HWT32" s="78"/>
      <c r="HWU32" s="78"/>
      <c r="HWV32" s="78"/>
      <c r="HWW32" s="78"/>
      <c r="HWX32" s="78"/>
      <c r="HWY32" s="78"/>
      <c r="HWZ32" s="78"/>
      <c r="HXA32" s="78"/>
      <c r="HXB32" s="78"/>
      <c r="HXC32" s="78"/>
      <c r="HXD32" s="78"/>
      <c r="HXE32" s="78"/>
      <c r="HXF32" s="78"/>
      <c r="HXG32" s="78"/>
      <c r="HXH32" s="78"/>
      <c r="HXI32" s="78"/>
      <c r="HXJ32" s="78"/>
      <c r="HXK32" s="78"/>
      <c r="HXL32" s="78"/>
      <c r="HXM32" s="78"/>
      <c r="HXN32" s="78"/>
      <c r="HXO32" s="78"/>
      <c r="HXP32" s="78"/>
      <c r="HXQ32" s="78"/>
      <c r="HXR32" s="78"/>
      <c r="HXS32" s="78"/>
      <c r="HXT32" s="78"/>
      <c r="HXU32" s="78"/>
      <c r="HXV32" s="78"/>
      <c r="HXW32" s="78"/>
      <c r="HXX32" s="78"/>
      <c r="HXY32" s="78"/>
      <c r="HXZ32" s="78"/>
      <c r="HYA32" s="78"/>
      <c r="HYB32" s="78"/>
      <c r="HYC32" s="78"/>
      <c r="HYD32" s="78"/>
      <c r="HYE32" s="78"/>
      <c r="HYF32" s="78"/>
      <c r="HYG32" s="78"/>
      <c r="HYH32" s="78"/>
      <c r="HYI32" s="78"/>
      <c r="HYJ32" s="78"/>
      <c r="HYK32" s="78"/>
      <c r="HYL32" s="78"/>
      <c r="HYM32" s="78"/>
      <c r="HYN32" s="78"/>
      <c r="HYO32" s="78"/>
      <c r="HYP32" s="78"/>
      <c r="HYQ32" s="78"/>
      <c r="HYR32" s="78"/>
      <c r="HYS32" s="78"/>
      <c r="HYT32" s="78"/>
      <c r="HYU32" s="78"/>
      <c r="HYV32" s="78"/>
      <c r="HYW32" s="78"/>
      <c r="HYX32" s="78"/>
      <c r="HYY32" s="78"/>
      <c r="HYZ32" s="78"/>
      <c r="HZA32" s="78"/>
      <c r="HZB32" s="78"/>
      <c r="HZC32" s="78"/>
      <c r="HZD32" s="78"/>
      <c r="HZE32" s="78"/>
      <c r="HZF32" s="78"/>
      <c r="HZG32" s="78"/>
      <c r="HZH32" s="78"/>
      <c r="HZI32" s="78"/>
      <c r="HZJ32" s="78"/>
      <c r="HZK32" s="78"/>
      <c r="HZL32" s="78"/>
      <c r="HZM32" s="78"/>
      <c r="HZN32" s="78"/>
      <c r="HZO32" s="78"/>
      <c r="HZP32" s="78"/>
      <c r="HZQ32" s="78"/>
      <c r="HZR32" s="78"/>
      <c r="HZS32" s="78"/>
      <c r="HZT32" s="78"/>
      <c r="HZU32" s="78"/>
      <c r="HZV32" s="78"/>
      <c r="HZW32" s="78"/>
      <c r="HZX32" s="78"/>
      <c r="HZY32" s="78"/>
      <c r="HZZ32" s="78"/>
      <c r="IAA32" s="78"/>
      <c r="IAB32" s="78"/>
      <c r="IAC32" s="78"/>
      <c r="IAD32" s="78"/>
      <c r="IAE32" s="78"/>
      <c r="IAF32" s="78"/>
      <c r="IAG32" s="78"/>
      <c r="IAH32" s="78"/>
      <c r="IAI32" s="78"/>
      <c r="IAJ32" s="78"/>
      <c r="IAK32" s="78"/>
      <c r="IAL32" s="78"/>
      <c r="IAM32" s="78"/>
      <c r="IAN32" s="78"/>
      <c r="IAO32" s="78"/>
      <c r="IAP32" s="78"/>
      <c r="IAQ32" s="78"/>
      <c r="IAR32" s="78"/>
      <c r="IAS32" s="78"/>
      <c r="IAT32" s="78"/>
      <c r="IAU32" s="78"/>
      <c r="IAV32" s="78"/>
      <c r="IAW32" s="78"/>
      <c r="IAX32" s="78"/>
      <c r="IAY32" s="78"/>
      <c r="IAZ32" s="78"/>
      <c r="IBA32" s="78"/>
      <c r="IBB32" s="78"/>
      <c r="IBC32" s="78"/>
      <c r="IBD32" s="78"/>
      <c r="IBE32" s="78"/>
      <c r="IBF32" s="78"/>
      <c r="IBG32" s="78"/>
      <c r="IBH32" s="78"/>
      <c r="IBI32" s="78"/>
      <c r="IBJ32" s="78"/>
      <c r="IBK32" s="78"/>
      <c r="IBL32" s="78"/>
      <c r="IBM32" s="78"/>
      <c r="IBN32" s="78"/>
      <c r="IBO32" s="78"/>
      <c r="IBP32" s="78"/>
      <c r="IBQ32" s="78"/>
      <c r="IBR32" s="78"/>
      <c r="IBS32" s="78"/>
      <c r="IBT32" s="78"/>
      <c r="IBU32" s="78"/>
      <c r="IBV32" s="78"/>
      <c r="IBW32" s="78"/>
      <c r="IBX32" s="78"/>
      <c r="IBY32" s="78"/>
      <c r="IBZ32" s="78"/>
      <c r="ICA32" s="78"/>
      <c r="ICB32" s="78"/>
      <c r="ICC32" s="78"/>
      <c r="ICD32" s="78"/>
      <c r="ICE32" s="78"/>
      <c r="ICF32" s="78"/>
      <c r="ICG32" s="78"/>
      <c r="ICH32" s="78"/>
      <c r="ICI32" s="78"/>
      <c r="ICJ32" s="78"/>
      <c r="ICK32" s="78"/>
      <c r="ICL32" s="78"/>
      <c r="ICM32" s="78"/>
      <c r="ICN32" s="78"/>
      <c r="ICO32" s="78"/>
      <c r="ICP32" s="78"/>
      <c r="ICQ32" s="78"/>
      <c r="ICR32" s="78"/>
      <c r="ICS32" s="78"/>
      <c r="ICT32" s="78"/>
      <c r="ICU32" s="78"/>
      <c r="ICV32" s="78"/>
      <c r="ICW32" s="78"/>
      <c r="ICX32" s="78"/>
      <c r="ICY32" s="78"/>
      <c r="ICZ32" s="78"/>
      <c r="IDA32" s="78"/>
      <c r="IDB32" s="78"/>
      <c r="IDC32" s="78"/>
      <c r="IDD32" s="78"/>
      <c r="IDE32" s="78"/>
      <c r="IDF32" s="78"/>
      <c r="IDG32" s="78"/>
      <c r="IDH32" s="78"/>
      <c r="IDI32" s="78"/>
      <c r="IDJ32" s="78"/>
      <c r="IDK32" s="78"/>
      <c r="IDL32" s="78"/>
      <c r="IDM32" s="78"/>
      <c r="IDN32" s="78"/>
      <c r="IDO32" s="78"/>
      <c r="IDP32" s="78"/>
      <c r="IDQ32" s="78"/>
      <c r="IDR32" s="78"/>
      <c r="IDS32" s="78"/>
      <c r="IDT32" s="78"/>
      <c r="IDU32" s="78"/>
      <c r="IDV32" s="78"/>
      <c r="IDW32" s="78"/>
      <c r="IDX32" s="78"/>
      <c r="IDY32" s="78"/>
      <c r="IDZ32" s="78"/>
      <c r="IEA32" s="78"/>
      <c r="IEB32" s="78"/>
      <c r="IEC32" s="78"/>
      <c r="IED32" s="78"/>
      <c r="IEE32" s="78"/>
      <c r="IEF32" s="78"/>
      <c r="IEG32" s="78"/>
      <c r="IEH32" s="78"/>
      <c r="IEI32" s="78"/>
      <c r="IEJ32" s="78"/>
      <c r="IEK32" s="78"/>
      <c r="IEL32" s="78"/>
      <c r="IEM32" s="78"/>
      <c r="IEN32" s="78"/>
      <c r="IEO32" s="78"/>
      <c r="IEP32" s="78"/>
      <c r="IEQ32" s="78"/>
      <c r="IER32" s="78"/>
      <c r="IES32" s="78"/>
      <c r="IET32" s="78"/>
      <c r="IEU32" s="78"/>
      <c r="IEV32" s="78"/>
      <c r="IEW32" s="78"/>
      <c r="IEX32" s="78"/>
      <c r="IEY32" s="78"/>
      <c r="IEZ32" s="78"/>
      <c r="IFA32" s="78"/>
      <c r="IFB32" s="78"/>
      <c r="IFC32" s="78"/>
      <c r="IFD32" s="78"/>
      <c r="IFE32" s="78"/>
      <c r="IFF32" s="78"/>
      <c r="IFG32" s="78"/>
      <c r="IFH32" s="78"/>
      <c r="IFI32" s="78"/>
      <c r="IFJ32" s="78"/>
      <c r="IFK32" s="78"/>
      <c r="IFL32" s="78"/>
      <c r="IFM32" s="78"/>
      <c r="IFN32" s="78"/>
      <c r="IFO32" s="78"/>
      <c r="IFP32" s="78"/>
      <c r="IFQ32" s="78"/>
      <c r="IFR32" s="78"/>
      <c r="IFS32" s="78"/>
      <c r="IFT32" s="78"/>
      <c r="IFU32" s="78"/>
      <c r="IFV32" s="78"/>
      <c r="IFW32" s="78"/>
      <c r="IFX32" s="78"/>
      <c r="IFY32" s="78"/>
      <c r="IFZ32" s="78"/>
      <c r="IGA32" s="78"/>
      <c r="IGB32" s="78"/>
      <c r="IGC32" s="78"/>
      <c r="IGD32" s="78"/>
      <c r="IGE32" s="78"/>
      <c r="IGF32" s="78"/>
      <c r="IGG32" s="78"/>
      <c r="IGH32" s="78"/>
      <c r="IGI32" s="78"/>
      <c r="IGJ32" s="78"/>
      <c r="IGK32" s="78"/>
      <c r="IGL32" s="78"/>
      <c r="IGM32" s="78"/>
      <c r="IGN32" s="78"/>
      <c r="IGO32" s="78"/>
      <c r="IGP32" s="78"/>
      <c r="IGQ32" s="78"/>
      <c r="IGR32" s="78"/>
      <c r="IGS32" s="78"/>
      <c r="IGT32" s="78"/>
      <c r="IGU32" s="78"/>
      <c r="IGV32" s="78"/>
      <c r="IGW32" s="78"/>
      <c r="IGX32" s="78"/>
      <c r="IGY32" s="78"/>
      <c r="IGZ32" s="78"/>
      <c r="IHA32" s="78"/>
      <c r="IHB32" s="78"/>
      <c r="IHC32" s="78"/>
      <c r="IHD32" s="78"/>
      <c r="IHE32" s="78"/>
      <c r="IHF32" s="78"/>
      <c r="IHG32" s="78"/>
      <c r="IHH32" s="78"/>
      <c r="IHI32" s="78"/>
      <c r="IHJ32" s="78"/>
      <c r="IHK32" s="78"/>
      <c r="IHL32" s="78"/>
      <c r="IHM32" s="78"/>
      <c r="IHN32" s="78"/>
      <c r="IHO32" s="78"/>
      <c r="IHP32" s="78"/>
      <c r="IHQ32" s="78"/>
      <c r="IHR32" s="78"/>
      <c r="IHS32" s="78"/>
      <c r="IHT32" s="78"/>
      <c r="IHU32" s="78"/>
      <c r="IHV32" s="78"/>
      <c r="IHW32" s="78"/>
      <c r="IHX32" s="78"/>
      <c r="IHY32" s="78"/>
      <c r="IHZ32" s="78"/>
      <c r="IIA32" s="78"/>
      <c r="IIB32" s="78"/>
      <c r="IIC32" s="78"/>
      <c r="IID32" s="78"/>
      <c r="IIE32" s="78"/>
      <c r="IIF32" s="78"/>
      <c r="IIG32" s="78"/>
      <c r="IIH32" s="78"/>
      <c r="III32" s="78"/>
      <c r="IIJ32" s="78"/>
      <c r="IIK32" s="78"/>
      <c r="IIL32" s="78"/>
      <c r="IIM32" s="78"/>
      <c r="IIN32" s="78"/>
      <c r="IIO32" s="78"/>
      <c r="IIP32" s="78"/>
      <c r="IIQ32" s="78"/>
      <c r="IIR32" s="78"/>
      <c r="IIS32" s="78"/>
      <c r="IIT32" s="78"/>
      <c r="IIU32" s="78"/>
      <c r="IIV32" s="78"/>
      <c r="IIW32" s="78"/>
      <c r="IIX32" s="78"/>
      <c r="IIY32" s="78"/>
      <c r="IIZ32" s="78"/>
      <c r="IJA32" s="78"/>
      <c r="IJB32" s="78"/>
      <c r="IJC32" s="78"/>
      <c r="IJD32" s="78"/>
      <c r="IJE32" s="78"/>
      <c r="IJF32" s="78"/>
      <c r="IJG32" s="78"/>
      <c r="IJH32" s="78"/>
      <c r="IJI32" s="78"/>
      <c r="IJJ32" s="78"/>
      <c r="IJK32" s="78"/>
      <c r="IJL32" s="78"/>
      <c r="IJM32" s="78"/>
      <c r="IJN32" s="78"/>
      <c r="IJO32" s="78"/>
      <c r="IJP32" s="78"/>
      <c r="IJQ32" s="78"/>
      <c r="IJR32" s="78"/>
      <c r="IJS32" s="78"/>
      <c r="IJT32" s="78"/>
      <c r="IJU32" s="78"/>
      <c r="IJV32" s="78"/>
      <c r="IJW32" s="78"/>
      <c r="IJX32" s="78"/>
      <c r="IJY32" s="78"/>
      <c r="IJZ32" s="78"/>
      <c r="IKA32" s="78"/>
      <c r="IKB32" s="78"/>
      <c r="IKC32" s="78"/>
      <c r="IKD32" s="78"/>
      <c r="IKE32" s="78"/>
      <c r="IKF32" s="78"/>
      <c r="IKG32" s="78"/>
      <c r="IKH32" s="78"/>
      <c r="IKI32" s="78"/>
      <c r="IKJ32" s="78"/>
      <c r="IKK32" s="78"/>
      <c r="IKL32" s="78"/>
      <c r="IKM32" s="78"/>
      <c r="IKN32" s="78"/>
      <c r="IKO32" s="78"/>
      <c r="IKP32" s="78"/>
      <c r="IKQ32" s="78"/>
      <c r="IKR32" s="78"/>
      <c r="IKS32" s="78"/>
      <c r="IKT32" s="78"/>
      <c r="IKU32" s="78"/>
      <c r="IKV32" s="78"/>
      <c r="IKW32" s="78"/>
      <c r="IKX32" s="78"/>
      <c r="IKY32" s="78"/>
      <c r="IKZ32" s="78"/>
      <c r="ILA32" s="78"/>
      <c r="ILB32" s="78"/>
      <c r="ILC32" s="78"/>
      <c r="ILD32" s="78"/>
      <c r="ILE32" s="78"/>
      <c r="ILF32" s="78"/>
      <c r="ILG32" s="78"/>
      <c r="ILH32" s="78"/>
      <c r="ILI32" s="78"/>
      <c r="ILJ32" s="78"/>
      <c r="ILK32" s="78"/>
      <c r="ILL32" s="78"/>
      <c r="ILM32" s="78"/>
      <c r="ILN32" s="78"/>
      <c r="ILO32" s="78"/>
      <c r="ILP32" s="78"/>
      <c r="ILQ32" s="78"/>
      <c r="ILR32" s="78"/>
      <c r="ILS32" s="78"/>
      <c r="ILT32" s="78"/>
      <c r="ILU32" s="78"/>
      <c r="ILV32" s="78"/>
      <c r="ILW32" s="78"/>
      <c r="ILX32" s="78"/>
      <c r="ILY32" s="78"/>
      <c r="ILZ32" s="78"/>
      <c r="IMA32" s="78"/>
      <c r="IMB32" s="78"/>
      <c r="IMC32" s="78"/>
      <c r="IMD32" s="78"/>
      <c r="IME32" s="78"/>
      <c r="IMF32" s="78"/>
      <c r="IMG32" s="78"/>
      <c r="IMH32" s="78"/>
      <c r="IMI32" s="78"/>
      <c r="IMJ32" s="78"/>
      <c r="IMK32" s="78"/>
      <c r="IML32" s="78"/>
      <c r="IMM32" s="78"/>
      <c r="IMN32" s="78"/>
      <c r="IMO32" s="78"/>
      <c r="IMP32" s="78"/>
      <c r="IMQ32" s="78"/>
      <c r="IMR32" s="78"/>
      <c r="IMS32" s="78"/>
      <c r="IMT32" s="78"/>
      <c r="IMU32" s="78"/>
      <c r="IMV32" s="78"/>
      <c r="IMW32" s="78"/>
      <c r="IMX32" s="78"/>
      <c r="IMY32" s="78"/>
      <c r="IMZ32" s="78"/>
      <c r="INA32" s="78"/>
      <c r="INB32" s="78"/>
      <c r="INC32" s="78"/>
      <c r="IND32" s="78"/>
      <c r="INE32" s="78"/>
      <c r="INF32" s="78"/>
      <c r="ING32" s="78"/>
      <c r="INH32" s="78"/>
      <c r="INI32" s="78"/>
      <c r="INJ32" s="78"/>
      <c r="INK32" s="78"/>
      <c r="INL32" s="78"/>
      <c r="INM32" s="78"/>
      <c r="INN32" s="78"/>
      <c r="INO32" s="78"/>
      <c r="INP32" s="78"/>
      <c r="INQ32" s="78"/>
      <c r="INR32" s="78"/>
      <c r="INS32" s="78"/>
      <c r="INT32" s="78"/>
      <c r="INU32" s="78"/>
      <c r="INV32" s="78"/>
      <c r="INW32" s="78"/>
      <c r="INX32" s="78"/>
      <c r="INY32" s="78"/>
      <c r="INZ32" s="78"/>
      <c r="IOA32" s="78"/>
      <c r="IOB32" s="78"/>
      <c r="IOC32" s="78"/>
      <c r="IOD32" s="78"/>
      <c r="IOE32" s="78"/>
      <c r="IOF32" s="78"/>
      <c r="IOG32" s="78"/>
      <c r="IOH32" s="78"/>
      <c r="IOI32" s="78"/>
      <c r="IOJ32" s="78"/>
      <c r="IOK32" s="78"/>
      <c r="IOL32" s="78"/>
      <c r="IOM32" s="78"/>
      <c r="ION32" s="78"/>
      <c r="IOO32" s="78"/>
      <c r="IOP32" s="78"/>
      <c r="IOQ32" s="78"/>
      <c r="IOR32" s="78"/>
      <c r="IOS32" s="78"/>
      <c r="IOT32" s="78"/>
      <c r="IOU32" s="78"/>
      <c r="IOV32" s="78"/>
      <c r="IOW32" s="78"/>
      <c r="IOX32" s="78"/>
      <c r="IOY32" s="78"/>
      <c r="IOZ32" s="78"/>
      <c r="IPA32" s="78"/>
      <c r="IPB32" s="78"/>
      <c r="IPC32" s="78"/>
      <c r="IPD32" s="78"/>
      <c r="IPE32" s="78"/>
      <c r="IPF32" s="78"/>
      <c r="IPG32" s="78"/>
      <c r="IPH32" s="78"/>
      <c r="IPI32" s="78"/>
      <c r="IPJ32" s="78"/>
      <c r="IPK32" s="78"/>
      <c r="IPL32" s="78"/>
      <c r="IPM32" s="78"/>
      <c r="IPN32" s="78"/>
      <c r="IPO32" s="78"/>
      <c r="IPP32" s="78"/>
      <c r="IPQ32" s="78"/>
      <c r="IPR32" s="78"/>
      <c r="IPS32" s="78"/>
      <c r="IPT32" s="78"/>
      <c r="IPU32" s="78"/>
      <c r="IPV32" s="78"/>
      <c r="IPW32" s="78"/>
      <c r="IPX32" s="78"/>
      <c r="IPY32" s="78"/>
      <c r="IPZ32" s="78"/>
      <c r="IQA32" s="78"/>
      <c r="IQB32" s="78"/>
      <c r="IQC32" s="78"/>
      <c r="IQD32" s="78"/>
      <c r="IQE32" s="78"/>
      <c r="IQF32" s="78"/>
      <c r="IQG32" s="78"/>
      <c r="IQH32" s="78"/>
      <c r="IQI32" s="78"/>
      <c r="IQJ32" s="78"/>
      <c r="IQK32" s="78"/>
      <c r="IQL32" s="78"/>
      <c r="IQM32" s="78"/>
      <c r="IQN32" s="78"/>
      <c r="IQO32" s="78"/>
      <c r="IQP32" s="78"/>
      <c r="IQQ32" s="78"/>
      <c r="IQR32" s="78"/>
      <c r="IQS32" s="78"/>
      <c r="IQT32" s="78"/>
      <c r="IQU32" s="78"/>
      <c r="IQV32" s="78"/>
      <c r="IQW32" s="78"/>
      <c r="IQX32" s="78"/>
      <c r="IQY32" s="78"/>
      <c r="IQZ32" s="78"/>
      <c r="IRA32" s="78"/>
      <c r="IRB32" s="78"/>
      <c r="IRC32" s="78"/>
      <c r="IRD32" s="78"/>
      <c r="IRE32" s="78"/>
      <c r="IRF32" s="78"/>
      <c r="IRG32" s="78"/>
      <c r="IRH32" s="78"/>
      <c r="IRI32" s="78"/>
      <c r="IRJ32" s="78"/>
      <c r="IRK32" s="78"/>
      <c r="IRL32" s="78"/>
      <c r="IRM32" s="78"/>
      <c r="IRN32" s="78"/>
      <c r="IRO32" s="78"/>
      <c r="IRP32" s="78"/>
      <c r="IRQ32" s="78"/>
      <c r="IRR32" s="78"/>
      <c r="IRS32" s="78"/>
      <c r="IRT32" s="78"/>
      <c r="IRU32" s="78"/>
      <c r="IRV32" s="78"/>
      <c r="IRW32" s="78"/>
      <c r="IRX32" s="78"/>
      <c r="IRY32" s="78"/>
      <c r="IRZ32" s="78"/>
      <c r="ISA32" s="78"/>
      <c r="ISB32" s="78"/>
      <c r="ISC32" s="78"/>
      <c r="ISD32" s="78"/>
      <c r="ISE32" s="78"/>
      <c r="ISF32" s="78"/>
      <c r="ISG32" s="78"/>
      <c r="ISH32" s="78"/>
      <c r="ISI32" s="78"/>
      <c r="ISJ32" s="78"/>
      <c r="ISK32" s="78"/>
      <c r="ISL32" s="78"/>
      <c r="ISM32" s="78"/>
      <c r="ISN32" s="78"/>
      <c r="ISO32" s="78"/>
      <c r="ISP32" s="78"/>
      <c r="ISQ32" s="78"/>
      <c r="ISR32" s="78"/>
      <c r="ISS32" s="78"/>
      <c r="IST32" s="78"/>
      <c r="ISU32" s="78"/>
      <c r="ISV32" s="78"/>
      <c r="ISW32" s="78"/>
      <c r="ISX32" s="78"/>
      <c r="ISY32" s="78"/>
      <c r="ISZ32" s="78"/>
      <c r="ITA32" s="78"/>
      <c r="ITB32" s="78"/>
      <c r="ITC32" s="78"/>
      <c r="ITD32" s="78"/>
      <c r="ITE32" s="78"/>
      <c r="ITF32" s="78"/>
      <c r="ITG32" s="78"/>
      <c r="ITH32" s="78"/>
      <c r="ITI32" s="78"/>
      <c r="ITJ32" s="78"/>
      <c r="ITK32" s="78"/>
      <c r="ITL32" s="78"/>
      <c r="ITM32" s="78"/>
      <c r="ITN32" s="78"/>
      <c r="ITO32" s="78"/>
      <c r="ITP32" s="78"/>
      <c r="ITQ32" s="78"/>
      <c r="ITR32" s="78"/>
      <c r="ITS32" s="78"/>
      <c r="ITT32" s="78"/>
      <c r="ITU32" s="78"/>
      <c r="ITV32" s="78"/>
      <c r="ITW32" s="78"/>
      <c r="ITX32" s="78"/>
      <c r="ITY32" s="78"/>
      <c r="ITZ32" s="78"/>
      <c r="IUA32" s="78"/>
      <c r="IUB32" s="78"/>
      <c r="IUC32" s="78"/>
      <c r="IUD32" s="78"/>
      <c r="IUE32" s="78"/>
      <c r="IUF32" s="78"/>
      <c r="IUG32" s="78"/>
      <c r="IUH32" s="78"/>
      <c r="IUI32" s="78"/>
      <c r="IUJ32" s="78"/>
      <c r="IUK32" s="78"/>
      <c r="IUL32" s="78"/>
      <c r="IUM32" s="78"/>
      <c r="IUN32" s="78"/>
      <c r="IUO32" s="78"/>
      <c r="IUP32" s="78"/>
      <c r="IUQ32" s="78"/>
      <c r="IUR32" s="78"/>
      <c r="IUS32" s="78"/>
      <c r="IUT32" s="78"/>
      <c r="IUU32" s="78"/>
      <c r="IUV32" s="78"/>
      <c r="IUW32" s="78"/>
      <c r="IUX32" s="78"/>
      <c r="IUY32" s="78"/>
      <c r="IUZ32" s="78"/>
      <c r="IVA32" s="78"/>
      <c r="IVB32" s="78"/>
      <c r="IVC32" s="78"/>
      <c r="IVD32" s="78"/>
      <c r="IVE32" s="78"/>
      <c r="IVF32" s="78"/>
      <c r="IVG32" s="78"/>
      <c r="IVH32" s="78"/>
      <c r="IVI32" s="78"/>
      <c r="IVJ32" s="78"/>
      <c r="IVK32" s="78"/>
      <c r="IVL32" s="78"/>
      <c r="IVM32" s="78"/>
      <c r="IVN32" s="78"/>
      <c r="IVO32" s="78"/>
      <c r="IVP32" s="78"/>
      <c r="IVQ32" s="78"/>
      <c r="IVR32" s="78"/>
      <c r="IVS32" s="78"/>
      <c r="IVT32" s="78"/>
      <c r="IVU32" s="78"/>
      <c r="IVV32" s="78"/>
      <c r="IVW32" s="78"/>
      <c r="IVX32" s="78"/>
      <c r="IVY32" s="78"/>
      <c r="IVZ32" s="78"/>
      <c r="IWA32" s="78"/>
      <c r="IWB32" s="78"/>
      <c r="IWC32" s="78"/>
      <c r="IWD32" s="78"/>
      <c r="IWE32" s="78"/>
      <c r="IWF32" s="78"/>
      <c r="IWG32" s="78"/>
      <c r="IWH32" s="78"/>
      <c r="IWI32" s="78"/>
      <c r="IWJ32" s="78"/>
      <c r="IWK32" s="78"/>
      <c r="IWL32" s="78"/>
      <c r="IWM32" s="78"/>
      <c r="IWN32" s="78"/>
      <c r="IWO32" s="78"/>
      <c r="IWP32" s="78"/>
      <c r="IWQ32" s="78"/>
      <c r="IWR32" s="78"/>
      <c r="IWS32" s="78"/>
      <c r="IWT32" s="78"/>
      <c r="IWU32" s="78"/>
      <c r="IWV32" s="78"/>
      <c r="IWW32" s="78"/>
      <c r="IWX32" s="78"/>
      <c r="IWY32" s="78"/>
      <c r="IWZ32" s="78"/>
      <c r="IXA32" s="78"/>
      <c r="IXB32" s="78"/>
      <c r="IXC32" s="78"/>
      <c r="IXD32" s="78"/>
      <c r="IXE32" s="78"/>
      <c r="IXF32" s="78"/>
      <c r="IXG32" s="78"/>
      <c r="IXH32" s="78"/>
      <c r="IXI32" s="78"/>
      <c r="IXJ32" s="78"/>
      <c r="IXK32" s="78"/>
      <c r="IXL32" s="78"/>
      <c r="IXM32" s="78"/>
      <c r="IXN32" s="78"/>
      <c r="IXO32" s="78"/>
      <c r="IXP32" s="78"/>
      <c r="IXQ32" s="78"/>
      <c r="IXR32" s="78"/>
      <c r="IXS32" s="78"/>
      <c r="IXT32" s="78"/>
      <c r="IXU32" s="78"/>
      <c r="IXV32" s="78"/>
      <c r="IXW32" s="78"/>
      <c r="IXX32" s="78"/>
      <c r="IXY32" s="78"/>
      <c r="IXZ32" s="78"/>
      <c r="IYA32" s="78"/>
      <c r="IYB32" s="78"/>
      <c r="IYC32" s="78"/>
      <c r="IYD32" s="78"/>
      <c r="IYE32" s="78"/>
      <c r="IYF32" s="78"/>
      <c r="IYG32" s="78"/>
      <c r="IYH32" s="78"/>
      <c r="IYI32" s="78"/>
      <c r="IYJ32" s="78"/>
      <c r="IYK32" s="78"/>
      <c r="IYL32" s="78"/>
      <c r="IYM32" s="78"/>
      <c r="IYN32" s="78"/>
      <c r="IYO32" s="78"/>
      <c r="IYP32" s="78"/>
      <c r="IYQ32" s="78"/>
      <c r="IYR32" s="78"/>
      <c r="IYS32" s="78"/>
      <c r="IYT32" s="78"/>
      <c r="IYU32" s="78"/>
      <c r="IYV32" s="78"/>
      <c r="IYW32" s="78"/>
      <c r="IYX32" s="78"/>
      <c r="IYY32" s="78"/>
      <c r="IYZ32" s="78"/>
      <c r="IZA32" s="78"/>
      <c r="IZB32" s="78"/>
      <c r="IZC32" s="78"/>
      <c r="IZD32" s="78"/>
      <c r="IZE32" s="78"/>
      <c r="IZF32" s="78"/>
      <c r="IZG32" s="78"/>
      <c r="IZH32" s="78"/>
      <c r="IZI32" s="78"/>
      <c r="IZJ32" s="78"/>
      <c r="IZK32" s="78"/>
      <c r="IZL32" s="78"/>
      <c r="IZM32" s="78"/>
      <c r="IZN32" s="78"/>
      <c r="IZO32" s="78"/>
      <c r="IZP32" s="78"/>
      <c r="IZQ32" s="78"/>
      <c r="IZR32" s="78"/>
      <c r="IZS32" s="78"/>
      <c r="IZT32" s="78"/>
      <c r="IZU32" s="78"/>
      <c r="IZV32" s="78"/>
      <c r="IZW32" s="78"/>
      <c r="IZX32" s="78"/>
      <c r="IZY32" s="78"/>
      <c r="IZZ32" s="78"/>
      <c r="JAA32" s="78"/>
      <c r="JAB32" s="78"/>
      <c r="JAC32" s="78"/>
      <c r="JAD32" s="78"/>
      <c r="JAE32" s="78"/>
      <c r="JAF32" s="78"/>
      <c r="JAG32" s="78"/>
      <c r="JAH32" s="78"/>
      <c r="JAI32" s="78"/>
      <c r="JAJ32" s="78"/>
      <c r="JAK32" s="78"/>
      <c r="JAL32" s="78"/>
      <c r="JAM32" s="78"/>
      <c r="JAN32" s="78"/>
      <c r="JAO32" s="78"/>
      <c r="JAP32" s="78"/>
      <c r="JAQ32" s="78"/>
      <c r="JAR32" s="78"/>
      <c r="JAS32" s="78"/>
      <c r="JAT32" s="78"/>
      <c r="JAU32" s="78"/>
      <c r="JAV32" s="78"/>
      <c r="JAW32" s="78"/>
      <c r="JAX32" s="78"/>
      <c r="JAY32" s="78"/>
      <c r="JAZ32" s="78"/>
      <c r="JBA32" s="78"/>
      <c r="JBB32" s="78"/>
      <c r="JBC32" s="78"/>
      <c r="JBD32" s="78"/>
      <c r="JBE32" s="78"/>
      <c r="JBF32" s="78"/>
      <c r="JBG32" s="78"/>
      <c r="JBH32" s="78"/>
      <c r="JBI32" s="78"/>
      <c r="JBJ32" s="78"/>
      <c r="JBK32" s="78"/>
      <c r="JBL32" s="78"/>
      <c r="JBM32" s="78"/>
      <c r="JBN32" s="78"/>
      <c r="JBO32" s="78"/>
      <c r="JBP32" s="78"/>
      <c r="JBQ32" s="78"/>
      <c r="JBR32" s="78"/>
      <c r="JBS32" s="78"/>
      <c r="JBT32" s="78"/>
      <c r="JBU32" s="78"/>
      <c r="JBV32" s="78"/>
      <c r="JBW32" s="78"/>
      <c r="JBX32" s="78"/>
      <c r="JBY32" s="78"/>
      <c r="JBZ32" s="78"/>
      <c r="JCA32" s="78"/>
      <c r="JCB32" s="78"/>
      <c r="JCC32" s="78"/>
      <c r="JCD32" s="78"/>
      <c r="JCE32" s="78"/>
      <c r="JCF32" s="78"/>
      <c r="JCG32" s="78"/>
      <c r="JCH32" s="78"/>
      <c r="JCI32" s="78"/>
      <c r="JCJ32" s="78"/>
      <c r="JCK32" s="78"/>
      <c r="JCL32" s="78"/>
      <c r="JCM32" s="78"/>
      <c r="JCN32" s="78"/>
      <c r="JCO32" s="78"/>
      <c r="JCP32" s="78"/>
      <c r="JCQ32" s="78"/>
      <c r="JCR32" s="78"/>
      <c r="JCS32" s="78"/>
      <c r="JCT32" s="78"/>
      <c r="JCU32" s="78"/>
      <c r="JCV32" s="78"/>
      <c r="JCW32" s="78"/>
      <c r="JCX32" s="78"/>
      <c r="JCY32" s="78"/>
      <c r="JCZ32" s="78"/>
      <c r="JDA32" s="78"/>
      <c r="JDB32" s="78"/>
      <c r="JDC32" s="78"/>
      <c r="JDD32" s="78"/>
      <c r="JDE32" s="78"/>
      <c r="JDF32" s="78"/>
      <c r="JDG32" s="78"/>
      <c r="JDH32" s="78"/>
      <c r="JDI32" s="78"/>
      <c r="JDJ32" s="78"/>
      <c r="JDK32" s="78"/>
      <c r="JDL32" s="78"/>
      <c r="JDM32" s="78"/>
      <c r="JDN32" s="78"/>
      <c r="JDO32" s="78"/>
      <c r="JDP32" s="78"/>
      <c r="JDQ32" s="78"/>
      <c r="JDR32" s="78"/>
      <c r="JDS32" s="78"/>
      <c r="JDT32" s="78"/>
      <c r="JDU32" s="78"/>
      <c r="JDV32" s="78"/>
      <c r="JDW32" s="78"/>
      <c r="JDX32" s="78"/>
      <c r="JDY32" s="78"/>
      <c r="JDZ32" s="78"/>
      <c r="JEA32" s="78"/>
      <c r="JEB32" s="78"/>
      <c r="JEC32" s="78"/>
      <c r="JED32" s="78"/>
      <c r="JEE32" s="78"/>
      <c r="JEF32" s="78"/>
      <c r="JEG32" s="78"/>
      <c r="JEH32" s="78"/>
      <c r="JEI32" s="78"/>
      <c r="JEJ32" s="78"/>
      <c r="JEK32" s="78"/>
      <c r="JEL32" s="78"/>
      <c r="JEM32" s="78"/>
      <c r="JEN32" s="78"/>
      <c r="JEO32" s="78"/>
      <c r="JEP32" s="78"/>
      <c r="JEQ32" s="78"/>
      <c r="JER32" s="78"/>
      <c r="JES32" s="78"/>
      <c r="JET32" s="78"/>
      <c r="JEU32" s="78"/>
      <c r="JEV32" s="78"/>
      <c r="JEW32" s="78"/>
      <c r="JEX32" s="78"/>
      <c r="JEY32" s="78"/>
      <c r="JEZ32" s="78"/>
      <c r="JFA32" s="78"/>
      <c r="JFB32" s="78"/>
      <c r="JFC32" s="78"/>
      <c r="JFD32" s="78"/>
      <c r="JFE32" s="78"/>
      <c r="JFF32" s="78"/>
      <c r="JFG32" s="78"/>
      <c r="JFH32" s="78"/>
      <c r="JFI32" s="78"/>
      <c r="JFJ32" s="78"/>
      <c r="JFK32" s="78"/>
      <c r="JFL32" s="78"/>
      <c r="JFM32" s="78"/>
      <c r="JFN32" s="78"/>
      <c r="JFO32" s="78"/>
      <c r="JFP32" s="78"/>
      <c r="JFQ32" s="78"/>
      <c r="JFR32" s="78"/>
      <c r="JFS32" s="78"/>
      <c r="JFT32" s="78"/>
      <c r="JFU32" s="78"/>
      <c r="JFV32" s="78"/>
      <c r="JFW32" s="78"/>
      <c r="JFX32" s="78"/>
      <c r="JFY32" s="78"/>
      <c r="JFZ32" s="78"/>
      <c r="JGA32" s="78"/>
      <c r="JGB32" s="78"/>
      <c r="JGC32" s="78"/>
      <c r="JGD32" s="78"/>
      <c r="JGE32" s="78"/>
      <c r="JGF32" s="78"/>
      <c r="JGG32" s="78"/>
      <c r="JGH32" s="78"/>
      <c r="JGI32" s="78"/>
      <c r="JGJ32" s="78"/>
      <c r="JGK32" s="78"/>
      <c r="JGL32" s="78"/>
      <c r="JGM32" s="78"/>
      <c r="JGN32" s="78"/>
      <c r="JGO32" s="78"/>
      <c r="JGP32" s="78"/>
      <c r="JGQ32" s="78"/>
      <c r="JGR32" s="78"/>
      <c r="JGS32" s="78"/>
      <c r="JGT32" s="78"/>
      <c r="JGU32" s="78"/>
      <c r="JGV32" s="78"/>
      <c r="JGW32" s="78"/>
      <c r="JGX32" s="78"/>
      <c r="JGY32" s="78"/>
      <c r="JGZ32" s="78"/>
      <c r="JHA32" s="78"/>
      <c r="JHB32" s="78"/>
      <c r="JHC32" s="78"/>
      <c r="JHD32" s="78"/>
      <c r="JHE32" s="78"/>
      <c r="JHF32" s="78"/>
      <c r="JHG32" s="78"/>
      <c r="JHH32" s="78"/>
      <c r="JHI32" s="78"/>
      <c r="JHJ32" s="78"/>
      <c r="JHK32" s="78"/>
      <c r="JHL32" s="78"/>
      <c r="JHM32" s="78"/>
      <c r="JHN32" s="78"/>
      <c r="JHO32" s="78"/>
      <c r="JHP32" s="78"/>
      <c r="JHQ32" s="78"/>
      <c r="JHR32" s="78"/>
      <c r="JHS32" s="78"/>
      <c r="JHT32" s="78"/>
      <c r="JHU32" s="78"/>
      <c r="JHV32" s="78"/>
      <c r="JHW32" s="78"/>
      <c r="JHX32" s="78"/>
      <c r="JHY32" s="78"/>
      <c r="JHZ32" s="78"/>
      <c r="JIA32" s="78"/>
      <c r="JIB32" s="78"/>
      <c r="JIC32" s="78"/>
      <c r="JID32" s="78"/>
      <c r="JIE32" s="78"/>
      <c r="JIF32" s="78"/>
      <c r="JIG32" s="78"/>
      <c r="JIH32" s="78"/>
      <c r="JII32" s="78"/>
      <c r="JIJ32" s="78"/>
      <c r="JIK32" s="78"/>
      <c r="JIL32" s="78"/>
      <c r="JIM32" s="78"/>
      <c r="JIN32" s="78"/>
      <c r="JIO32" s="78"/>
      <c r="JIP32" s="78"/>
      <c r="JIQ32" s="78"/>
      <c r="JIR32" s="78"/>
      <c r="JIS32" s="78"/>
      <c r="JIT32" s="78"/>
      <c r="JIU32" s="78"/>
      <c r="JIV32" s="78"/>
      <c r="JIW32" s="78"/>
      <c r="JIX32" s="78"/>
      <c r="JIY32" s="78"/>
      <c r="JIZ32" s="78"/>
      <c r="JJA32" s="78"/>
      <c r="JJB32" s="78"/>
      <c r="JJC32" s="78"/>
      <c r="JJD32" s="78"/>
      <c r="JJE32" s="78"/>
      <c r="JJF32" s="78"/>
      <c r="JJG32" s="78"/>
      <c r="JJH32" s="78"/>
      <c r="JJI32" s="78"/>
      <c r="JJJ32" s="78"/>
      <c r="JJK32" s="78"/>
      <c r="JJL32" s="78"/>
      <c r="JJM32" s="78"/>
      <c r="JJN32" s="78"/>
      <c r="JJO32" s="78"/>
      <c r="JJP32" s="78"/>
      <c r="JJQ32" s="78"/>
      <c r="JJR32" s="78"/>
      <c r="JJS32" s="78"/>
      <c r="JJT32" s="78"/>
      <c r="JJU32" s="78"/>
      <c r="JJV32" s="78"/>
      <c r="JJW32" s="78"/>
      <c r="JJX32" s="78"/>
      <c r="JJY32" s="78"/>
      <c r="JJZ32" s="78"/>
      <c r="JKA32" s="78"/>
      <c r="JKB32" s="78"/>
      <c r="JKC32" s="78"/>
      <c r="JKD32" s="78"/>
      <c r="JKE32" s="78"/>
      <c r="JKF32" s="78"/>
      <c r="JKG32" s="78"/>
      <c r="JKH32" s="78"/>
      <c r="JKI32" s="78"/>
      <c r="JKJ32" s="78"/>
      <c r="JKK32" s="78"/>
      <c r="JKL32" s="78"/>
      <c r="JKM32" s="78"/>
      <c r="JKN32" s="78"/>
      <c r="JKO32" s="78"/>
      <c r="JKP32" s="78"/>
      <c r="JKQ32" s="78"/>
      <c r="JKR32" s="78"/>
      <c r="JKS32" s="78"/>
      <c r="JKT32" s="78"/>
      <c r="JKU32" s="78"/>
      <c r="JKV32" s="78"/>
      <c r="JKW32" s="78"/>
      <c r="JKX32" s="78"/>
      <c r="JKY32" s="78"/>
      <c r="JKZ32" s="78"/>
      <c r="JLA32" s="78"/>
      <c r="JLB32" s="78"/>
      <c r="JLC32" s="78"/>
      <c r="JLD32" s="78"/>
      <c r="JLE32" s="78"/>
      <c r="JLF32" s="78"/>
      <c r="JLG32" s="78"/>
      <c r="JLH32" s="78"/>
      <c r="JLI32" s="78"/>
      <c r="JLJ32" s="78"/>
      <c r="JLK32" s="78"/>
      <c r="JLL32" s="78"/>
      <c r="JLM32" s="78"/>
      <c r="JLN32" s="78"/>
      <c r="JLO32" s="78"/>
      <c r="JLP32" s="78"/>
      <c r="JLQ32" s="78"/>
      <c r="JLR32" s="78"/>
      <c r="JLS32" s="78"/>
      <c r="JLT32" s="78"/>
      <c r="JLU32" s="78"/>
      <c r="JLV32" s="78"/>
      <c r="JLW32" s="78"/>
      <c r="JLX32" s="78"/>
      <c r="JLY32" s="78"/>
      <c r="JLZ32" s="78"/>
      <c r="JMA32" s="78"/>
      <c r="JMB32" s="78"/>
      <c r="JMC32" s="78"/>
      <c r="JMD32" s="78"/>
      <c r="JME32" s="78"/>
      <c r="JMF32" s="78"/>
      <c r="JMG32" s="78"/>
      <c r="JMH32" s="78"/>
      <c r="JMI32" s="78"/>
      <c r="JMJ32" s="78"/>
      <c r="JMK32" s="78"/>
      <c r="JML32" s="78"/>
      <c r="JMM32" s="78"/>
      <c r="JMN32" s="78"/>
      <c r="JMO32" s="78"/>
      <c r="JMP32" s="78"/>
      <c r="JMQ32" s="78"/>
      <c r="JMR32" s="78"/>
      <c r="JMS32" s="78"/>
      <c r="JMT32" s="78"/>
      <c r="JMU32" s="78"/>
      <c r="JMV32" s="78"/>
      <c r="JMW32" s="78"/>
      <c r="JMX32" s="78"/>
      <c r="JMY32" s="78"/>
      <c r="JMZ32" s="78"/>
      <c r="JNA32" s="78"/>
      <c r="JNB32" s="78"/>
      <c r="JNC32" s="78"/>
      <c r="JND32" s="78"/>
      <c r="JNE32" s="78"/>
      <c r="JNF32" s="78"/>
      <c r="JNG32" s="78"/>
      <c r="JNH32" s="78"/>
      <c r="JNI32" s="78"/>
      <c r="JNJ32" s="78"/>
      <c r="JNK32" s="78"/>
      <c r="JNL32" s="78"/>
      <c r="JNM32" s="78"/>
      <c r="JNN32" s="78"/>
      <c r="JNO32" s="78"/>
      <c r="JNP32" s="78"/>
      <c r="JNQ32" s="78"/>
      <c r="JNR32" s="78"/>
      <c r="JNS32" s="78"/>
      <c r="JNT32" s="78"/>
      <c r="JNU32" s="78"/>
      <c r="JNV32" s="78"/>
      <c r="JNW32" s="78"/>
      <c r="JNX32" s="78"/>
      <c r="JNY32" s="78"/>
      <c r="JNZ32" s="78"/>
      <c r="JOA32" s="78"/>
      <c r="JOB32" s="78"/>
      <c r="JOC32" s="78"/>
      <c r="JOD32" s="78"/>
      <c r="JOE32" s="78"/>
      <c r="JOF32" s="78"/>
      <c r="JOG32" s="78"/>
      <c r="JOH32" s="78"/>
      <c r="JOI32" s="78"/>
      <c r="JOJ32" s="78"/>
      <c r="JOK32" s="78"/>
      <c r="JOL32" s="78"/>
      <c r="JOM32" s="78"/>
      <c r="JON32" s="78"/>
      <c r="JOO32" s="78"/>
      <c r="JOP32" s="78"/>
      <c r="JOQ32" s="78"/>
      <c r="JOR32" s="78"/>
      <c r="JOS32" s="78"/>
      <c r="JOT32" s="78"/>
      <c r="JOU32" s="78"/>
      <c r="JOV32" s="78"/>
      <c r="JOW32" s="78"/>
      <c r="JOX32" s="78"/>
      <c r="JOY32" s="78"/>
      <c r="JOZ32" s="78"/>
      <c r="JPA32" s="78"/>
      <c r="JPB32" s="78"/>
      <c r="JPC32" s="78"/>
      <c r="JPD32" s="78"/>
      <c r="JPE32" s="78"/>
      <c r="JPF32" s="78"/>
      <c r="JPG32" s="78"/>
      <c r="JPH32" s="78"/>
      <c r="JPI32" s="78"/>
      <c r="JPJ32" s="78"/>
      <c r="JPK32" s="78"/>
      <c r="JPL32" s="78"/>
      <c r="JPM32" s="78"/>
      <c r="JPN32" s="78"/>
      <c r="JPO32" s="78"/>
      <c r="JPP32" s="78"/>
      <c r="JPQ32" s="78"/>
      <c r="JPR32" s="78"/>
      <c r="JPS32" s="78"/>
      <c r="JPT32" s="78"/>
      <c r="JPU32" s="78"/>
      <c r="JPV32" s="78"/>
      <c r="JPW32" s="78"/>
      <c r="JPX32" s="78"/>
      <c r="JPY32" s="78"/>
      <c r="JPZ32" s="78"/>
      <c r="JQA32" s="78"/>
      <c r="JQB32" s="78"/>
      <c r="JQC32" s="78"/>
      <c r="JQD32" s="78"/>
      <c r="JQE32" s="78"/>
      <c r="JQF32" s="78"/>
      <c r="JQG32" s="78"/>
      <c r="JQH32" s="78"/>
      <c r="JQI32" s="78"/>
      <c r="JQJ32" s="78"/>
      <c r="JQK32" s="78"/>
      <c r="JQL32" s="78"/>
      <c r="JQM32" s="78"/>
      <c r="JQN32" s="78"/>
      <c r="JQO32" s="78"/>
      <c r="JQP32" s="78"/>
      <c r="JQQ32" s="78"/>
      <c r="JQR32" s="78"/>
      <c r="JQS32" s="78"/>
      <c r="JQT32" s="78"/>
      <c r="JQU32" s="78"/>
      <c r="JQV32" s="78"/>
      <c r="JQW32" s="78"/>
      <c r="JQX32" s="78"/>
      <c r="JQY32" s="78"/>
      <c r="JQZ32" s="78"/>
      <c r="JRA32" s="78"/>
      <c r="JRB32" s="78"/>
      <c r="JRC32" s="78"/>
      <c r="JRD32" s="78"/>
      <c r="JRE32" s="78"/>
      <c r="JRF32" s="78"/>
      <c r="JRG32" s="78"/>
      <c r="JRH32" s="78"/>
      <c r="JRI32" s="78"/>
      <c r="JRJ32" s="78"/>
      <c r="JRK32" s="78"/>
      <c r="JRL32" s="78"/>
      <c r="JRM32" s="78"/>
      <c r="JRN32" s="78"/>
      <c r="JRO32" s="78"/>
      <c r="JRP32" s="78"/>
      <c r="JRQ32" s="78"/>
      <c r="JRR32" s="78"/>
      <c r="JRS32" s="78"/>
      <c r="JRT32" s="78"/>
      <c r="JRU32" s="78"/>
      <c r="JRV32" s="78"/>
      <c r="JRW32" s="78"/>
      <c r="JRX32" s="78"/>
      <c r="JRY32" s="78"/>
      <c r="JRZ32" s="78"/>
      <c r="JSA32" s="78"/>
      <c r="JSB32" s="78"/>
      <c r="JSC32" s="78"/>
      <c r="JSD32" s="78"/>
      <c r="JSE32" s="78"/>
      <c r="JSF32" s="78"/>
      <c r="JSG32" s="78"/>
      <c r="JSH32" s="78"/>
      <c r="JSI32" s="78"/>
      <c r="JSJ32" s="78"/>
      <c r="JSK32" s="78"/>
      <c r="JSL32" s="78"/>
      <c r="JSM32" s="78"/>
      <c r="JSN32" s="78"/>
      <c r="JSO32" s="78"/>
      <c r="JSP32" s="78"/>
      <c r="JSQ32" s="78"/>
      <c r="JSR32" s="78"/>
      <c r="JSS32" s="78"/>
      <c r="JST32" s="78"/>
      <c r="JSU32" s="78"/>
      <c r="JSV32" s="78"/>
      <c r="JSW32" s="78"/>
      <c r="JSX32" s="78"/>
      <c r="JSY32" s="78"/>
      <c r="JSZ32" s="78"/>
      <c r="JTA32" s="78"/>
      <c r="JTB32" s="78"/>
      <c r="JTC32" s="78"/>
      <c r="JTD32" s="78"/>
      <c r="JTE32" s="78"/>
      <c r="JTF32" s="78"/>
      <c r="JTG32" s="78"/>
      <c r="JTH32" s="78"/>
      <c r="JTI32" s="78"/>
      <c r="JTJ32" s="78"/>
      <c r="JTK32" s="78"/>
      <c r="JTL32" s="78"/>
      <c r="JTM32" s="78"/>
      <c r="JTN32" s="78"/>
      <c r="JTO32" s="78"/>
      <c r="JTP32" s="78"/>
      <c r="JTQ32" s="78"/>
      <c r="JTR32" s="78"/>
      <c r="JTS32" s="78"/>
      <c r="JTT32" s="78"/>
      <c r="JTU32" s="78"/>
      <c r="JTV32" s="78"/>
      <c r="JTW32" s="78"/>
      <c r="JTX32" s="78"/>
      <c r="JTY32" s="78"/>
      <c r="JTZ32" s="78"/>
      <c r="JUA32" s="78"/>
      <c r="JUB32" s="78"/>
      <c r="JUC32" s="78"/>
      <c r="JUD32" s="78"/>
      <c r="JUE32" s="78"/>
      <c r="JUF32" s="78"/>
      <c r="JUG32" s="78"/>
      <c r="JUH32" s="78"/>
      <c r="JUI32" s="78"/>
      <c r="JUJ32" s="78"/>
      <c r="JUK32" s="78"/>
      <c r="JUL32" s="78"/>
      <c r="JUM32" s="78"/>
      <c r="JUN32" s="78"/>
      <c r="JUO32" s="78"/>
      <c r="JUP32" s="78"/>
      <c r="JUQ32" s="78"/>
      <c r="JUR32" s="78"/>
      <c r="JUS32" s="78"/>
      <c r="JUT32" s="78"/>
      <c r="JUU32" s="78"/>
      <c r="JUV32" s="78"/>
      <c r="JUW32" s="78"/>
      <c r="JUX32" s="78"/>
      <c r="JUY32" s="78"/>
      <c r="JUZ32" s="78"/>
      <c r="JVA32" s="78"/>
      <c r="JVB32" s="78"/>
      <c r="JVC32" s="78"/>
      <c r="JVD32" s="78"/>
      <c r="JVE32" s="78"/>
      <c r="JVF32" s="78"/>
      <c r="JVG32" s="78"/>
      <c r="JVH32" s="78"/>
      <c r="JVI32" s="78"/>
      <c r="JVJ32" s="78"/>
      <c r="JVK32" s="78"/>
      <c r="JVL32" s="78"/>
      <c r="JVM32" s="78"/>
      <c r="JVN32" s="78"/>
      <c r="JVO32" s="78"/>
      <c r="JVP32" s="78"/>
      <c r="JVQ32" s="78"/>
      <c r="JVR32" s="78"/>
      <c r="JVS32" s="78"/>
      <c r="JVT32" s="78"/>
      <c r="JVU32" s="78"/>
      <c r="JVV32" s="78"/>
      <c r="JVW32" s="78"/>
      <c r="JVX32" s="78"/>
      <c r="JVY32" s="78"/>
      <c r="JVZ32" s="78"/>
      <c r="JWA32" s="78"/>
      <c r="JWB32" s="78"/>
      <c r="JWC32" s="78"/>
      <c r="JWD32" s="78"/>
      <c r="JWE32" s="78"/>
      <c r="JWF32" s="78"/>
      <c r="JWG32" s="78"/>
      <c r="JWH32" s="78"/>
      <c r="JWI32" s="78"/>
      <c r="JWJ32" s="78"/>
      <c r="JWK32" s="78"/>
      <c r="JWL32" s="78"/>
      <c r="JWM32" s="78"/>
      <c r="JWN32" s="78"/>
      <c r="JWO32" s="78"/>
      <c r="JWP32" s="78"/>
      <c r="JWQ32" s="78"/>
      <c r="JWR32" s="78"/>
      <c r="JWS32" s="78"/>
      <c r="JWT32" s="78"/>
      <c r="JWU32" s="78"/>
      <c r="JWV32" s="78"/>
      <c r="JWW32" s="78"/>
      <c r="JWX32" s="78"/>
      <c r="JWY32" s="78"/>
      <c r="JWZ32" s="78"/>
      <c r="JXA32" s="78"/>
      <c r="JXB32" s="78"/>
      <c r="JXC32" s="78"/>
      <c r="JXD32" s="78"/>
      <c r="JXE32" s="78"/>
      <c r="JXF32" s="78"/>
      <c r="JXG32" s="78"/>
      <c r="JXH32" s="78"/>
      <c r="JXI32" s="78"/>
      <c r="JXJ32" s="78"/>
      <c r="JXK32" s="78"/>
      <c r="JXL32" s="78"/>
      <c r="JXM32" s="78"/>
      <c r="JXN32" s="78"/>
      <c r="JXO32" s="78"/>
      <c r="JXP32" s="78"/>
      <c r="JXQ32" s="78"/>
      <c r="JXR32" s="78"/>
      <c r="JXS32" s="78"/>
      <c r="JXT32" s="78"/>
      <c r="JXU32" s="78"/>
      <c r="JXV32" s="78"/>
      <c r="JXW32" s="78"/>
      <c r="JXX32" s="78"/>
      <c r="JXY32" s="78"/>
      <c r="JXZ32" s="78"/>
      <c r="JYA32" s="78"/>
      <c r="JYB32" s="78"/>
      <c r="JYC32" s="78"/>
      <c r="JYD32" s="78"/>
      <c r="JYE32" s="78"/>
      <c r="JYF32" s="78"/>
      <c r="JYG32" s="78"/>
      <c r="JYH32" s="78"/>
      <c r="JYI32" s="78"/>
      <c r="JYJ32" s="78"/>
      <c r="JYK32" s="78"/>
      <c r="JYL32" s="78"/>
      <c r="JYM32" s="78"/>
      <c r="JYN32" s="78"/>
      <c r="JYO32" s="78"/>
      <c r="JYP32" s="78"/>
      <c r="JYQ32" s="78"/>
      <c r="JYR32" s="78"/>
      <c r="JYS32" s="78"/>
      <c r="JYT32" s="78"/>
      <c r="JYU32" s="78"/>
      <c r="JYV32" s="78"/>
      <c r="JYW32" s="78"/>
      <c r="JYX32" s="78"/>
      <c r="JYY32" s="78"/>
      <c r="JYZ32" s="78"/>
      <c r="JZA32" s="78"/>
      <c r="JZB32" s="78"/>
      <c r="JZC32" s="78"/>
      <c r="JZD32" s="78"/>
      <c r="JZE32" s="78"/>
      <c r="JZF32" s="78"/>
      <c r="JZG32" s="78"/>
      <c r="JZH32" s="78"/>
      <c r="JZI32" s="78"/>
      <c r="JZJ32" s="78"/>
      <c r="JZK32" s="78"/>
      <c r="JZL32" s="78"/>
      <c r="JZM32" s="78"/>
      <c r="JZN32" s="78"/>
      <c r="JZO32" s="78"/>
      <c r="JZP32" s="78"/>
      <c r="JZQ32" s="78"/>
      <c r="JZR32" s="78"/>
      <c r="JZS32" s="78"/>
      <c r="JZT32" s="78"/>
      <c r="JZU32" s="78"/>
      <c r="JZV32" s="78"/>
      <c r="JZW32" s="78"/>
      <c r="JZX32" s="78"/>
      <c r="JZY32" s="78"/>
      <c r="JZZ32" s="78"/>
      <c r="KAA32" s="78"/>
      <c r="KAB32" s="78"/>
      <c r="KAC32" s="78"/>
      <c r="KAD32" s="78"/>
      <c r="KAE32" s="78"/>
      <c r="KAF32" s="78"/>
      <c r="KAG32" s="78"/>
      <c r="KAH32" s="78"/>
      <c r="KAI32" s="78"/>
      <c r="KAJ32" s="78"/>
      <c r="KAK32" s="78"/>
      <c r="KAL32" s="78"/>
      <c r="KAM32" s="78"/>
      <c r="KAN32" s="78"/>
      <c r="KAO32" s="78"/>
      <c r="KAP32" s="78"/>
      <c r="KAQ32" s="78"/>
      <c r="KAR32" s="78"/>
      <c r="KAS32" s="78"/>
      <c r="KAT32" s="78"/>
      <c r="KAU32" s="78"/>
      <c r="KAV32" s="78"/>
      <c r="KAW32" s="78"/>
      <c r="KAX32" s="78"/>
      <c r="KAY32" s="78"/>
      <c r="KAZ32" s="78"/>
      <c r="KBA32" s="78"/>
      <c r="KBB32" s="78"/>
      <c r="KBC32" s="78"/>
      <c r="KBD32" s="78"/>
      <c r="KBE32" s="78"/>
      <c r="KBF32" s="78"/>
      <c r="KBG32" s="78"/>
      <c r="KBH32" s="78"/>
      <c r="KBI32" s="78"/>
      <c r="KBJ32" s="78"/>
      <c r="KBK32" s="78"/>
      <c r="KBL32" s="78"/>
      <c r="KBM32" s="78"/>
      <c r="KBN32" s="78"/>
      <c r="KBO32" s="78"/>
      <c r="KBP32" s="78"/>
      <c r="KBQ32" s="78"/>
      <c r="KBR32" s="78"/>
      <c r="KBS32" s="78"/>
      <c r="KBT32" s="78"/>
      <c r="KBU32" s="78"/>
      <c r="KBV32" s="78"/>
      <c r="KBW32" s="78"/>
      <c r="KBX32" s="78"/>
      <c r="KBY32" s="78"/>
      <c r="KBZ32" s="78"/>
      <c r="KCA32" s="78"/>
      <c r="KCB32" s="78"/>
      <c r="KCC32" s="78"/>
      <c r="KCD32" s="78"/>
      <c r="KCE32" s="78"/>
      <c r="KCF32" s="78"/>
      <c r="KCG32" s="78"/>
      <c r="KCH32" s="78"/>
      <c r="KCI32" s="78"/>
      <c r="KCJ32" s="78"/>
      <c r="KCK32" s="78"/>
      <c r="KCL32" s="78"/>
      <c r="KCM32" s="78"/>
      <c r="KCN32" s="78"/>
      <c r="KCO32" s="78"/>
      <c r="KCP32" s="78"/>
      <c r="KCQ32" s="78"/>
      <c r="KCR32" s="78"/>
      <c r="KCS32" s="78"/>
      <c r="KCT32" s="78"/>
      <c r="KCU32" s="78"/>
      <c r="KCV32" s="78"/>
      <c r="KCW32" s="78"/>
      <c r="KCX32" s="78"/>
      <c r="KCY32" s="78"/>
      <c r="KCZ32" s="78"/>
      <c r="KDA32" s="78"/>
      <c r="KDB32" s="78"/>
      <c r="KDC32" s="78"/>
      <c r="KDD32" s="78"/>
      <c r="KDE32" s="78"/>
      <c r="KDF32" s="78"/>
      <c r="KDG32" s="78"/>
      <c r="KDH32" s="78"/>
      <c r="KDI32" s="78"/>
      <c r="KDJ32" s="78"/>
      <c r="KDK32" s="78"/>
      <c r="KDL32" s="78"/>
      <c r="KDM32" s="78"/>
      <c r="KDN32" s="78"/>
      <c r="KDO32" s="78"/>
      <c r="KDP32" s="78"/>
      <c r="KDQ32" s="78"/>
      <c r="KDR32" s="78"/>
      <c r="KDS32" s="78"/>
      <c r="KDT32" s="78"/>
      <c r="KDU32" s="78"/>
      <c r="KDV32" s="78"/>
      <c r="KDW32" s="78"/>
      <c r="KDX32" s="78"/>
      <c r="KDY32" s="78"/>
      <c r="KDZ32" s="78"/>
      <c r="KEA32" s="78"/>
      <c r="KEB32" s="78"/>
      <c r="KEC32" s="78"/>
      <c r="KED32" s="78"/>
      <c r="KEE32" s="78"/>
      <c r="KEF32" s="78"/>
      <c r="KEG32" s="78"/>
      <c r="KEH32" s="78"/>
      <c r="KEI32" s="78"/>
      <c r="KEJ32" s="78"/>
      <c r="KEK32" s="78"/>
      <c r="KEL32" s="78"/>
      <c r="KEM32" s="78"/>
      <c r="KEN32" s="78"/>
      <c r="KEO32" s="78"/>
      <c r="KEP32" s="78"/>
      <c r="KEQ32" s="78"/>
      <c r="KER32" s="78"/>
      <c r="KES32" s="78"/>
      <c r="KET32" s="78"/>
      <c r="KEU32" s="78"/>
      <c r="KEV32" s="78"/>
      <c r="KEW32" s="78"/>
      <c r="KEX32" s="78"/>
      <c r="KEY32" s="78"/>
      <c r="KEZ32" s="78"/>
      <c r="KFA32" s="78"/>
      <c r="KFB32" s="78"/>
      <c r="KFC32" s="78"/>
      <c r="KFD32" s="78"/>
      <c r="KFE32" s="78"/>
      <c r="KFF32" s="78"/>
      <c r="KFG32" s="78"/>
      <c r="KFH32" s="78"/>
      <c r="KFI32" s="78"/>
      <c r="KFJ32" s="78"/>
      <c r="KFK32" s="78"/>
      <c r="KFL32" s="78"/>
      <c r="KFM32" s="78"/>
      <c r="KFN32" s="78"/>
      <c r="KFO32" s="78"/>
      <c r="KFP32" s="78"/>
      <c r="KFQ32" s="78"/>
      <c r="KFR32" s="78"/>
      <c r="KFS32" s="78"/>
      <c r="KFT32" s="78"/>
      <c r="KFU32" s="78"/>
      <c r="KFV32" s="78"/>
      <c r="KFW32" s="78"/>
      <c r="KFX32" s="78"/>
      <c r="KFY32" s="78"/>
      <c r="KFZ32" s="78"/>
      <c r="KGA32" s="78"/>
      <c r="KGB32" s="78"/>
      <c r="KGC32" s="78"/>
      <c r="KGD32" s="78"/>
      <c r="KGE32" s="78"/>
      <c r="KGF32" s="78"/>
      <c r="KGG32" s="78"/>
      <c r="KGH32" s="78"/>
      <c r="KGI32" s="78"/>
      <c r="KGJ32" s="78"/>
      <c r="KGK32" s="78"/>
      <c r="KGL32" s="78"/>
      <c r="KGM32" s="78"/>
      <c r="KGN32" s="78"/>
      <c r="KGO32" s="78"/>
      <c r="KGP32" s="78"/>
      <c r="KGQ32" s="78"/>
      <c r="KGR32" s="78"/>
      <c r="KGS32" s="78"/>
      <c r="KGT32" s="78"/>
      <c r="KGU32" s="78"/>
      <c r="KGV32" s="78"/>
      <c r="KGW32" s="78"/>
      <c r="KGX32" s="78"/>
      <c r="KGY32" s="78"/>
      <c r="KGZ32" s="78"/>
      <c r="KHA32" s="78"/>
      <c r="KHB32" s="78"/>
      <c r="KHC32" s="78"/>
      <c r="KHD32" s="78"/>
      <c r="KHE32" s="78"/>
      <c r="KHF32" s="78"/>
      <c r="KHG32" s="78"/>
      <c r="KHH32" s="78"/>
      <c r="KHI32" s="78"/>
      <c r="KHJ32" s="78"/>
      <c r="KHK32" s="78"/>
      <c r="KHL32" s="78"/>
      <c r="KHM32" s="78"/>
      <c r="KHN32" s="78"/>
      <c r="KHO32" s="78"/>
      <c r="KHP32" s="78"/>
      <c r="KHQ32" s="78"/>
      <c r="KHR32" s="78"/>
      <c r="KHS32" s="78"/>
      <c r="KHT32" s="78"/>
      <c r="KHU32" s="78"/>
      <c r="KHV32" s="78"/>
      <c r="KHW32" s="78"/>
      <c r="KHX32" s="78"/>
      <c r="KHY32" s="78"/>
      <c r="KHZ32" s="78"/>
      <c r="KIA32" s="78"/>
      <c r="KIB32" s="78"/>
      <c r="KIC32" s="78"/>
      <c r="KID32" s="78"/>
      <c r="KIE32" s="78"/>
      <c r="KIF32" s="78"/>
      <c r="KIG32" s="78"/>
      <c r="KIH32" s="78"/>
      <c r="KII32" s="78"/>
      <c r="KIJ32" s="78"/>
      <c r="KIK32" s="78"/>
      <c r="KIL32" s="78"/>
      <c r="KIM32" s="78"/>
      <c r="KIN32" s="78"/>
      <c r="KIO32" s="78"/>
      <c r="KIP32" s="78"/>
      <c r="KIQ32" s="78"/>
      <c r="KIR32" s="78"/>
      <c r="KIS32" s="78"/>
      <c r="KIT32" s="78"/>
      <c r="KIU32" s="78"/>
      <c r="KIV32" s="78"/>
      <c r="KIW32" s="78"/>
      <c r="KIX32" s="78"/>
      <c r="KIY32" s="78"/>
      <c r="KIZ32" s="78"/>
      <c r="KJA32" s="78"/>
      <c r="KJB32" s="78"/>
      <c r="KJC32" s="78"/>
      <c r="KJD32" s="78"/>
      <c r="KJE32" s="78"/>
      <c r="KJF32" s="78"/>
      <c r="KJG32" s="78"/>
      <c r="KJH32" s="78"/>
      <c r="KJI32" s="78"/>
      <c r="KJJ32" s="78"/>
      <c r="KJK32" s="78"/>
      <c r="KJL32" s="78"/>
      <c r="KJM32" s="78"/>
      <c r="KJN32" s="78"/>
      <c r="KJO32" s="78"/>
      <c r="KJP32" s="78"/>
      <c r="KJQ32" s="78"/>
      <c r="KJR32" s="78"/>
      <c r="KJS32" s="78"/>
      <c r="KJT32" s="78"/>
      <c r="KJU32" s="78"/>
      <c r="KJV32" s="78"/>
      <c r="KJW32" s="78"/>
      <c r="KJX32" s="78"/>
      <c r="KJY32" s="78"/>
      <c r="KJZ32" s="78"/>
      <c r="KKA32" s="78"/>
      <c r="KKB32" s="78"/>
      <c r="KKC32" s="78"/>
      <c r="KKD32" s="78"/>
      <c r="KKE32" s="78"/>
      <c r="KKF32" s="78"/>
      <c r="KKG32" s="78"/>
      <c r="KKH32" s="78"/>
      <c r="KKI32" s="78"/>
      <c r="KKJ32" s="78"/>
      <c r="KKK32" s="78"/>
      <c r="KKL32" s="78"/>
      <c r="KKM32" s="78"/>
      <c r="KKN32" s="78"/>
      <c r="KKO32" s="78"/>
      <c r="KKP32" s="78"/>
      <c r="KKQ32" s="78"/>
      <c r="KKR32" s="78"/>
      <c r="KKS32" s="78"/>
      <c r="KKT32" s="78"/>
      <c r="KKU32" s="78"/>
      <c r="KKV32" s="78"/>
      <c r="KKW32" s="78"/>
      <c r="KKX32" s="78"/>
      <c r="KKY32" s="78"/>
      <c r="KKZ32" s="78"/>
      <c r="KLA32" s="78"/>
      <c r="KLB32" s="78"/>
      <c r="KLC32" s="78"/>
      <c r="KLD32" s="78"/>
      <c r="KLE32" s="78"/>
      <c r="KLF32" s="78"/>
      <c r="KLG32" s="78"/>
      <c r="KLH32" s="78"/>
      <c r="KLI32" s="78"/>
      <c r="KLJ32" s="78"/>
      <c r="KLK32" s="78"/>
      <c r="KLL32" s="78"/>
      <c r="KLM32" s="78"/>
      <c r="KLN32" s="78"/>
      <c r="KLO32" s="78"/>
      <c r="KLP32" s="78"/>
      <c r="KLQ32" s="78"/>
      <c r="KLR32" s="78"/>
      <c r="KLS32" s="78"/>
      <c r="KLT32" s="78"/>
      <c r="KLU32" s="78"/>
      <c r="KLV32" s="78"/>
      <c r="KLW32" s="78"/>
      <c r="KLX32" s="78"/>
      <c r="KLY32" s="78"/>
      <c r="KLZ32" s="78"/>
      <c r="KMA32" s="78"/>
      <c r="KMB32" s="78"/>
      <c r="KMC32" s="78"/>
      <c r="KMD32" s="78"/>
      <c r="KME32" s="78"/>
      <c r="KMF32" s="78"/>
      <c r="KMG32" s="78"/>
      <c r="KMH32" s="78"/>
      <c r="KMI32" s="78"/>
      <c r="KMJ32" s="78"/>
      <c r="KMK32" s="78"/>
      <c r="KML32" s="78"/>
      <c r="KMM32" s="78"/>
      <c r="KMN32" s="78"/>
      <c r="KMO32" s="78"/>
      <c r="KMP32" s="78"/>
      <c r="KMQ32" s="78"/>
      <c r="KMR32" s="78"/>
      <c r="KMS32" s="78"/>
      <c r="KMT32" s="78"/>
      <c r="KMU32" s="78"/>
      <c r="KMV32" s="78"/>
      <c r="KMW32" s="78"/>
      <c r="KMX32" s="78"/>
      <c r="KMY32" s="78"/>
      <c r="KMZ32" s="78"/>
      <c r="KNA32" s="78"/>
      <c r="KNB32" s="78"/>
      <c r="KNC32" s="78"/>
      <c r="KND32" s="78"/>
      <c r="KNE32" s="78"/>
      <c r="KNF32" s="78"/>
      <c r="KNG32" s="78"/>
      <c r="KNH32" s="78"/>
      <c r="KNI32" s="78"/>
      <c r="KNJ32" s="78"/>
      <c r="KNK32" s="78"/>
      <c r="KNL32" s="78"/>
      <c r="KNM32" s="78"/>
      <c r="KNN32" s="78"/>
      <c r="KNO32" s="78"/>
      <c r="KNP32" s="78"/>
      <c r="KNQ32" s="78"/>
      <c r="KNR32" s="78"/>
      <c r="KNS32" s="78"/>
      <c r="KNT32" s="78"/>
      <c r="KNU32" s="78"/>
      <c r="KNV32" s="78"/>
      <c r="KNW32" s="78"/>
      <c r="KNX32" s="78"/>
      <c r="KNY32" s="78"/>
      <c r="KNZ32" s="78"/>
      <c r="KOA32" s="78"/>
      <c r="KOB32" s="78"/>
      <c r="KOC32" s="78"/>
      <c r="KOD32" s="78"/>
      <c r="KOE32" s="78"/>
      <c r="KOF32" s="78"/>
      <c r="KOG32" s="78"/>
      <c r="KOH32" s="78"/>
      <c r="KOI32" s="78"/>
      <c r="KOJ32" s="78"/>
      <c r="KOK32" s="78"/>
      <c r="KOL32" s="78"/>
      <c r="KOM32" s="78"/>
      <c r="KON32" s="78"/>
      <c r="KOO32" s="78"/>
      <c r="KOP32" s="78"/>
      <c r="KOQ32" s="78"/>
      <c r="KOR32" s="78"/>
      <c r="KOS32" s="78"/>
      <c r="KOT32" s="78"/>
      <c r="KOU32" s="78"/>
      <c r="KOV32" s="78"/>
      <c r="KOW32" s="78"/>
      <c r="KOX32" s="78"/>
      <c r="KOY32" s="78"/>
      <c r="KOZ32" s="78"/>
      <c r="KPA32" s="78"/>
      <c r="KPB32" s="78"/>
      <c r="KPC32" s="78"/>
      <c r="KPD32" s="78"/>
      <c r="KPE32" s="78"/>
      <c r="KPF32" s="78"/>
      <c r="KPG32" s="78"/>
      <c r="KPH32" s="78"/>
      <c r="KPI32" s="78"/>
      <c r="KPJ32" s="78"/>
      <c r="KPK32" s="78"/>
      <c r="KPL32" s="78"/>
      <c r="KPM32" s="78"/>
      <c r="KPN32" s="78"/>
      <c r="KPO32" s="78"/>
      <c r="KPP32" s="78"/>
      <c r="KPQ32" s="78"/>
      <c r="KPR32" s="78"/>
      <c r="KPS32" s="78"/>
      <c r="KPT32" s="78"/>
      <c r="KPU32" s="78"/>
      <c r="KPV32" s="78"/>
      <c r="KPW32" s="78"/>
      <c r="KPX32" s="78"/>
      <c r="KPY32" s="78"/>
      <c r="KPZ32" s="78"/>
      <c r="KQA32" s="78"/>
      <c r="KQB32" s="78"/>
      <c r="KQC32" s="78"/>
      <c r="KQD32" s="78"/>
      <c r="KQE32" s="78"/>
      <c r="KQF32" s="78"/>
      <c r="KQG32" s="78"/>
      <c r="KQH32" s="78"/>
      <c r="KQI32" s="78"/>
      <c r="KQJ32" s="78"/>
      <c r="KQK32" s="78"/>
      <c r="KQL32" s="78"/>
      <c r="KQM32" s="78"/>
      <c r="KQN32" s="78"/>
      <c r="KQO32" s="78"/>
      <c r="KQP32" s="78"/>
      <c r="KQQ32" s="78"/>
      <c r="KQR32" s="78"/>
      <c r="KQS32" s="78"/>
      <c r="KQT32" s="78"/>
      <c r="KQU32" s="78"/>
      <c r="KQV32" s="78"/>
      <c r="KQW32" s="78"/>
      <c r="KQX32" s="78"/>
      <c r="KQY32" s="78"/>
      <c r="KQZ32" s="78"/>
      <c r="KRA32" s="78"/>
      <c r="KRB32" s="78"/>
      <c r="KRC32" s="78"/>
      <c r="KRD32" s="78"/>
      <c r="KRE32" s="78"/>
      <c r="KRF32" s="78"/>
      <c r="KRG32" s="78"/>
      <c r="KRH32" s="78"/>
      <c r="KRI32" s="78"/>
      <c r="KRJ32" s="78"/>
      <c r="KRK32" s="78"/>
      <c r="KRL32" s="78"/>
      <c r="KRM32" s="78"/>
      <c r="KRN32" s="78"/>
      <c r="KRO32" s="78"/>
      <c r="KRP32" s="78"/>
      <c r="KRQ32" s="78"/>
      <c r="KRR32" s="78"/>
      <c r="KRS32" s="78"/>
      <c r="KRT32" s="78"/>
      <c r="KRU32" s="78"/>
      <c r="KRV32" s="78"/>
      <c r="KRW32" s="78"/>
      <c r="KRX32" s="78"/>
      <c r="KRY32" s="78"/>
      <c r="KRZ32" s="78"/>
      <c r="KSA32" s="78"/>
      <c r="KSB32" s="78"/>
      <c r="KSC32" s="78"/>
      <c r="KSD32" s="78"/>
      <c r="KSE32" s="78"/>
      <c r="KSF32" s="78"/>
      <c r="KSG32" s="78"/>
      <c r="KSH32" s="78"/>
      <c r="KSI32" s="78"/>
      <c r="KSJ32" s="78"/>
      <c r="KSK32" s="78"/>
      <c r="KSL32" s="78"/>
      <c r="KSM32" s="78"/>
      <c r="KSN32" s="78"/>
      <c r="KSO32" s="78"/>
      <c r="KSP32" s="78"/>
      <c r="KSQ32" s="78"/>
      <c r="KSR32" s="78"/>
      <c r="KSS32" s="78"/>
      <c r="KST32" s="78"/>
      <c r="KSU32" s="78"/>
      <c r="KSV32" s="78"/>
      <c r="KSW32" s="78"/>
      <c r="KSX32" s="78"/>
      <c r="KSY32" s="78"/>
      <c r="KSZ32" s="78"/>
      <c r="KTA32" s="78"/>
      <c r="KTB32" s="78"/>
      <c r="KTC32" s="78"/>
      <c r="KTD32" s="78"/>
      <c r="KTE32" s="78"/>
      <c r="KTF32" s="78"/>
      <c r="KTG32" s="78"/>
      <c r="KTH32" s="78"/>
      <c r="KTI32" s="78"/>
      <c r="KTJ32" s="78"/>
      <c r="KTK32" s="78"/>
      <c r="KTL32" s="78"/>
      <c r="KTM32" s="78"/>
      <c r="KTN32" s="78"/>
      <c r="KTO32" s="78"/>
      <c r="KTP32" s="78"/>
      <c r="KTQ32" s="78"/>
      <c r="KTR32" s="78"/>
      <c r="KTS32" s="78"/>
      <c r="KTT32" s="78"/>
      <c r="KTU32" s="78"/>
      <c r="KTV32" s="78"/>
      <c r="KTW32" s="78"/>
      <c r="KTX32" s="78"/>
      <c r="KTY32" s="78"/>
      <c r="KTZ32" s="78"/>
      <c r="KUA32" s="78"/>
      <c r="KUB32" s="78"/>
      <c r="KUC32" s="78"/>
      <c r="KUD32" s="78"/>
      <c r="KUE32" s="78"/>
      <c r="KUF32" s="78"/>
      <c r="KUG32" s="78"/>
      <c r="KUH32" s="78"/>
      <c r="KUI32" s="78"/>
      <c r="KUJ32" s="78"/>
      <c r="KUK32" s="78"/>
      <c r="KUL32" s="78"/>
      <c r="KUM32" s="78"/>
      <c r="KUN32" s="78"/>
      <c r="KUO32" s="78"/>
      <c r="KUP32" s="78"/>
      <c r="KUQ32" s="78"/>
      <c r="KUR32" s="78"/>
      <c r="KUS32" s="78"/>
      <c r="KUT32" s="78"/>
      <c r="KUU32" s="78"/>
      <c r="KUV32" s="78"/>
      <c r="KUW32" s="78"/>
      <c r="KUX32" s="78"/>
      <c r="KUY32" s="78"/>
      <c r="KUZ32" s="78"/>
      <c r="KVA32" s="78"/>
      <c r="KVB32" s="78"/>
      <c r="KVC32" s="78"/>
      <c r="KVD32" s="78"/>
      <c r="KVE32" s="78"/>
      <c r="KVF32" s="78"/>
      <c r="KVG32" s="78"/>
      <c r="KVH32" s="78"/>
      <c r="KVI32" s="78"/>
      <c r="KVJ32" s="78"/>
      <c r="KVK32" s="78"/>
      <c r="KVL32" s="78"/>
      <c r="KVM32" s="78"/>
      <c r="KVN32" s="78"/>
      <c r="KVO32" s="78"/>
      <c r="KVP32" s="78"/>
      <c r="KVQ32" s="78"/>
      <c r="KVR32" s="78"/>
      <c r="KVS32" s="78"/>
      <c r="KVT32" s="78"/>
      <c r="KVU32" s="78"/>
      <c r="KVV32" s="78"/>
      <c r="KVW32" s="78"/>
      <c r="KVX32" s="78"/>
      <c r="KVY32" s="78"/>
      <c r="KVZ32" s="78"/>
      <c r="KWA32" s="78"/>
      <c r="KWB32" s="78"/>
      <c r="KWC32" s="78"/>
      <c r="KWD32" s="78"/>
      <c r="KWE32" s="78"/>
      <c r="KWF32" s="78"/>
      <c r="KWG32" s="78"/>
      <c r="KWH32" s="78"/>
      <c r="KWI32" s="78"/>
      <c r="KWJ32" s="78"/>
      <c r="KWK32" s="78"/>
      <c r="KWL32" s="78"/>
      <c r="KWM32" s="78"/>
      <c r="KWN32" s="78"/>
      <c r="KWO32" s="78"/>
      <c r="KWP32" s="78"/>
      <c r="KWQ32" s="78"/>
      <c r="KWR32" s="78"/>
      <c r="KWS32" s="78"/>
      <c r="KWT32" s="78"/>
      <c r="KWU32" s="78"/>
      <c r="KWV32" s="78"/>
      <c r="KWW32" s="78"/>
      <c r="KWX32" s="78"/>
      <c r="KWY32" s="78"/>
      <c r="KWZ32" s="78"/>
      <c r="KXA32" s="78"/>
      <c r="KXB32" s="78"/>
      <c r="KXC32" s="78"/>
      <c r="KXD32" s="78"/>
      <c r="KXE32" s="78"/>
      <c r="KXF32" s="78"/>
      <c r="KXG32" s="78"/>
      <c r="KXH32" s="78"/>
      <c r="KXI32" s="78"/>
      <c r="KXJ32" s="78"/>
      <c r="KXK32" s="78"/>
      <c r="KXL32" s="78"/>
      <c r="KXM32" s="78"/>
      <c r="KXN32" s="78"/>
      <c r="KXO32" s="78"/>
      <c r="KXP32" s="78"/>
      <c r="KXQ32" s="78"/>
      <c r="KXR32" s="78"/>
      <c r="KXS32" s="78"/>
      <c r="KXT32" s="78"/>
      <c r="KXU32" s="78"/>
      <c r="KXV32" s="78"/>
      <c r="KXW32" s="78"/>
      <c r="KXX32" s="78"/>
      <c r="KXY32" s="78"/>
      <c r="KXZ32" s="78"/>
      <c r="KYA32" s="78"/>
      <c r="KYB32" s="78"/>
      <c r="KYC32" s="78"/>
      <c r="KYD32" s="78"/>
      <c r="KYE32" s="78"/>
      <c r="KYF32" s="78"/>
      <c r="KYG32" s="78"/>
      <c r="KYH32" s="78"/>
      <c r="KYI32" s="78"/>
      <c r="KYJ32" s="78"/>
      <c r="KYK32" s="78"/>
      <c r="KYL32" s="78"/>
      <c r="KYM32" s="78"/>
      <c r="KYN32" s="78"/>
      <c r="KYO32" s="78"/>
      <c r="KYP32" s="78"/>
      <c r="KYQ32" s="78"/>
      <c r="KYR32" s="78"/>
      <c r="KYS32" s="78"/>
      <c r="KYT32" s="78"/>
      <c r="KYU32" s="78"/>
      <c r="KYV32" s="78"/>
      <c r="KYW32" s="78"/>
      <c r="KYX32" s="78"/>
      <c r="KYY32" s="78"/>
      <c r="KYZ32" s="78"/>
      <c r="KZA32" s="78"/>
      <c r="KZB32" s="78"/>
      <c r="KZC32" s="78"/>
      <c r="KZD32" s="78"/>
      <c r="KZE32" s="78"/>
      <c r="KZF32" s="78"/>
      <c r="KZG32" s="78"/>
      <c r="KZH32" s="78"/>
      <c r="KZI32" s="78"/>
      <c r="KZJ32" s="78"/>
      <c r="KZK32" s="78"/>
      <c r="KZL32" s="78"/>
      <c r="KZM32" s="78"/>
      <c r="KZN32" s="78"/>
      <c r="KZO32" s="78"/>
      <c r="KZP32" s="78"/>
      <c r="KZQ32" s="78"/>
      <c r="KZR32" s="78"/>
      <c r="KZS32" s="78"/>
      <c r="KZT32" s="78"/>
      <c r="KZU32" s="78"/>
      <c r="KZV32" s="78"/>
      <c r="KZW32" s="78"/>
      <c r="KZX32" s="78"/>
      <c r="KZY32" s="78"/>
      <c r="KZZ32" s="78"/>
      <c r="LAA32" s="78"/>
      <c r="LAB32" s="78"/>
      <c r="LAC32" s="78"/>
      <c r="LAD32" s="78"/>
      <c r="LAE32" s="78"/>
      <c r="LAF32" s="78"/>
      <c r="LAG32" s="78"/>
      <c r="LAH32" s="78"/>
      <c r="LAI32" s="78"/>
      <c r="LAJ32" s="78"/>
      <c r="LAK32" s="78"/>
      <c r="LAL32" s="78"/>
      <c r="LAM32" s="78"/>
      <c r="LAN32" s="78"/>
      <c r="LAO32" s="78"/>
      <c r="LAP32" s="78"/>
      <c r="LAQ32" s="78"/>
      <c r="LAR32" s="78"/>
      <c r="LAS32" s="78"/>
      <c r="LAT32" s="78"/>
      <c r="LAU32" s="78"/>
      <c r="LAV32" s="78"/>
      <c r="LAW32" s="78"/>
      <c r="LAX32" s="78"/>
      <c r="LAY32" s="78"/>
      <c r="LAZ32" s="78"/>
      <c r="LBA32" s="78"/>
      <c r="LBB32" s="78"/>
      <c r="LBC32" s="78"/>
      <c r="LBD32" s="78"/>
      <c r="LBE32" s="78"/>
      <c r="LBF32" s="78"/>
      <c r="LBG32" s="78"/>
      <c r="LBH32" s="78"/>
      <c r="LBI32" s="78"/>
      <c r="LBJ32" s="78"/>
      <c r="LBK32" s="78"/>
      <c r="LBL32" s="78"/>
      <c r="LBM32" s="78"/>
      <c r="LBN32" s="78"/>
      <c r="LBO32" s="78"/>
      <c r="LBP32" s="78"/>
      <c r="LBQ32" s="78"/>
      <c r="LBR32" s="78"/>
      <c r="LBS32" s="78"/>
      <c r="LBT32" s="78"/>
      <c r="LBU32" s="78"/>
      <c r="LBV32" s="78"/>
      <c r="LBW32" s="78"/>
      <c r="LBX32" s="78"/>
      <c r="LBY32" s="78"/>
      <c r="LBZ32" s="78"/>
      <c r="LCA32" s="78"/>
      <c r="LCB32" s="78"/>
      <c r="LCC32" s="78"/>
      <c r="LCD32" s="78"/>
      <c r="LCE32" s="78"/>
      <c r="LCF32" s="78"/>
      <c r="LCG32" s="78"/>
      <c r="LCH32" s="78"/>
      <c r="LCI32" s="78"/>
      <c r="LCJ32" s="78"/>
      <c r="LCK32" s="78"/>
      <c r="LCL32" s="78"/>
      <c r="LCM32" s="78"/>
      <c r="LCN32" s="78"/>
      <c r="LCO32" s="78"/>
      <c r="LCP32" s="78"/>
      <c r="LCQ32" s="78"/>
      <c r="LCR32" s="78"/>
      <c r="LCS32" s="78"/>
      <c r="LCT32" s="78"/>
      <c r="LCU32" s="78"/>
      <c r="LCV32" s="78"/>
      <c r="LCW32" s="78"/>
      <c r="LCX32" s="78"/>
      <c r="LCY32" s="78"/>
      <c r="LCZ32" s="78"/>
      <c r="LDA32" s="78"/>
      <c r="LDB32" s="78"/>
      <c r="LDC32" s="78"/>
      <c r="LDD32" s="78"/>
      <c r="LDE32" s="78"/>
      <c r="LDF32" s="78"/>
      <c r="LDG32" s="78"/>
      <c r="LDH32" s="78"/>
      <c r="LDI32" s="78"/>
      <c r="LDJ32" s="78"/>
      <c r="LDK32" s="78"/>
      <c r="LDL32" s="78"/>
      <c r="LDM32" s="78"/>
      <c r="LDN32" s="78"/>
      <c r="LDO32" s="78"/>
      <c r="LDP32" s="78"/>
      <c r="LDQ32" s="78"/>
      <c r="LDR32" s="78"/>
      <c r="LDS32" s="78"/>
      <c r="LDT32" s="78"/>
      <c r="LDU32" s="78"/>
      <c r="LDV32" s="78"/>
      <c r="LDW32" s="78"/>
      <c r="LDX32" s="78"/>
      <c r="LDY32" s="78"/>
      <c r="LDZ32" s="78"/>
      <c r="LEA32" s="78"/>
      <c r="LEB32" s="78"/>
      <c r="LEC32" s="78"/>
      <c r="LED32" s="78"/>
      <c r="LEE32" s="78"/>
      <c r="LEF32" s="78"/>
      <c r="LEG32" s="78"/>
      <c r="LEH32" s="78"/>
      <c r="LEI32" s="78"/>
      <c r="LEJ32" s="78"/>
      <c r="LEK32" s="78"/>
      <c r="LEL32" s="78"/>
      <c r="LEM32" s="78"/>
      <c r="LEN32" s="78"/>
      <c r="LEO32" s="78"/>
      <c r="LEP32" s="78"/>
      <c r="LEQ32" s="78"/>
      <c r="LER32" s="78"/>
      <c r="LES32" s="78"/>
      <c r="LET32" s="78"/>
      <c r="LEU32" s="78"/>
      <c r="LEV32" s="78"/>
      <c r="LEW32" s="78"/>
      <c r="LEX32" s="78"/>
      <c r="LEY32" s="78"/>
      <c r="LEZ32" s="78"/>
      <c r="LFA32" s="78"/>
      <c r="LFB32" s="78"/>
      <c r="LFC32" s="78"/>
      <c r="LFD32" s="78"/>
      <c r="LFE32" s="78"/>
      <c r="LFF32" s="78"/>
      <c r="LFG32" s="78"/>
      <c r="LFH32" s="78"/>
      <c r="LFI32" s="78"/>
      <c r="LFJ32" s="78"/>
      <c r="LFK32" s="78"/>
      <c r="LFL32" s="78"/>
      <c r="LFM32" s="78"/>
      <c r="LFN32" s="78"/>
      <c r="LFO32" s="78"/>
      <c r="LFP32" s="78"/>
      <c r="LFQ32" s="78"/>
      <c r="LFR32" s="78"/>
      <c r="LFS32" s="78"/>
      <c r="LFT32" s="78"/>
      <c r="LFU32" s="78"/>
      <c r="LFV32" s="78"/>
      <c r="LFW32" s="78"/>
      <c r="LFX32" s="78"/>
      <c r="LFY32" s="78"/>
      <c r="LFZ32" s="78"/>
      <c r="LGA32" s="78"/>
      <c r="LGB32" s="78"/>
      <c r="LGC32" s="78"/>
      <c r="LGD32" s="78"/>
      <c r="LGE32" s="78"/>
      <c r="LGF32" s="78"/>
      <c r="LGG32" s="78"/>
      <c r="LGH32" s="78"/>
      <c r="LGI32" s="78"/>
      <c r="LGJ32" s="78"/>
      <c r="LGK32" s="78"/>
      <c r="LGL32" s="78"/>
      <c r="LGM32" s="78"/>
      <c r="LGN32" s="78"/>
      <c r="LGO32" s="78"/>
      <c r="LGP32" s="78"/>
      <c r="LGQ32" s="78"/>
      <c r="LGR32" s="78"/>
      <c r="LGS32" s="78"/>
      <c r="LGT32" s="78"/>
      <c r="LGU32" s="78"/>
      <c r="LGV32" s="78"/>
      <c r="LGW32" s="78"/>
      <c r="LGX32" s="78"/>
      <c r="LGY32" s="78"/>
      <c r="LGZ32" s="78"/>
      <c r="LHA32" s="78"/>
      <c r="LHB32" s="78"/>
      <c r="LHC32" s="78"/>
      <c r="LHD32" s="78"/>
      <c r="LHE32" s="78"/>
      <c r="LHF32" s="78"/>
      <c r="LHG32" s="78"/>
      <c r="LHH32" s="78"/>
      <c r="LHI32" s="78"/>
      <c r="LHJ32" s="78"/>
      <c r="LHK32" s="78"/>
      <c r="LHL32" s="78"/>
      <c r="LHM32" s="78"/>
      <c r="LHN32" s="78"/>
      <c r="LHO32" s="78"/>
      <c r="LHP32" s="78"/>
      <c r="LHQ32" s="78"/>
      <c r="LHR32" s="78"/>
      <c r="LHS32" s="78"/>
      <c r="LHT32" s="78"/>
      <c r="LHU32" s="78"/>
      <c r="LHV32" s="78"/>
      <c r="LHW32" s="78"/>
      <c r="LHX32" s="78"/>
      <c r="LHY32" s="78"/>
      <c r="LHZ32" s="78"/>
      <c r="LIA32" s="78"/>
      <c r="LIB32" s="78"/>
      <c r="LIC32" s="78"/>
      <c r="LID32" s="78"/>
      <c r="LIE32" s="78"/>
      <c r="LIF32" s="78"/>
      <c r="LIG32" s="78"/>
      <c r="LIH32" s="78"/>
      <c r="LII32" s="78"/>
      <c r="LIJ32" s="78"/>
      <c r="LIK32" s="78"/>
      <c r="LIL32" s="78"/>
      <c r="LIM32" s="78"/>
      <c r="LIN32" s="78"/>
      <c r="LIO32" s="78"/>
      <c r="LIP32" s="78"/>
      <c r="LIQ32" s="78"/>
      <c r="LIR32" s="78"/>
      <c r="LIS32" s="78"/>
      <c r="LIT32" s="78"/>
      <c r="LIU32" s="78"/>
      <c r="LIV32" s="78"/>
      <c r="LIW32" s="78"/>
      <c r="LIX32" s="78"/>
      <c r="LIY32" s="78"/>
      <c r="LIZ32" s="78"/>
      <c r="LJA32" s="78"/>
      <c r="LJB32" s="78"/>
      <c r="LJC32" s="78"/>
      <c r="LJD32" s="78"/>
      <c r="LJE32" s="78"/>
      <c r="LJF32" s="78"/>
      <c r="LJG32" s="78"/>
      <c r="LJH32" s="78"/>
      <c r="LJI32" s="78"/>
      <c r="LJJ32" s="78"/>
      <c r="LJK32" s="78"/>
      <c r="LJL32" s="78"/>
      <c r="LJM32" s="78"/>
      <c r="LJN32" s="78"/>
      <c r="LJO32" s="78"/>
      <c r="LJP32" s="78"/>
      <c r="LJQ32" s="78"/>
      <c r="LJR32" s="78"/>
      <c r="LJS32" s="78"/>
      <c r="LJT32" s="78"/>
      <c r="LJU32" s="78"/>
      <c r="LJV32" s="78"/>
      <c r="LJW32" s="78"/>
      <c r="LJX32" s="78"/>
      <c r="LJY32" s="78"/>
      <c r="LJZ32" s="78"/>
      <c r="LKA32" s="78"/>
      <c r="LKB32" s="78"/>
      <c r="LKC32" s="78"/>
      <c r="LKD32" s="78"/>
      <c r="LKE32" s="78"/>
      <c r="LKF32" s="78"/>
      <c r="LKG32" s="78"/>
      <c r="LKH32" s="78"/>
      <c r="LKI32" s="78"/>
      <c r="LKJ32" s="78"/>
      <c r="LKK32" s="78"/>
      <c r="LKL32" s="78"/>
      <c r="LKM32" s="78"/>
      <c r="LKN32" s="78"/>
      <c r="LKO32" s="78"/>
      <c r="LKP32" s="78"/>
      <c r="LKQ32" s="78"/>
      <c r="LKR32" s="78"/>
      <c r="LKS32" s="78"/>
      <c r="LKT32" s="78"/>
      <c r="LKU32" s="78"/>
      <c r="LKV32" s="78"/>
      <c r="LKW32" s="78"/>
      <c r="LKX32" s="78"/>
      <c r="LKY32" s="78"/>
      <c r="LKZ32" s="78"/>
      <c r="LLA32" s="78"/>
      <c r="LLB32" s="78"/>
      <c r="LLC32" s="78"/>
      <c r="LLD32" s="78"/>
      <c r="LLE32" s="78"/>
      <c r="LLF32" s="78"/>
      <c r="LLG32" s="78"/>
      <c r="LLH32" s="78"/>
      <c r="LLI32" s="78"/>
      <c r="LLJ32" s="78"/>
      <c r="LLK32" s="78"/>
      <c r="LLL32" s="78"/>
      <c r="LLM32" s="78"/>
      <c r="LLN32" s="78"/>
      <c r="LLO32" s="78"/>
      <c r="LLP32" s="78"/>
      <c r="LLQ32" s="78"/>
      <c r="LLR32" s="78"/>
      <c r="LLS32" s="78"/>
      <c r="LLT32" s="78"/>
      <c r="LLU32" s="78"/>
      <c r="LLV32" s="78"/>
      <c r="LLW32" s="78"/>
      <c r="LLX32" s="78"/>
      <c r="LLY32" s="78"/>
      <c r="LLZ32" s="78"/>
      <c r="LMA32" s="78"/>
      <c r="LMB32" s="78"/>
      <c r="LMC32" s="78"/>
      <c r="LMD32" s="78"/>
      <c r="LME32" s="78"/>
      <c r="LMF32" s="78"/>
      <c r="LMG32" s="78"/>
      <c r="LMH32" s="78"/>
      <c r="LMI32" s="78"/>
      <c r="LMJ32" s="78"/>
      <c r="LMK32" s="78"/>
      <c r="LML32" s="78"/>
      <c r="LMM32" s="78"/>
      <c r="LMN32" s="78"/>
      <c r="LMO32" s="78"/>
      <c r="LMP32" s="78"/>
      <c r="LMQ32" s="78"/>
      <c r="LMR32" s="78"/>
      <c r="LMS32" s="78"/>
      <c r="LMT32" s="78"/>
      <c r="LMU32" s="78"/>
      <c r="LMV32" s="78"/>
      <c r="LMW32" s="78"/>
      <c r="LMX32" s="78"/>
      <c r="LMY32" s="78"/>
      <c r="LMZ32" s="78"/>
      <c r="LNA32" s="78"/>
      <c r="LNB32" s="78"/>
      <c r="LNC32" s="78"/>
      <c r="LND32" s="78"/>
      <c r="LNE32" s="78"/>
      <c r="LNF32" s="78"/>
      <c r="LNG32" s="78"/>
      <c r="LNH32" s="78"/>
      <c r="LNI32" s="78"/>
      <c r="LNJ32" s="78"/>
      <c r="LNK32" s="78"/>
      <c r="LNL32" s="78"/>
      <c r="LNM32" s="78"/>
      <c r="LNN32" s="78"/>
      <c r="LNO32" s="78"/>
      <c r="LNP32" s="78"/>
      <c r="LNQ32" s="78"/>
      <c r="LNR32" s="78"/>
      <c r="LNS32" s="78"/>
      <c r="LNT32" s="78"/>
      <c r="LNU32" s="78"/>
      <c r="LNV32" s="78"/>
      <c r="LNW32" s="78"/>
      <c r="LNX32" s="78"/>
      <c r="LNY32" s="78"/>
      <c r="LNZ32" s="78"/>
      <c r="LOA32" s="78"/>
      <c r="LOB32" s="78"/>
      <c r="LOC32" s="78"/>
      <c r="LOD32" s="78"/>
      <c r="LOE32" s="78"/>
      <c r="LOF32" s="78"/>
      <c r="LOG32" s="78"/>
      <c r="LOH32" s="78"/>
      <c r="LOI32" s="78"/>
      <c r="LOJ32" s="78"/>
      <c r="LOK32" s="78"/>
      <c r="LOL32" s="78"/>
      <c r="LOM32" s="78"/>
      <c r="LON32" s="78"/>
      <c r="LOO32" s="78"/>
      <c r="LOP32" s="78"/>
      <c r="LOQ32" s="78"/>
      <c r="LOR32" s="78"/>
      <c r="LOS32" s="78"/>
      <c r="LOT32" s="78"/>
      <c r="LOU32" s="78"/>
      <c r="LOV32" s="78"/>
      <c r="LOW32" s="78"/>
      <c r="LOX32" s="78"/>
      <c r="LOY32" s="78"/>
      <c r="LOZ32" s="78"/>
      <c r="LPA32" s="78"/>
      <c r="LPB32" s="78"/>
      <c r="LPC32" s="78"/>
      <c r="LPD32" s="78"/>
      <c r="LPE32" s="78"/>
      <c r="LPF32" s="78"/>
      <c r="LPG32" s="78"/>
      <c r="LPH32" s="78"/>
      <c r="LPI32" s="78"/>
      <c r="LPJ32" s="78"/>
      <c r="LPK32" s="78"/>
      <c r="LPL32" s="78"/>
      <c r="LPM32" s="78"/>
      <c r="LPN32" s="78"/>
      <c r="LPO32" s="78"/>
      <c r="LPP32" s="78"/>
      <c r="LPQ32" s="78"/>
      <c r="LPR32" s="78"/>
      <c r="LPS32" s="78"/>
      <c r="LPT32" s="78"/>
      <c r="LPU32" s="78"/>
      <c r="LPV32" s="78"/>
      <c r="LPW32" s="78"/>
      <c r="LPX32" s="78"/>
      <c r="LPY32" s="78"/>
      <c r="LPZ32" s="78"/>
      <c r="LQA32" s="78"/>
      <c r="LQB32" s="78"/>
      <c r="LQC32" s="78"/>
      <c r="LQD32" s="78"/>
      <c r="LQE32" s="78"/>
      <c r="LQF32" s="78"/>
      <c r="LQG32" s="78"/>
      <c r="LQH32" s="78"/>
      <c r="LQI32" s="78"/>
      <c r="LQJ32" s="78"/>
      <c r="LQK32" s="78"/>
      <c r="LQL32" s="78"/>
      <c r="LQM32" s="78"/>
      <c r="LQN32" s="78"/>
      <c r="LQO32" s="78"/>
      <c r="LQP32" s="78"/>
      <c r="LQQ32" s="78"/>
      <c r="LQR32" s="78"/>
      <c r="LQS32" s="78"/>
      <c r="LQT32" s="78"/>
      <c r="LQU32" s="78"/>
      <c r="LQV32" s="78"/>
      <c r="LQW32" s="78"/>
      <c r="LQX32" s="78"/>
      <c r="LQY32" s="78"/>
      <c r="LQZ32" s="78"/>
      <c r="LRA32" s="78"/>
      <c r="LRB32" s="78"/>
      <c r="LRC32" s="78"/>
      <c r="LRD32" s="78"/>
      <c r="LRE32" s="78"/>
      <c r="LRF32" s="78"/>
      <c r="LRG32" s="78"/>
      <c r="LRH32" s="78"/>
      <c r="LRI32" s="78"/>
      <c r="LRJ32" s="78"/>
      <c r="LRK32" s="78"/>
      <c r="LRL32" s="78"/>
      <c r="LRM32" s="78"/>
      <c r="LRN32" s="78"/>
      <c r="LRO32" s="78"/>
      <c r="LRP32" s="78"/>
      <c r="LRQ32" s="78"/>
      <c r="LRR32" s="78"/>
      <c r="LRS32" s="78"/>
      <c r="LRT32" s="78"/>
      <c r="LRU32" s="78"/>
      <c r="LRV32" s="78"/>
      <c r="LRW32" s="78"/>
      <c r="LRX32" s="78"/>
      <c r="LRY32" s="78"/>
      <c r="LRZ32" s="78"/>
      <c r="LSA32" s="78"/>
      <c r="LSB32" s="78"/>
      <c r="LSC32" s="78"/>
      <c r="LSD32" s="78"/>
      <c r="LSE32" s="78"/>
      <c r="LSF32" s="78"/>
      <c r="LSG32" s="78"/>
      <c r="LSH32" s="78"/>
      <c r="LSI32" s="78"/>
      <c r="LSJ32" s="78"/>
      <c r="LSK32" s="78"/>
      <c r="LSL32" s="78"/>
      <c r="LSM32" s="78"/>
      <c r="LSN32" s="78"/>
      <c r="LSO32" s="78"/>
      <c r="LSP32" s="78"/>
      <c r="LSQ32" s="78"/>
      <c r="LSR32" s="78"/>
      <c r="LSS32" s="78"/>
      <c r="LST32" s="78"/>
      <c r="LSU32" s="78"/>
      <c r="LSV32" s="78"/>
      <c r="LSW32" s="78"/>
      <c r="LSX32" s="78"/>
      <c r="LSY32" s="78"/>
      <c r="LSZ32" s="78"/>
      <c r="LTA32" s="78"/>
      <c r="LTB32" s="78"/>
      <c r="LTC32" s="78"/>
      <c r="LTD32" s="78"/>
      <c r="LTE32" s="78"/>
      <c r="LTF32" s="78"/>
      <c r="LTG32" s="78"/>
      <c r="LTH32" s="78"/>
      <c r="LTI32" s="78"/>
      <c r="LTJ32" s="78"/>
      <c r="LTK32" s="78"/>
      <c r="LTL32" s="78"/>
      <c r="LTM32" s="78"/>
      <c r="LTN32" s="78"/>
      <c r="LTO32" s="78"/>
      <c r="LTP32" s="78"/>
      <c r="LTQ32" s="78"/>
      <c r="LTR32" s="78"/>
      <c r="LTS32" s="78"/>
      <c r="LTT32" s="78"/>
      <c r="LTU32" s="78"/>
      <c r="LTV32" s="78"/>
      <c r="LTW32" s="78"/>
      <c r="LTX32" s="78"/>
      <c r="LTY32" s="78"/>
      <c r="LTZ32" s="78"/>
      <c r="LUA32" s="78"/>
      <c r="LUB32" s="78"/>
      <c r="LUC32" s="78"/>
      <c r="LUD32" s="78"/>
      <c r="LUE32" s="78"/>
      <c r="LUF32" s="78"/>
      <c r="LUG32" s="78"/>
      <c r="LUH32" s="78"/>
      <c r="LUI32" s="78"/>
      <c r="LUJ32" s="78"/>
      <c r="LUK32" s="78"/>
      <c r="LUL32" s="78"/>
      <c r="LUM32" s="78"/>
      <c r="LUN32" s="78"/>
      <c r="LUO32" s="78"/>
      <c r="LUP32" s="78"/>
      <c r="LUQ32" s="78"/>
      <c r="LUR32" s="78"/>
      <c r="LUS32" s="78"/>
      <c r="LUT32" s="78"/>
      <c r="LUU32" s="78"/>
      <c r="LUV32" s="78"/>
      <c r="LUW32" s="78"/>
      <c r="LUX32" s="78"/>
      <c r="LUY32" s="78"/>
      <c r="LUZ32" s="78"/>
      <c r="LVA32" s="78"/>
      <c r="LVB32" s="78"/>
      <c r="LVC32" s="78"/>
      <c r="LVD32" s="78"/>
      <c r="LVE32" s="78"/>
      <c r="LVF32" s="78"/>
      <c r="LVG32" s="78"/>
      <c r="LVH32" s="78"/>
      <c r="LVI32" s="78"/>
      <c r="LVJ32" s="78"/>
      <c r="LVK32" s="78"/>
      <c r="LVL32" s="78"/>
      <c r="LVM32" s="78"/>
      <c r="LVN32" s="78"/>
      <c r="LVO32" s="78"/>
      <c r="LVP32" s="78"/>
      <c r="LVQ32" s="78"/>
      <c r="LVR32" s="78"/>
      <c r="LVS32" s="78"/>
      <c r="LVT32" s="78"/>
      <c r="LVU32" s="78"/>
      <c r="LVV32" s="78"/>
      <c r="LVW32" s="78"/>
      <c r="LVX32" s="78"/>
      <c r="LVY32" s="78"/>
      <c r="LVZ32" s="78"/>
      <c r="LWA32" s="78"/>
      <c r="LWB32" s="78"/>
      <c r="LWC32" s="78"/>
      <c r="LWD32" s="78"/>
      <c r="LWE32" s="78"/>
      <c r="LWF32" s="78"/>
      <c r="LWG32" s="78"/>
      <c r="LWH32" s="78"/>
      <c r="LWI32" s="78"/>
      <c r="LWJ32" s="78"/>
      <c r="LWK32" s="78"/>
      <c r="LWL32" s="78"/>
      <c r="LWM32" s="78"/>
      <c r="LWN32" s="78"/>
      <c r="LWO32" s="78"/>
      <c r="LWP32" s="78"/>
      <c r="LWQ32" s="78"/>
      <c r="LWR32" s="78"/>
      <c r="LWS32" s="78"/>
      <c r="LWT32" s="78"/>
      <c r="LWU32" s="78"/>
      <c r="LWV32" s="78"/>
      <c r="LWW32" s="78"/>
      <c r="LWX32" s="78"/>
      <c r="LWY32" s="78"/>
      <c r="LWZ32" s="78"/>
      <c r="LXA32" s="78"/>
      <c r="LXB32" s="78"/>
      <c r="LXC32" s="78"/>
      <c r="LXD32" s="78"/>
      <c r="LXE32" s="78"/>
      <c r="LXF32" s="78"/>
      <c r="LXG32" s="78"/>
      <c r="LXH32" s="78"/>
      <c r="LXI32" s="78"/>
      <c r="LXJ32" s="78"/>
      <c r="LXK32" s="78"/>
      <c r="LXL32" s="78"/>
      <c r="LXM32" s="78"/>
      <c r="LXN32" s="78"/>
      <c r="LXO32" s="78"/>
      <c r="LXP32" s="78"/>
      <c r="LXQ32" s="78"/>
      <c r="LXR32" s="78"/>
      <c r="LXS32" s="78"/>
      <c r="LXT32" s="78"/>
      <c r="LXU32" s="78"/>
      <c r="LXV32" s="78"/>
      <c r="LXW32" s="78"/>
      <c r="LXX32" s="78"/>
      <c r="LXY32" s="78"/>
      <c r="LXZ32" s="78"/>
      <c r="LYA32" s="78"/>
      <c r="LYB32" s="78"/>
      <c r="LYC32" s="78"/>
      <c r="LYD32" s="78"/>
      <c r="LYE32" s="78"/>
      <c r="LYF32" s="78"/>
      <c r="LYG32" s="78"/>
      <c r="LYH32" s="78"/>
      <c r="LYI32" s="78"/>
      <c r="LYJ32" s="78"/>
      <c r="LYK32" s="78"/>
      <c r="LYL32" s="78"/>
      <c r="LYM32" s="78"/>
      <c r="LYN32" s="78"/>
      <c r="LYO32" s="78"/>
      <c r="LYP32" s="78"/>
      <c r="LYQ32" s="78"/>
      <c r="LYR32" s="78"/>
      <c r="LYS32" s="78"/>
      <c r="LYT32" s="78"/>
      <c r="LYU32" s="78"/>
      <c r="LYV32" s="78"/>
      <c r="LYW32" s="78"/>
      <c r="LYX32" s="78"/>
      <c r="LYY32" s="78"/>
      <c r="LYZ32" s="78"/>
      <c r="LZA32" s="78"/>
      <c r="LZB32" s="78"/>
      <c r="LZC32" s="78"/>
      <c r="LZD32" s="78"/>
      <c r="LZE32" s="78"/>
      <c r="LZF32" s="78"/>
      <c r="LZG32" s="78"/>
      <c r="LZH32" s="78"/>
      <c r="LZI32" s="78"/>
      <c r="LZJ32" s="78"/>
      <c r="LZK32" s="78"/>
      <c r="LZL32" s="78"/>
      <c r="LZM32" s="78"/>
      <c r="LZN32" s="78"/>
      <c r="LZO32" s="78"/>
      <c r="LZP32" s="78"/>
      <c r="LZQ32" s="78"/>
      <c r="LZR32" s="78"/>
      <c r="LZS32" s="78"/>
      <c r="LZT32" s="78"/>
      <c r="LZU32" s="78"/>
      <c r="LZV32" s="78"/>
      <c r="LZW32" s="78"/>
      <c r="LZX32" s="78"/>
      <c r="LZY32" s="78"/>
      <c r="LZZ32" s="78"/>
      <c r="MAA32" s="78"/>
      <c r="MAB32" s="78"/>
      <c r="MAC32" s="78"/>
      <c r="MAD32" s="78"/>
      <c r="MAE32" s="78"/>
      <c r="MAF32" s="78"/>
      <c r="MAG32" s="78"/>
      <c r="MAH32" s="78"/>
      <c r="MAI32" s="78"/>
      <c r="MAJ32" s="78"/>
      <c r="MAK32" s="78"/>
      <c r="MAL32" s="78"/>
      <c r="MAM32" s="78"/>
      <c r="MAN32" s="78"/>
      <c r="MAO32" s="78"/>
      <c r="MAP32" s="78"/>
      <c r="MAQ32" s="78"/>
      <c r="MAR32" s="78"/>
      <c r="MAS32" s="78"/>
      <c r="MAT32" s="78"/>
      <c r="MAU32" s="78"/>
      <c r="MAV32" s="78"/>
      <c r="MAW32" s="78"/>
      <c r="MAX32" s="78"/>
      <c r="MAY32" s="78"/>
      <c r="MAZ32" s="78"/>
      <c r="MBA32" s="78"/>
      <c r="MBB32" s="78"/>
      <c r="MBC32" s="78"/>
      <c r="MBD32" s="78"/>
      <c r="MBE32" s="78"/>
      <c r="MBF32" s="78"/>
      <c r="MBG32" s="78"/>
      <c r="MBH32" s="78"/>
      <c r="MBI32" s="78"/>
      <c r="MBJ32" s="78"/>
      <c r="MBK32" s="78"/>
      <c r="MBL32" s="78"/>
      <c r="MBM32" s="78"/>
      <c r="MBN32" s="78"/>
      <c r="MBO32" s="78"/>
      <c r="MBP32" s="78"/>
      <c r="MBQ32" s="78"/>
      <c r="MBR32" s="78"/>
      <c r="MBS32" s="78"/>
      <c r="MBT32" s="78"/>
      <c r="MBU32" s="78"/>
      <c r="MBV32" s="78"/>
      <c r="MBW32" s="78"/>
      <c r="MBX32" s="78"/>
      <c r="MBY32" s="78"/>
      <c r="MBZ32" s="78"/>
      <c r="MCA32" s="78"/>
      <c r="MCB32" s="78"/>
      <c r="MCC32" s="78"/>
      <c r="MCD32" s="78"/>
      <c r="MCE32" s="78"/>
      <c r="MCF32" s="78"/>
      <c r="MCG32" s="78"/>
      <c r="MCH32" s="78"/>
      <c r="MCI32" s="78"/>
      <c r="MCJ32" s="78"/>
      <c r="MCK32" s="78"/>
      <c r="MCL32" s="78"/>
      <c r="MCM32" s="78"/>
      <c r="MCN32" s="78"/>
      <c r="MCO32" s="78"/>
      <c r="MCP32" s="78"/>
      <c r="MCQ32" s="78"/>
      <c r="MCR32" s="78"/>
      <c r="MCS32" s="78"/>
      <c r="MCT32" s="78"/>
      <c r="MCU32" s="78"/>
      <c r="MCV32" s="78"/>
      <c r="MCW32" s="78"/>
      <c r="MCX32" s="78"/>
      <c r="MCY32" s="78"/>
      <c r="MCZ32" s="78"/>
      <c r="MDA32" s="78"/>
      <c r="MDB32" s="78"/>
      <c r="MDC32" s="78"/>
      <c r="MDD32" s="78"/>
      <c r="MDE32" s="78"/>
      <c r="MDF32" s="78"/>
      <c r="MDG32" s="78"/>
      <c r="MDH32" s="78"/>
      <c r="MDI32" s="78"/>
      <c r="MDJ32" s="78"/>
      <c r="MDK32" s="78"/>
      <c r="MDL32" s="78"/>
      <c r="MDM32" s="78"/>
      <c r="MDN32" s="78"/>
      <c r="MDO32" s="78"/>
      <c r="MDP32" s="78"/>
      <c r="MDQ32" s="78"/>
      <c r="MDR32" s="78"/>
      <c r="MDS32" s="78"/>
      <c r="MDT32" s="78"/>
      <c r="MDU32" s="78"/>
      <c r="MDV32" s="78"/>
      <c r="MDW32" s="78"/>
      <c r="MDX32" s="78"/>
      <c r="MDY32" s="78"/>
      <c r="MDZ32" s="78"/>
      <c r="MEA32" s="78"/>
      <c r="MEB32" s="78"/>
      <c r="MEC32" s="78"/>
      <c r="MED32" s="78"/>
      <c r="MEE32" s="78"/>
      <c r="MEF32" s="78"/>
      <c r="MEG32" s="78"/>
      <c r="MEH32" s="78"/>
      <c r="MEI32" s="78"/>
      <c r="MEJ32" s="78"/>
      <c r="MEK32" s="78"/>
      <c r="MEL32" s="78"/>
      <c r="MEM32" s="78"/>
      <c r="MEN32" s="78"/>
      <c r="MEO32" s="78"/>
      <c r="MEP32" s="78"/>
      <c r="MEQ32" s="78"/>
      <c r="MER32" s="78"/>
      <c r="MES32" s="78"/>
      <c r="MET32" s="78"/>
      <c r="MEU32" s="78"/>
      <c r="MEV32" s="78"/>
      <c r="MEW32" s="78"/>
      <c r="MEX32" s="78"/>
      <c r="MEY32" s="78"/>
      <c r="MEZ32" s="78"/>
      <c r="MFA32" s="78"/>
      <c r="MFB32" s="78"/>
      <c r="MFC32" s="78"/>
      <c r="MFD32" s="78"/>
      <c r="MFE32" s="78"/>
      <c r="MFF32" s="78"/>
      <c r="MFG32" s="78"/>
      <c r="MFH32" s="78"/>
      <c r="MFI32" s="78"/>
      <c r="MFJ32" s="78"/>
      <c r="MFK32" s="78"/>
      <c r="MFL32" s="78"/>
      <c r="MFM32" s="78"/>
      <c r="MFN32" s="78"/>
      <c r="MFO32" s="78"/>
      <c r="MFP32" s="78"/>
      <c r="MFQ32" s="78"/>
      <c r="MFR32" s="78"/>
      <c r="MFS32" s="78"/>
      <c r="MFT32" s="78"/>
      <c r="MFU32" s="78"/>
      <c r="MFV32" s="78"/>
      <c r="MFW32" s="78"/>
      <c r="MFX32" s="78"/>
      <c r="MFY32" s="78"/>
      <c r="MFZ32" s="78"/>
      <c r="MGA32" s="78"/>
      <c r="MGB32" s="78"/>
      <c r="MGC32" s="78"/>
      <c r="MGD32" s="78"/>
      <c r="MGE32" s="78"/>
      <c r="MGF32" s="78"/>
      <c r="MGG32" s="78"/>
      <c r="MGH32" s="78"/>
      <c r="MGI32" s="78"/>
      <c r="MGJ32" s="78"/>
      <c r="MGK32" s="78"/>
      <c r="MGL32" s="78"/>
      <c r="MGM32" s="78"/>
      <c r="MGN32" s="78"/>
      <c r="MGO32" s="78"/>
      <c r="MGP32" s="78"/>
      <c r="MGQ32" s="78"/>
      <c r="MGR32" s="78"/>
      <c r="MGS32" s="78"/>
      <c r="MGT32" s="78"/>
      <c r="MGU32" s="78"/>
      <c r="MGV32" s="78"/>
      <c r="MGW32" s="78"/>
      <c r="MGX32" s="78"/>
      <c r="MGY32" s="78"/>
      <c r="MGZ32" s="78"/>
      <c r="MHA32" s="78"/>
      <c r="MHB32" s="78"/>
      <c r="MHC32" s="78"/>
      <c r="MHD32" s="78"/>
      <c r="MHE32" s="78"/>
      <c r="MHF32" s="78"/>
      <c r="MHG32" s="78"/>
      <c r="MHH32" s="78"/>
      <c r="MHI32" s="78"/>
      <c r="MHJ32" s="78"/>
      <c r="MHK32" s="78"/>
      <c r="MHL32" s="78"/>
      <c r="MHM32" s="78"/>
      <c r="MHN32" s="78"/>
      <c r="MHO32" s="78"/>
      <c r="MHP32" s="78"/>
      <c r="MHQ32" s="78"/>
      <c r="MHR32" s="78"/>
      <c r="MHS32" s="78"/>
      <c r="MHT32" s="78"/>
      <c r="MHU32" s="78"/>
      <c r="MHV32" s="78"/>
      <c r="MHW32" s="78"/>
      <c r="MHX32" s="78"/>
      <c r="MHY32" s="78"/>
      <c r="MHZ32" s="78"/>
      <c r="MIA32" s="78"/>
      <c r="MIB32" s="78"/>
      <c r="MIC32" s="78"/>
      <c r="MID32" s="78"/>
      <c r="MIE32" s="78"/>
      <c r="MIF32" s="78"/>
      <c r="MIG32" s="78"/>
      <c r="MIH32" s="78"/>
      <c r="MII32" s="78"/>
      <c r="MIJ32" s="78"/>
      <c r="MIK32" s="78"/>
      <c r="MIL32" s="78"/>
      <c r="MIM32" s="78"/>
      <c r="MIN32" s="78"/>
      <c r="MIO32" s="78"/>
      <c r="MIP32" s="78"/>
      <c r="MIQ32" s="78"/>
      <c r="MIR32" s="78"/>
      <c r="MIS32" s="78"/>
      <c r="MIT32" s="78"/>
      <c r="MIU32" s="78"/>
      <c r="MIV32" s="78"/>
      <c r="MIW32" s="78"/>
      <c r="MIX32" s="78"/>
      <c r="MIY32" s="78"/>
      <c r="MIZ32" s="78"/>
      <c r="MJA32" s="78"/>
      <c r="MJB32" s="78"/>
      <c r="MJC32" s="78"/>
      <c r="MJD32" s="78"/>
      <c r="MJE32" s="78"/>
      <c r="MJF32" s="78"/>
      <c r="MJG32" s="78"/>
      <c r="MJH32" s="78"/>
      <c r="MJI32" s="78"/>
      <c r="MJJ32" s="78"/>
      <c r="MJK32" s="78"/>
      <c r="MJL32" s="78"/>
      <c r="MJM32" s="78"/>
      <c r="MJN32" s="78"/>
      <c r="MJO32" s="78"/>
      <c r="MJP32" s="78"/>
      <c r="MJQ32" s="78"/>
      <c r="MJR32" s="78"/>
      <c r="MJS32" s="78"/>
      <c r="MJT32" s="78"/>
      <c r="MJU32" s="78"/>
      <c r="MJV32" s="78"/>
      <c r="MJW32" s="78"/>
      <c r="MJX32" s="78"/>
      <c r="MJY32" s="78"/>
      <c r="MJZ32" s="78"/>
      <c r="MKA32" s="78"/>
      <c r="MKB32" s="78"/>
      <c r="MKC32" s="78"/>
      <c r="MKD32" s="78"/>
      <c r="MKE32" s="78"/>
      <c r="MKF32" s="78"/>
      <c r="MKG32" s="78"/>
      <c r="MKH32" s="78"/>
      <c r="MKI32" s="78"/>
      <c r="MKJ32" s="78"/>
      <c r="MKK32" s="78"/>
      <c r="MKL32" s="78"/>
      <c r="MKM32" s="78"/>
      <c r="MKN32" s="78"/>
      <c r="MKO32" s="78"/>
      <c r="MKP32" s="78"/>
      <c r="MKQ32" s="78"/>
      <c r="MKR32" s="78"/>
      <c r="MKS32" s="78"/>
      <c r="MKT32" s="78"/>
      <c r="MKU32" s="78"/>
      <c r="MKV32" s="78"/>
      <c r="MKW32" s="78"/>
      <c r="MKX32" s="78"/>
      <c r="MKY32" s="78"/>
      <c r="MKZ32" s="78"/>
      <c r="MLA32" s="78"/>
      <c r="MLB32" s="78"/>
      <c r="MLC32" s="78"/>
      <c r="MLD32" s="78"/>
      <c r="MLE32" s="78"/>
      <c r="MLF32" s="78"/>
      <c r="MLG32" s="78"/>
      <c r="MLH32" s="78"/>
      <c r="MLI32" s="78"/>
      <c r="MLJ32" s="78"/>
      <c r="MLK32" s="78"/>
      <c r="MLL32" s="78"/>
      <c r="MLM32" s="78"/>
      <c r="MLN32" s="78"/>
      <c r="MLO32" s="78"/>
      <c r="MLP32" s="78"/>
      <c r="MLQ32" s="78"/>
      <c r="MLR32" s="78"/>
      <c r="MLS32" s="78"/>
      <c r="MLT32" s="78"/>
      <c r="MLU32" s="78"/>
      <c r="MLV32" s="78"/>
      <c r="MLW32" s="78"/>
      <c r="MLX32" s="78"/>
      <c r="MLY32" s="78"/>
      <c r="MLZ32" s="78"/>
      <c r="MMA32" s="78"/>
      <c r="MMB32" s="78"/>
      <c r="MMC32" s="78"/>
      <c r="MMD32" s="78"/>
      <c r="MME32" s="78"/>
      <c r="MMF32" s="78"/>
      <c r="MMG32" s="78"/>
      <c r="MMH32" s="78"/>
      <c r="MMI32" s="78"/>
      <c r="MMJ32" s="78"/>
      <c r="MMK32" s="78"/>
      <c r="MML32" s="78"/>
      <c r="MMM32" s="78"/>
      <c r="MMN32" s="78"/>
      <c r="MMO32" s="78"/>
      <c r="MMP32" s="78"/>
      <c r="MMQ32" s="78"/>
      <c r="MMR32" s="78"/>
      <c r="MMS32" s="78"/>
      <c r="MMT32" s="78"/>
      <c r="MMU32" s="78"/>
      <c r="MMV32" s="78"/>
      <c r="MMW32" s="78"/>
      <c r="MMX32" s="78"/>
      <c r="MMY32" s="78"/>
      <c r="MMZ32" s="78"/>
      <c r="MNA32" s="78"/>
      <c r="MNB32" s="78"/>
      <c r="MNC32" s="78"/>
      <c r="MND32" s="78"/>
      <c r="MNE32" s="78"/>
      <c r="MNF32" s="78"/>
      <c r="MNG32" s="78"/>
      <c r="MNH32" s="78"/>
      <c r="MNI32" s="78"/>
      <c r="MNJ32" s="78"/>
      <c r="MNK32" s="78"/>
      <c r="MNL32" s="78"/>
      <c r="MNM32" s="78"/>
      <c r="MNN32" s="78"/>
      <c r="MNO32" s="78"/>
      <c r="MNP32" s="78"/>
      <c r="MNQ32" s="78"/>
      <c r="MNR32" s="78"/>
      <c r="MNS32" s="78"/>
      <c r="MNT32" s="78"/>
      <c r="MNU32" s="78"/>
      <c r="MNV32" s="78"/>
      <c r="MNW32" s="78"/>
      <c r="MNX32" s="78"/>
      <c r="MNY32" s="78"/>
      <c r="MNZ32" s="78"/>
      <c r="MOA32" s="78"/>
      <c r="MOB32" s="78"/>
      <c r="MOC32" s="78"/>
      <c r="MOD32" s="78"/>
      <c r="MOE32" s="78"/>
      <c r="MOF32" s="78"/>
      <c r="MOG32" s="78"/>
      <c r="MOH32" s="78"/>
      <c r="MOI32" s="78"/>
      <c r="MOJ32" s="78"/>
      <c r="MOK32" s="78"/>
      <c r="MOL32" s="78"/>
      <c r="MOM32" s="78"/>
      <c r="MON32" s="78"/>
      <c r="MOO32" s="78"/>
      <c r="MOP32" s="78"/>
      <c r="MOQ32" s="78"/>
      <c r="MOR32" s="78"/>
      <c r="MOS32" s="78"/>
      <c r="MOT32" s="78"/>
      <c r="MOU32" s="78"/>
      <c r="MOV32" s="78"/>
      <c r="MOW32" s="78"/>
      <c r="MOX32" s="78"/>
      <c r="MOY32" s="78"/>
      <c r="MOZ32" s="78"/>
      <c r="MPA32" s="78"/>
      <c r="MPB32" s="78"/>
      <c r="MPC32" s="78"/>
      <c r="MPD32" s="78"/>
      <c r="MPE32" s="78"/>
      <c r="MPF32" s="78"/>
      <c r="MPG32" s="78"/>
      <c r="MPH32" s="78"/>
      <c r="MPI32" s="78"/>
      <c r="MPJ32" s="78"/>
      <c r="MPK32" s="78"/>
      <c r="MPL32" s="78"/>
      <c r="MPM32" s="78"/>
      <c r="MPN32" s="78"/>
      <c r="MPO32" s="78"/>
      <c r="MPP32" s="78"/>
      <c r="MPQ32" s="78"/>
      <c r="MPR32" s="78"/>
      <c r="MPS32" s="78"/>
      <c r="MPT32" s="78"/>
      <c r="MPU32" s="78"/>
      <c r="MPV32" s="78"/>
      <c r="MPW32" s="78"/>
      <c r="MPX32" s="78"/>
      <c r="MPY32" s="78"/>
      <c r="MPZ32" s="78"/>
      <c r="MQA32" s="78"/>
      <c r="MQB32" s="78"/>
      <c r="MQC32" s="78"/>
      <c r="MQD32" s="78"/>
      <c r="MQE32" s="78"/>
      <c r="MQF32" s="78"/>
      <c r="MQG32" s="78"/>
      <c r="MQH32" s="78"/>
      <c r="MQI32" s="78"/>
      <c r="MQJ32" s="78"/>
      <c r="MQK32" s="78"/>
      <c r="MQL32" s="78"/>
      <c r="MQM32" s="78"/>
      <c r="MQN32" s="78"/>
      <c r="MQO32" s="78"/>
      <c r="MQP32" s="78"/>
      <c r="MQQ32" s="78"/>
      <c r="MQR32" s="78"/>
      <c r="MQS32" s="78"/>
      <c r="MQT32" s="78"/>
      <c r="MQU32" s="78"/>
      <c r="MQV32" s="78"/>
      <c r="MQW32" s="78"/>
      <c r="MQX32" s="78"/>
      <c r="MQY32" s="78"/>
      <c r="MQZ32" s="78"/>
      <c r="MRA32" s="78"/>
      <c r="MRB32" s="78"/>
      <c r="MRC32" s="78"/>
      <c r="MRD32" s="78"/>
      <c r="MRE32" s="78"/>
      <c r="MRF32" s="78"/>
      <c r="MRG32" s="78"/>
      <c r="MRH32" s="78"/>
      <c r="MRI32" s="78"/>
      <c r="MRJ32" s="78"/>
      <c r="MRK32" s="78"/>
      <c r="MRL32" s="78"/>
      <c r="MRM32" s="78"/>
      <c r="MRN32" s="78"/>
      <c r="MRO32" s="78"/>
      <c r="MRP32" s="78"/>
      <c r="MRQ32" s="78"/>
      <c r="MRR32" s="78"/>
      <c r="MRS32" s="78"/>
      <c r="MRT32" s="78"/>
      <c r="MRU32" s="78"/>
      <c r="MRV32" s="78"/>
      <c r="MRW32" s="78"/>
      <c r="MRX32" s="78"/>
      <c r="MRY32" s="78"/>
      <c r="MRZ32" s="78"/>
      <c r="MSA32" s="78"/>
      <c r="MSB32" s="78"/>
      <c r="MSC32" s="78"/>
      <c r="MSD32" s="78"/>
      <c r="MSE32" s="78"/>
      <c r="MSF32" s="78"/>
      <c r="MSG32" s="78"/>
      <c r="MSH32" s="78"/>
      <c r="MSI32" s="78"/>
      <c r="MSJ32" s="78"/>
      <c r="MSK32" s="78"/>
      <c r="MSL32" s="78"/>
      <c r="MSM32" s="78"/>
      <c r="MSN32" s="78"/>
      <c r="MSO32" s="78"/>
      <c r="MSP32" s="78"/>
      <c r="MSQ32" s="78"/>
      <c r="MSR32" s="78"/>
      <c r="MSS32" s="78"/>
      <c r="MST32" s="78"/>
      <c r="MSU32" s="78"/>
      <c r="MSV32" s="78"/>
      <c r="MSW32" s="78"/>
      <c r="MSX32" s="78"/>
      <c r="MSY32" s="78"/>
      <c r="MSZ32" s="78"/>
      <c r="MTA32" s="78"/>
      <c r="MTB32" s="78"/>
      <c r="MTC32" s="78"/>
      <c r="MTD32" s="78"/>
      <c r="MTE32" s="78"/>
      <c r="MTF32" s="78"/>
      <c r="MTG32" s="78"/>
      <c r="MTH32" s="78"/>
      <c r="MTI32" s="78"/>
      <c r="MTJ32" s="78"/>
      <c r="MTK32" s="78"/>
      <c r="MTL32" s="78"/>
      <c r="MTM32" s="78"/>
      <c r="MTN32" s="78"/>
      <c r="MTO32" s="78"/>
      <c r="MTP32" s="78"/>
      <c r="MTQ32" s="78"/>
      <c r="MTR32" s="78"/>
      <c r="MTS32" s="78"/>
      <c r="MTT32" s="78"/>
      <c r="MTU32" s="78"/>
      <c r="MTV32" s="78"/>
      <c r="MTW32" s="78"/>
      <c r="MTX32" s="78"/>
      <c r="MTY32" s="78"/>
      <c r="MTZ32" s="78"/>
      <c r="MUA32" s="78"/>
      <c r="MUB32" s="78"/>
      <c r="MUC32" s="78"/>
      <c r="MUD32" s="78"/>
      <c r="MUE32" s="78"/>
      <c r="MUF32" s="78"/>
      <c r="MUG32" s="78"/>
      <c r="MUH32" s="78"/>
      <c r="MUI32" s="78"/>
      <c r="MUJ32" s="78"/>
      <c r="MUK32" s="78"/>
      <c r="MUL32" s="78"/>
      <c r="MUM32" s="78"/>
      <c r="MUN32" s="78"/>
      <c r="MUO32" s="78"/>
      <c r="MUP32" s="78"/>
      <c r="MUQ32" s="78"/>
      <c r="MUR32" s="78"/>
      <c r="MUS32" s="78"/>
      <c r="MUT32" s="78"/>
      <c r="MUU32" s="78"/>
      <c r="MUV32" s="78"/>
      <c r="MUW32" s="78"/>
      <c r="MUX32" s="78"/>
      <c r="MUY32" s="78"/>
      <c r="MUZ32" s="78"/>
      <c r="MVA32" s="78"/>
      <c r="MVB32" s="78"/>
      <c r="MVC32" s="78"/>
      <c r="MVD32" s="78"/>
      <c r="MVE32" s="78"/>
      <c r="MVF32" s="78"/>
      <c r="MVG32" s="78"/>
      <c r="MVH32" s="78"/>
      <c r="MVI32" s="78"/>
      <c r="MVJ32" s="78"/>
      <c r="MVK32" s="78"/>
      <c r="MVL32" s="78"/>
      <c r="MVM32" s="78"/>
      <c r="MVN32" s="78"/>
      <c r="MVO32" s="78"/>
      <c r="MVP32" s="78"/>
      <c r="MVQ32" s="78"/>
      <c r="MVR32" s="78"/>
      <c r="MVS32" s="78"/>
      <c r="MVT32" s="78"/>
      <c r="MVU32" s="78"/>
      <c r="MVV32" s="78"/>
      <c r="MVW32" s="78"/>
      <c r="MVX32" s="78"/>
      <c r="MVY32" s="78"/>
      <c r="MVZ32" s="78"/>
      <c r="MWA32" s="78"/>
      <c r="MWB32" s="78"/>
      <c r="MWC32" s="78"/>
      <c r="MWD32" s="78"/>
      <c r="MWE32" s="78"/>
      <c r="MWF32" s="78"/>
      <c r="MWG32" s="78"/>
      <c r="MWH32" s="78"/>
      <c r="MWI32" s="78"/>
      <c r="MWJ32" s="78"/>
      <c r="MWK32" s="78"/>
      <c r="MWL32" s="78"/>
      <c r="MWM32" s="78"/>
      <c r="MWN32" s="78"/>
      <c r="MWO32" s="78"/>
      <c r="MWP32" s="78"/>
      <c r="MWQ32" s="78"/>
      <c r="MWR32" s="78"/>
      <c r="MWS32" s="78"/>
      <c r="MWT32" s="78"/>
      <c r="MWU32" s="78"/>
      <c r="MWV32" s="78"/>
      <c r="MWW32" s="78"/>
      <c r="MWX32" s="78"/>
      <c r="MWY32" s="78"/>
      <c r="MWZ32" s="78"/>
      <c r="MXA32" s="78"/>
      <c r="MXB32" s="78"/>
      <c r="MXC32" s="78"/>
      <c r="MXD32" s="78"/>
      <c r="MXE32" s="78"/>
      <c r="MXF32" s="78"/>
      <c r="MXG32" s="78"/>
      <c r="MXH32" s="78"/>
      <c r="MXI32" s="78"/>
      <c r="MXJ32" s="78"/>
      <c r="MXK32" s="78"/>
      <c r="MXL32" s="78"/>
      <c r="MXM32" s="78"/>
      <c r="MXN32" s="78"/>
      <c r="MXO32" s="78"/>
      <c r="MXP32" s="78"/>
      <c r="MXQ32" s="78"/>
      <c r="MXR32" s="78"/>
      <c r="MXS32" s="78"/>
      <c r="MXT32" s="78"/>
      <c r="MXU32" s="78"/>
      <c r="MXV32" s="78"/>
      <c r="MXW32" s="78"/>
      <c r="MXX32" s="78"/>
      <c r="MXY32" s="78"/>
      <c r="MXZ32" s="78"/>
      <c r="MYA32" s="78"/>
      <c r="MYB32" s="78"/>
      <c r="MYC32" s="78"/>
      <c r="MYD32" s="78"/>
      <c r="MYE32" s="78"/>
      <c r="MYF32" s="78"/>
      <c r="MYG32" s="78"/>
      <c r="MYH32" s="78"/>
      <c r="MYI32" s="78"/>
      <c r="MYJ32" s="78"/>
      <c r="MYK32" s="78"/>
      <c r="MYL32" s="78"/>
      <c r="MYM32" s="78"/>
      <c r="MYN32" s="78"/>
      <c r="MYO32" s="78"/>
      <c r="MYP32" s="78"/>
      <c r="MYQ32" s="78"/>
      <c r="MYR32" s="78"/>
      <c r="MYS32" s="78"/>
      <c r="MYT32" s="78"/>
      <c r="MYU32" s="78"/>
      <c r="MYV32" s="78"/>
      <c r="MYW32" s="78"/>
      <c r="MYX32" s="78"/>
      <c r="MYY32" s="78"/>
      <c r="MYZ32" s="78"/>
      <c r="MZA32" s="78"/>
      <c r="MZB32" s="78"/>
      <c r="MZC32" s="78"/>
      <c r="MZD32" s="78"/>
      <c r="MZE32" s="78"/>
      <c r="MZF32" s="78"/>
      <c r="MZG32" s="78"/>
      <c r="MZH32" s="78"/>
      <c r="MZI32" s="78"/>
      <c r="MZJ32" s="78"/>
      <c r="MZK32" s="78"/>
      <c r="MZL32" s="78"/>
      <c r="MZM32" s="78"/>
      <c r="MZN32" s="78"/>
      <c r="MZO32" s="78"/>
      <c r="MZP32" s="78"/>
      <c r="MZQ32" s="78"/>
      <c r="MZR32" s="78"/>
      <c r="MZS32" s="78"/>
      <c r="MZT32" s="78"/>
      <c r="MZU32" s="78"/>
      <c r="MZV32" s="78"/>
      <c r="MZW32" s="78"/>
      <c r="MZX32" s="78"/>
      <c r="MZY32" s="78"/>
      <c r="MZZ32" s="78"/>
      <c r="NAA32" s="78"/>
      <c r="NAB32" s="78"/>
      <c r="NAC32" s="78"/>
      <c r="NAD32" s="78"/>
      <c r="NAE32" s="78"/>
      <c r="NAF32" s="78"/>
      <c r="NAG32" s="78"/>
      <c r="NAH32" s="78"/>
      <c r="NAI32" s="78"/>
      <c r="NAJ32" s="78"/>
      <c r="NAK32" s="78"/>
      <c r="NAL32" s="78"/>
      <c r="NAM32" s="78"/>
      <c r="NAN32" s="78"/>
      <c r="NAO32" s="78"/>
      <c r="NAP32" s="78"/>
      <c r="NAQ32" s="78"/>
      <c r="NAR32" s="78"/>
      <c r="NAS32" s="78"/>
      <c r="NAT32" s="78"/>
      <c r="NAU32" s="78"/>
      <c r="NAV32" s="78"/>
      <c r="NAW32" s="78"/>
      <c r="NAX32" s="78"/>
      <c r="NAY32" s="78"/>
      <c r="NAZ32" s="78"/>
      <c r="NBA32" s="78"/>
      <c r="NBB32" s="78"/>
      <c r="NBC32" s="78"/>
      <c r="NBD32" s="78"/>
      <c r="NBE32" s="78"/>
      <c r="NBF32" s="78"/>
      <c r="NBG32" s="78"/>
      <c r="NBH32" s="78"/>
      <c r="NBI32" s="78"/>
      <c r="NBJ32" s="78"/>
      <c r="NBK32" s="78"/>
      <c r="NBL32" s="78"/>
      <c r="NBM32" s="78"/>
      <c r="NBN32" s="78"/>
      <c r="NBO32" s="78"/>
      <c r="NBP32" s="78"/>
      <c r="NBQ32" s="78"/>
      <c r="NBR32" s="78"/>
      <c r="NBS32" s="78"/>
      <c r="NBT32" s="78"/>
      <c r="NBU32" s="78"/>
      <c r="NBV32" s="78"/>
      <c r="NBW32" s="78"/>
      <c r="NBX32" s="78"/>
      <c r="NBY32" s="78"/>
      <c r="NBZ32" s="78"/>
      <c r="NCA32" s="78"/>
      <c r="NCB32" s="78"/>
      <c r="NCC32" s="78"/>
      <c r="NCD32" s="78"/>
      <c r="NCE32" s="78"/>
      <c r="NCF32" s="78"/>
      <c r="NCG32" s="78"/>
      <c r="NCH32" s="78"/>
      <c r="NCI32" s="78"/>
      <c r="NCJ32" s="78"/>
      <c r="NCK32" s="78"/>
      <c r="NCL32" s="78"/>
      <c r="NCM32" s="78"/>
      <c r="NCN32" s="78"/>
      <c r="NCO32" s="78"/>
      <c r="NCP32" s="78"/>
      <c r="NCQ32" s="78"/>
      <c r="NCR32" s="78"/>
      <c r="NCS32" s="78"/>
      <c r="NCT32" s="78"/>
      <c r="NCU32" s="78"/>
      <c r="NCV32" s="78"/>
      <c r="NCW32" s="78"/>
      <c r="NCX32" s="78"/>
      <c r="NCY32" s="78"/>
      <c r="NCZ32" s="78"/>
      <c r="NDA32" s="78"/>
      <c r="NDB32" s="78"/>
      <c r="NDC32" s="78"/>
      <c r="NDD32" s="78"/>
      <c r="NDE32" s="78"/>
      <c r="NDF32" s="78"/>
      <c r="NDG32" s="78"/>
      <c r="NDH32" s="78"/>
      <c r="NDI32" s="78"/>
      <c r="NDJ32" s="78"/>
      <c r="NDK32" s="78"/>
      <c r="NDL32" s="78"/>
      <c r="NDM32" s="78"/>
      <c r="NDN32" s="78"/>
      <c r="NDO32" s="78"/>
      <c r="NDP32" s="78"/>
      <c r="NDQ32" s="78"/>
      <c r="NDR32" s="78"/>
      <c r="NDS32" s="78"/>
      <c r="NDT32" s="78"/>
      <c r="NDU32" s="78"/>
      <c r="NDV32" s="78"/>
      <c r="NDW32" s="78"/>
      <c r="NDX32" s="78"/>
      <c r="NDY32" s="78"/>
      <c r="NDZ32" s="78"/>
      <c r="NEA32" s="78"/>
      <c r="NEB32" s="78"/>
      <c r="NEC32" s="78"/>
      <c r="NED32" s="78"/>
      <c r="NEE32" s="78"/>
      <c r="NEF32" s="78"/>
      <c r="NEG32" s="78"/>
      <c r="NEH32" s="78"/>
      <c r="NEI32" s="78"/>
      <c r="NEJ32" s="78"/>
      <c r="NEK32" s="78"/>
      <c r="NEL32" s="78"/>
      <c r="NEM32" s="78"/>
      <c r="NEN32" s="78"/>
      <c r="NEO32" s="78"/>
      <c r="NEP32" s="78"/>
      <c r="NEQ32" s="78"/>
      <c r="NER32" s="78"/>
      <c r="NES32" s="78"/>
      <c r="NET32" s="78"/>
      <c r="NEU32" s="78"/>
      <c r="NEV32" s="78"/>
      <c r="NEW32" s="78"/>
      <c r="NEX32" s="78"/>
      <c r="NEY32" s="78"/>
      <c r="NEZ32" s="78"/>
      <c r="NFA32" s="78"/>
      <c r="NFB32" s="78"/>
      <c r="NFC32" s="78"/>
      <c r="NFD32" s="78"/>
      <c r="NFE32" s="78"/>
      <c r="NFF32" s="78"/>
      <c r="NFG32" s="78"/>
      <c r="NFH32" s="78"/>
      <c r="NFI32" s="78"/>
      <c r="NFJ32" s="78"/>
      <c r="NFK32" s="78"/>
      <c r="NFL32" s="78"/>
      <c r="NFM32" s="78"/>
      <c r="NFN32" s="78"/>
      <c r="NFO32" s="78"/>
      <c r="NFP32" s="78"/>
      <c r="NFQ32" s="78"/>
      <c r="NFR32" s="78"/>
      <c r="NFS32" s="78"/>
      <c r="NFT32" s="78"/>
      <c r="NFU32" s="78"/>
      <c r="NFV32" s="78"/>
      <c r="NFW32" s="78"/>
      <c r="NFX32" s="78"/>
      <c r="NFY32" s="78"/>
      <c r="NFZ32" s="78"/>
      <c r="NGA32" s="78"/>
      <c r="NGB32" s="78"/>
      <c r="NGC32" s="78"/>
      <c r="NGD32" s="78"/>
      <c r="NGE32" s="78"/>
      <c r="NGF32" s="78"/>
      <c r="NGG32" s="78"/>
      <c r="NGH32" s="78"/>
      <c r="NGI32" s="78"/>
      <c r="NGJ32" s="78"/>
      <c r="NGK32" s="78"/>
      <c r="NGL32" s="78"/>
      <c r="NGM32" s="78"/>
      <c r="NGN32" s="78"/>
      <c r="NGO32" s="78"/>
      <c r="NGP32" s="78"/>
      <c r="NGQ32" s="78"/>
      <c r="NGR32" s="78"/>
      <c r="NGS32" s="78"/>
      <c r="NGT32" s="78"/>
      <c r="NGU32" s="78"/>
      <c r="NGV32" s="78"/>
      <c r="NGW32" s="78"/>
      <c r="NGX32" s="78"/>
      <c r="NGY32" s="78"/>
      <c r="NGZ32" s="78"/>
      <c r="NHA32" s="78"/>
      <c r="NHB32" s="78"/>
      <c r="NHC32" s="78"/>
      <c r="NHD32" s="78"/>
      <c r="NHE32" s="78"/>
      <c r="NHF32" s="78"/>
      <c r="NHG32" s="78"/>
      <c r="NHH32" s="78"/>
      <c r="NHI32" s="78"/>
      <c r="NHJ32" s="78"/>
      <c r="NHK32" s="78"/>
      <c r="NHL32" s="78"/>
      <c r="NHM32" s="78"/>
      <c r="NHN32" s="78"/>
      <c r="NHO32" s="78"/>
      <c r="NHP32" s="78"/>
      <c r="NHQ32" s="78"/>
      <c r="NHR32" s="78"/>
      <c r="NHS32" s="78"/>
      <c r="NHT32" s="78"/>
      <c r="NHU32" s="78"/>
      <c r="NHV32" s="78"/>
      <c r="NHW32" s="78"/>
      <c r="NHX32" s="78"/>
      <c r="NHY32" s="78"/>
      <c r="NHZ32" s="78"/>
      <c r="NIA32" s="78"/>
      <c r="NIB32" s="78"/>
      <c r="NIC32" s="78"/>
      <c r="NID32" s="78"/>
      <c r="NIE32" s="78"/>
      <c r="NIF32" s="78"/>
      <c r="NIG32" s="78"/>
      <c r="NIH32" s="78"/>
      <c r="NII32" s="78"/>
      <c r="NIJ32" s="78"/>
      <c r="NIK32" s="78"/>
      <c r="NIL32" s="78"/>
      <c r="NIM32" s="78"/>
      <c r="NIN32" s="78"/>
      <c r="NIO32" s="78"/>
      <c r="NIP32" s="78"/>
      <c r="NIQ32" s="78"/>
      <c r="NIR32" s="78"/>
      <c r="NIS32" s="78"/>
      <c r="NIT32" s="78"/>
      <c r="NIU32" s="78"/>
      <c r="NIV32" s="78"/>
      <c r="NIW32" s="78"/>
      <c r="NIX32" s="78"/>
      <c r="NIY32" s="78"/>
      <c r="NIZ32" s="78"/>
      <c r="NJA32" s="78"/>
      <c r="NJB32" s="78"/>
      <c r="NJC32" s="78"/>
      <c r="NJD32" s="78"/>
      <c r="NJE32" s="78"/>
      <c r="NJF32" s="78"/>
      <c r="NJG32" s="78"/>
      <c r="NJH32" s="78"/>
      <c r="NJI32" s="78"/>
      <c r="NJJ32" s="78"/>
      <c r="NJK32" s="78"/>
      <c r="NJL32" s="78"/>
      <c r="NJM32" s="78"/>
      <c r="NJN32" s="78"/>
      <c r="NJO32" s="78"/>
      <c r="NJP32" s="78"/>
      <c r="NJQ32" s="78"/>
      <c r="NJR32" s="78"/>
      <c r="NJS32" s="78"/>
      <c r="NJT32" s="78"/>
      <c r="NJU32" s="78"/>
      <c r="NJV32" s="78"/>
      <c r="NJW32" s="78"/>
      <c r="NJX32" s="78"/>
      <c r="NJY32" s="78"/>
      <c r="NJZ32" s="78"/>
      <c r="NKA32" s="78"/>
      <c r="NKB32" s="78"/>
      <c r="NKC32" s="78"/>
      <c r="NKD32" s="78"/>
      <c r="NKE32" s="78"/>
      <c r="NKF32" s="78"/>
      <c r="NKG32" s="78"/>
      <c r="NKH32" s="78"/>
      <c r="NKI32" s="78"/>
      <c r="NKJ32" s="78"/>
      <c r="NKK32" s="78"/>
      <c r="NKL32" s="78"/>
      <c r="NKM32" s="78"/>
      <c r="NKN32" s="78"/>
      <c r="NKO32" s="78"/>
      <c r="NKP32" s="78"/>
      <c r="NKQ32" s="78"/>
      <c r="NKR32" s="78"/>
      <c r="NKS32" s="78"/>
      <c r="NKT32" s="78"/>
      <c r="NKU32" s="78"/>
      <c r="NKV32" s="78"/>
      <c r="NKW32" s="78"/>
      <c r="NKX32" s="78"/>
      <c r="NKY32" s="78"/>
      <c r="NKZ32" s="78"/>
      <c r="NLA32" s="78"/>
      <c r="NLB32" s="78"/>
      <c r="NLC32" s="78"/>
      <c r="NLD32" s="78"/>
      <c r="NLE32" s="78"/>
      <c r="NLF32" s="78"/>
      <c r="NLG32" s="78"/>
      <c r="NLH32" s="78"/>
      <c r="NLI32" s="78"/>
      <c r="NLJ32" s="78"/>
      <c r="NLK32" s="78"/>
      <c r="NLL32" s="78"/>
      <c r="NLM32" s="78"/>
      <c r="NLN32" s="78"/>
      <c r="NLO32" s="78"/>
      <c r="NLP32" s="78"/>
      <c r="NLQ32" s="78"/>
      <c r="NLR32" s="78"/>
      <c r="NLS32" s="78"/>
      <c r="NLT32" s="78"/>
      <c r="NLU32" s="78"/>
      <c r="NLV32" s="78"/>
      <c r="NLW32" s="78"/>
      <c r="NLX32" s="78"/>
      <c r="NLY32" s="78"/>
      <c r="NLZ32" s="78"/>
      <c r="NMA32" s="78"/>
      <c r="NMB32" s="78"/>
      <c r="NMC32" s="78"/>
      <c r="NMD32" s="78"/>
      <c r="NME32" s="78"/>
      <c r="NMF32" s="78"/>
      <c r="NMG32" s="78"/>
      <c r="NMH32" s="78"/>
      <c r="NMI32" s="78"/>
      <c r="NMJ32" s="78"/>
      <c r="NMK32" s="78"/>
      <c r="NML32" s="78"/>
      <c r="NMM32" s="78"/>
      <c r="NMN32" s="78"/>
      <c r="NMO32" s="78"/>
      <c r="NMP32" s="78"/>
      <c r="NMQ32" s="78"/>
      <c r="NMR32" s="78"/>
      <c r="NMS32" s="78"/>
      <c r="NMT32" s="78"/>
      <c r="NMU32" s="78"/>
      <c r="NMV32" s="78"/>
      <c r="NMW32" s="78"/>
      <c r="NMX32" s="78"/>
      <c r="NMY32" s="78"/>
      <c r="NMZ32" s="78"/>
      <c r="NNA32" s="78"/>
      <c r="NNB32" s="78"/>
      <c r="NNC32" s="78"/>
      <c r="NND32" s="78"/>
      <c r="NNE32" s="78"/>
      <c r="NNF32" s="78"/>
      <c r="NNG32" s="78"/>
      <c r="NNH32" s="78"/>
      <c r="NNI32" s="78"/>
      <c r="NNJ32" s="78"/>
      <c r="NNK32" s="78"/>
      <c r="NNL32" s="78"/>
      <c r="NNM32" s="78"/>
      <c r="NNN32" s="78"/>
      <c r="NNO32" s="78"/>
      <c r="NNP32" s="78"/>
      <c r="NNQ32" s="78"/>
      <c r="NNR32" s="78"/>
      <c r="NNS32" s="78"/>
      <c r="NNT32" s="78"/>
      <c r="NNU32" s="78"/>
      <c r="NNV32" s="78"/>
      <c r="NNW32" s="78"/>
      <c r="NNX32" s="78"/>
      <c r="NNY32" s="78"/>
      <c r="NNZ32" s="78"/>
      <c r="NOA32" s="78"/>
      <c r="NOB32" s="78"/>
      <c r="NOC32" s="78"/>
      <c r="NOD32" s="78"/>
      <c r="NOE32" s="78"/>
      <c r="NOF32" s="78"/>
      <c r="NOG32" s="78"/>
      <c r="NOH32" s="78"/>
      <c r="NOI32" s="78"/>
      <c r="NOJ32" s="78"/>
      <c r="NOK32" s="78"/>
      <c r="NOL32" s="78"/>
      <c r="NOM32" s="78"/>
      <c r="NON32" s="78"/>
      <c r="NOO32" s="78"/>
      <c r="NOP32" s="78"/>
      <c r="NOQ32" s="78"/>
      <c r="NOR32" s="78"/>
      <c r="NOS32" s="78"/>
      <c r="NOT32" s="78"/>
      <c r="NOU32" s="78"/>
      <c r="NOV32" s="78"/>
      <c r="NOW32" s="78"/>
      <c r="NOX32" s="78"/>
      <c r="NOY32" s="78"/>
      <c r="NOZ32" s="78"/>
      <c r="NPA32" s="78"/>
      <c r="NPB32" s="78"/>
      <c r="NPC32" s="78"/>
      <c r="NPD32" s="78"/>
      <c r="NPE32" s="78"/>
      <c r="NPF32" s="78"/>
      <c r="NPG32" s="78"/>
      <c r="NPH32" s="78"/>
      <c r="NPI32" s="78"/>
      <c r="NPJ32" s="78"/>
      <c r="NPK32" s="78"/>
      <c r="NPL32" s="78"/>
      <c r="NPM32" s="78"/>
      <c r="NPN32" s="78"/>
      <c r="NPO32" s="78"/>
      <c r="NPP32" s="78"/>
      <c r="NPQ32" s="78"/>
      <c r="NPR32" s="78"/>
      <c r="NPS32" s="78"/>
      <c r="NPT32" s="78"/>
      <c r="NPU32" s="78"/>
      <c r="NPV32" s="78"/>
      <c r="NPW32" s="78"/>
      <c r="NPX32" s="78"/>
      <c r="NPY32" s="78"/>
      <c r="NPZ32" s="78"/>
      <c r="NQA32" s="78"/>
      <c r="NQB32" s="78"/>
      <c r="NQC32" s="78"/>
      <c r="NQD32" s="78"/>
      <c r="NQE32" s="78"/>
      <c r="NQF32" s="78"/>
      <c r="NQG32" s="78"/>
      <c r="NQH32" s="78"/>
      <c r="NQI32" s="78"/>
      <c r="NQJ32" s="78"/>
      <c r="NQK32" s="78"/>
      <c r="NQL32" s="78"/>
      <c r="NQM32" s="78"/>
      <c r="NQN32" s="78"/>
      <c r="NQO32" s="78"/>
      <c r="NQP32" s="78"/>
      <c r="NQQ32" s="78"/>
      <c r="NQR32" s="78"/>
      <c r="NQS32" s="78"/>
      <c r="NQT32" s="78"/>
      <c r="NQU32" s="78"/>
      <c r="NQV32" s="78"/>
      <c r="NQW32" s="78"/>
      <c r="NQX32" s="78"/>
      <c r="NQY32" s="78"/>
      <c r="NQZ32" s="78"/>
      <c r="NRA32" s="78"/>
      <c r="NRB32" s="78"/>
      <c r="NRC32" s="78"/>
      <c r="NRD32" s="78"/>
      <c r="NRE32" s="78"/>
      <c r="NRF32" s="78"/>
      <c r="NRG32" s="78"/>
      <c r="NRH32" s="78"/>
      <c r="NRI32" s="78"/>
      <c r="NRJ32" s="78"/>
      <c r="NRK32" s="78"/>
      <c r="NRL32" s="78"/>
      <c r="NRM32" s="78"/>
      <c r="NRN32" s="78"/>
      <c r="NRO32" s="78"/>
      <c r="NRP32" s="78"/>
      <c r="NRQ32" s="78"/>
      <c r="NRR32" s="78"/>
      <c r="NRS32" s="78"/>
      <c r="NRT32" s="78"/>
      <c r="NRU32" s="78"/>
      <c r="NRV32" s="78"/>
      <c r="NRW32" s="78"/>
      <c r="NRX32" s="78"/>
      <c r="NRY32" s="78"/>
      <c r="NRZ32" s="78"/>
      <c r="NSA32" s="78"/>
      <c r="NSB32" s="78"/>
      <c r="NSC32" s="78"/>
      <c r="NSD32" s="78"/>
      <c r="NSE32" s="78"/>
      <c r="NSF32" s="78"/>
      <c r="NSG32" s="78"/>
      <c r="NSH32" s="78"/>
      <c r="NSI32" s="78"/>
      <c r="NSJ32" s="78"/>
      <c r="NSK32" s="78"/>
      <c r="NSL32" s="78"/>
      <c r="NSM32" s="78"/>
      <c r="NSN32" s="78"/>
      <c r="NSO32" s="78"/>
      <c r="NSP32" s="78"/>
      <c r="NSQ32" s="78"/>
      <c r="NSR32" s="78"/>
      <c r="NSS32" s="78"/>
      <c r="NST32" s="78"/>
      <c r="NSU32" s="78"/>
      <c r="NSV32" s="78"/>
      <c r="NSW32" s="78"/>
      <c r="NSX32" s="78"/>
      <c r="NSY32" s="78"/>
      <c r="NSZ32" s="78"/>
      <c r="NTA32" s="78"/>
      <c r="NTB32" s="78"/>
      <c r="NTC32" s="78"/>
      <c r="NTD32" s="78"/>
      <c r="NTE32" s="78"/>
      <c r="NTF32" s="78"/>
      <c r="NTG32" s="78"/>
      <c r="NTH32" s="78"/>
      <c r="NTI32" s="78"/>
      <c r="NTJ32" s="78"/>
      <c r="NTK32" s="78"/>
      <c r="NTL32" s="78"/>
      <c r="NTM32" s="78"/>
      <c r="NTN32" s="78"/>
      <c r="NTO32" s="78"/>
      <c r="NTP32" s="78"/>
      <c r="NTQ32" s="78"/>
      <c r="NTR32" s="78"/>
      <c r="NTS32" s="78"/>
      <c r="NTT32" s="78"/>
      <c r="NTU32" s="78"/>
      <c r="NTV32" s="78"/>
      <c r="NTW32" s="78"/>
      <c r="NTX32" s="78"/>
      <c r="NTY32" s="78"/>
      <c r="NTZ32" s="78"/>
      <c r="NUA32" s="78"/>
      <c r="NUB32" s="78"/>
      <c r="NUC32" s="78"/>
      <c r="NUD32" s="78"/>
      <c r="NUE32" s="78"/>
      <c r="NUF32" s="78"/>
      <c r="NUG32" s="78"/>
      <c r="NUH32" s="78"/>
      <c r="NUI32" s="78"/>
      <c r="NUJ32" s="78"/>
      <c r="NUK32" s="78"/>
      <c r="NUL32" s="78"/>
      <c r="NUM32" s="78"/>
      <c r="NUN32" s="78"/>
      <c r="NUO32" s="78"/>
      <c r="NUP32" s="78"/>
      <c r="NUQ32" s="78"/>
      <c r="NUR32" s="78"/>
      <c r="NUS32" s="78"/>
      <c r="NUT32" s="78"/>
      <c r="NUU32" s="78"/>
      <c r="NUV32" s="78"/>
      <c r="NUW32" s="78"/>
      <c r="NUX32" s="78"/>
      <c r="NUY32" s="78"/>
      <c r="NUZ32" s="78"/>
      <c r="NVA32" s="78"/>
      <c r="NVB32" s="78"/>
      <c r="NVC32" s="78"/>
      <c r="NVD32" s="78"/>
      <c r="NVE32" s="78"/>
      <c r="NVF32" s="78"/>
      <c r="NVG32" s="78"/>
      <c r="NVH32" s="78"/>
      <c r="NVI32" s="78"/>
      <c r="NVJ32" s="78"/>
      <c r="NVK32" s="78"/>
      <c r="NVL32" s="78"/>
      <c r="NVM32" s="78"/>
      <c r="NVN32" s="78"/>
      <c r="NVO32" s="78"/>
      <c r="NVP32" s="78"/>
      <c r="NVQ32" s="78"/>
      <c r="NVR32" s="78"/>
      <c r="NVS32" s="78"/>
      <c r="NVT32" s="78"/>
      <c r="NVU32" s="78"/>
      <c r="NVV32" s="78"/>
      <c r="NVW32" s="78"/>
      <c r="NVX32" s="78"/>
      <c r="NVY32" s="78"/>
      <c r="NVZ32" s="78"/>
      <c r="NWA32" s="78"/>
      <c r="NWB32" s="78"/>
      <c r="NWC32" s="78"/>
      <c r="NWD32" s="78"/>
      <c r="NWE32" s="78"/>
      <c r="NWF32" s="78"/>
      <c r="NWG32" s="78"/>
      <c r="NWH32" s="78"/>
      <c r="NWI32" s="78"/>
      <c r="NWJ32" s="78"/>
      <c r="NWK32" s="78"/>
      <c r="NWL32" s="78"/>
      <c r="NWM32" s="78"/>
      <c r="NWN32" s="78"/>
      <c r="NWO32" s="78"/>
      <c r="NWP32" s="78"/>
      <c r="NWQ32" s="78"/>
      <c r="NWR32" s="78"/>
      <c r="NWS32" s="78"/>
      <c r="NWT32" s="78"/>
      <c r="NWU32" s="78"/>
      <c r="NWV32" s="78"/>
      <c r="NWW32" s="78"/>
      <c r="NWX32" s="78"/>
      <c r="NWY32" s="78"/>
      <c r="NWZ32" s="78"/>
      <c r="NXA32" s="78"/>
      <c r="NXB32" s="78"/>
      <c r="NXC32" s="78"/>
      <c r="NXD32" s="78"/>
      <c r="NXE32" s="78"/>
      <c r="NXF32" s="78"/>
      <c r="NXG32" s="78"/>
      <c r="NXH32" s="78"/>
      <c r="NXI32" s="78"/>
      <c r="NXJ32" s="78"/>
      <c r="NXK32" s="78"/>
      <c r="NXL32" s="78"/>
      <c r="NXM32" s="78"/>
      <c r="NXN32" s="78"/>
      <c r="NXO32" s="78"/>
      <c r="NXP32" s="78"/>
      <c r="NXQ32" s="78"/>
      <c r="NXR32" s="78"/>
      <c r="NXS32" s="78"/>
      <c r="NXT32" s="78"/>
      <c r="NXU32" s="78"/>
      <c r="NXV32" s="78"/>
      <c r="NXW32" s="78"/>
      <c r="NXX32" s="78"/>
      <c r="NXY32" s="78"/>
      <c r="NXZ32" s="78"/>
      <c r="NYA32" s="78"/>
      <c r="NYB32" s="78"/>
      <c r="NYC32" s="78"/>
      <c r="NYD32" s="78"/>
      <c r="NYE32" s="78"/>
      <c r="NYF32" s="78"/>
      <c r="NYG32" s="78"/>
      <c r="NYH32" s="78"/>
      <c r="NYI32" s="78"/>
      <c r="NYJ32" s="78"/>
      <c r="NYK32" s="78"/>
      <c r="NYL32" s="78"/>
      <c r="NYM32" s="78"/>
      <c r="NYN32" s="78"/>
      <c r="NYO32" s="78"/>
      <c r="NYP32" s="78"/>
      <c r="NYQ32" s="78"/>
      <c r="NYR32" s="78"/>
      <c r="NYS32" s="78"/>
      <c r="NYT32" s="78"/>
      <c r="NYU32" s="78"/>
      <c r="NYV32" s="78"/>
      <c r="NYW32" s="78"/>
      <c r="NYX32" s="78"/>
      <c r="NYY32" s="78"/>
      <c r="NYZ32" s="78"/>
      <c r="NZA32" s="78"/>
      <c r="NZB32" s="78"/>
      <c r="NZC32" s="78"/>
      <c r="NZD32" s="78"/>
      <c r="NZE32" s="78"/>
      <c r="NZF32" s="78"/>
      <c r="NZG32" s="78"/>
      <c r="NZH32" s="78"/>
      <c r="NZI32" s="78"/>
      <c r="NZJ32" s="78"/>
      <c r="NZK32" s="78"/>
      <c r="NZL32" s="78"/>
      <c r="NZM32" s="78"/>
      <c r="NZN32" s="78"/>
      <c r="NZO32" s="78"/>
      <c r="NZP32" s="78"/>
      <c r="NZQ32" s="78"/>
      <c r="NZR32" s="78"/>
      <c r="NZS32" s="78"/>
      <c r="NZT32" s="78"/>
      <c r="NZU32" s="78"/>
      <c r="NZV32" s="78"/>
      <c r="NZW32" s="78"/>
      <c r="NZX32" s="78"/>
      <c r="NZY32" s="78"/>
      <c r="NZZ32" s="78"/>
      <c r="OAA32" s="78"/>
      <c r="OAB32" s="78"/>
      <c r="OAC32" s="78"/>
      <c r="OAD32" s="78"/>
      <c r="OAE32" s="78"/>
      <c r="OAF32" s="78"/>
      <c r="OAG32" s="78"/>
      <c r="OAH32" s="78"/>
      <c r="OAI32" s="78"/>
      <c r="OAJ32" s="78"/>
      <c r="OAK32" s="78"/>
      <c r="OAL32" s="78"/>
      <c r="OAM32" s="78"/>
      <c r="OAN32" s="78"/>
      <c r="OAO32" s="78"/>
      <c r="OAP32" s="78"/>
      <c r="OAQ32" s="78"/>
      <c r="OAR32" s="78"/>
      <c r="OAS32" s="78"/>
      <c r="OAT32" s="78"/>
      <c r="OAU32" s="78"/>
      <c r="OAV32" s="78"/>
      <c r="OAW32" s="78"/>
      <c r="OAX32" s="78"/>
      <c r="OAY32" s="78"/>
      <c r="OAZ32" s="78"/>
      <c r="OBA32" s="78"/>
      <c r="OBB32" s="78"/>
      <c r="OBC32" s="78"/>
      <c r="OBD32" s="78"/>
      <c r="OBE32" s="78"/>
      <c r="OBF32" s="78"/>
      <c r="OBG32" s="78"/>
      <c r="OBH32" s="78"/>
      <c r="OBI32" s="78"/>
      <c r="OBJ32" s="78"/>
      <c r="OBK32" s="78"/>
      <c r="OBL32" s="78"/>
      <c r="OBM32" s="78"/>
      <c r="OBN32" s="78"/>
      <c r="OBO32" s="78"/>
      <c r="OBP32" s="78"/>
      <c r="OBQ32" s="78"/>
      <c r="OBR32" s="78"/>
      <c r="OBS32" s="78"/>
      <c r="OBT32" s="78"/>
      <c r="OBU32" s="78"/>
      <c r="OBV32" s="78"/>
      <c r="OBW32" s="78"/>
      <c r="OBX32" s="78"/>
      <c r="OBY32" s="78"/>
      <c r="OBZ32" s="78"/>
      <c r="OCA32" s="78"/>
      <c r="OCB32" s="78"/>
      <c r="OCC32" s="78"/>
      <c r="OCD32" s="78"/>
      <c r="OCE32" s="78"/>
      <c r="OCF32" s="78"/>
      <c r="OCG32" s="78"/>
      <c r="OCH32" s="78"/>
      <c r="OCI32" s="78"/>
      <c r="OCJ32" s="78"/>
      <c r="OCK32" s="78"/>
      <c r="OCL32" s="78"/>
      <c r="OCM32" s="78"/>
      <c r="OCN32" s="78"/>
      <c r="OCO32" s="78"/>
      <c r="OCP32" s="78"/>
      <c r="OCQ32" s="78"/>
      <c r="OCR32" s="78"/>
      <c r="OCS32" s="78"/>
      <c r="OCT32" s="78"/>
      <c r="OCU32" s="78"/>
      <c r="OCV32" s="78"/>
      <c r="OCW32" s="78"/>
      <c r="OCX32" s="78"/>
      <c r="OCY32" s="78"/>
      <c r="OCZ32" s="78"/>
      <c r="ODA32" s="78"/>
      <c r="ODB32" s="78"/>
      <c r="ODC32" s="78"/>
      <c r="ODD32" s="78"/>
      <c r="ODE32" s="78"/>
      <c r="ODF32" s="78"/>
      <c r="ODG32" s="78"/>
      <c r="ODH32" s="78"/>
      <c r="ODI32" s="78"/>
      <c r="ODJ32" s="78"/>
      <c r="ODK32" s="78"/>
      <c r="ODL32" s="78"/>
      <c r="ODM32" s="78"/>
      <c r="ODN32" s="78"/>
      <c r="ODO32" s="78"/>
      <c r="ODP32" s="78"/>
      <c r="ODQ32" s="78"/>
      <c r="ODR32" s="78"/>
      <c r="ODS32" s="78"/>
      <c r="ODT32" s="78"/>
      <c r="ODU32" s="78"/>
      <c r="ODV32" s="78"/>
      <c r="ODW32" s="78"/>
      <c r="ODX32" s="78"/>
      <c r="ODY32" s="78"/>
      <c r="ODZ32" s="78"/>
      <c r="OEA32" s="78"/>
      <c r="OEB32" s="78"/>
      <c r="OEC32" s="78"/>
      <c r="OED32" s="78"/>
      <c r="OEE32" s="78"/>
      <c r="OEF32" s="78"/>
      <c r="OEG32" s="78"/>
      <c r="OEH32" s="78"/>
      <c r="OEI32" s="78"/>
      <c r="OEJ32" s="78"/>
      <c r="OEK32" s="78"/>
      <c r="OEL32" s="78"/>
      <c r="OEM32" s="78"/>
      <c r="OEN32" s="78"/>
      <c r="OEO32" s="78"/>
      <c r="OEP32" s="78"/>
      <c r="OEQ32" s="78"/>
      <c r="OER32" s="78"/>
      <c r="OES32" s="78"/>
      <c r="OET32" s="78"/>
      <c r="OEU32" s="78"/>
      <c r="OEV32" s="78"/>
      <c r="OEW32" s="78"/>
      <c r="OEX32" s="78"/>
      <c r="OEY32" s="78"/>
      <c r="OEZ32" s="78"/>
      <c r="OFA32" s="78"/>
      <c r="OFB32" s="78"/>
      <c r="OFC32" s="78"/>
      <c r="OFD32" s="78"/>
      <c r="OFE32" s="78"/>
      <c r="OFF32" s="78"/>
      <c r="OFG32" s="78"/>
      <c r="OFH32" s="78"/>
      <c r="OFI32" s="78"/>
      <c r="OFJ32" s="78"/>
      <c r="OFK32" s="78"/>
      <c r="OFL32" s="78"/>
      <c r="OFM32" s="78"/>
      <c r="OFN32" s="78"/>
      <c r="OFO32" s="78"/>
      <c r="OFP32" s="78"/>
      <c r="OFQ32" s="78"/>
      <c r="OFR32" s="78"/>
      <c r="OFS32" s="78"/>
      <c r="OFT32" s="78"/>
      <c r="OFU32" s="78"/>
      <c r="OFV32" s="78"/>
      <c r="OFW32" s="78"/>
      <c r="OFX32" s="78"/>
      <c r="OFY32" s="78"/>
      <c r="OFZ32" s="78"/>
      <c r="OGA32" s="78"/>
      <c r="OGB32" s="78"/>
      <c r="OGC32" s="78"/>
      <c r="OGD32" s="78"/>
      <c r="OGE32" s="78"/>
      <c r="OGF32" s="78"/>
      <c r="OGG32" s="78"/>
      <c r="OGH32" s="78"/>
      <c r="OGI32" s="78"/>
      <c r="OGJ32" s="78"/>
      <c r="OGK32" s="78"/>
      <c r="OGL32" s="78"/>
      <c r="OGM32" s="78"/>
      <c r="OGN32" s="78"/>
      <c r="OGO32" s="78"/>
      <c r="OGP32" s="78"/>
      <c r="OGQ32" s="78"/>
      <c r="OGR32" s="78"/>
      <c r="OGS32" s="78"/>
      <c r="OGT32" s="78"/>
      <c r="OGU32" s="78"/>
      <c r="OGV32" s="78"/>
      <c r="OGW32" s="78"/>
      <c r="OGX32" s="78"/>
      <c r="OGY32" s="78"/>
      <c r="OGZ32" s="78"/>
      <c r="OHA32" s="78"/>
      <c r="OHB32" s="78"/>
      <c r="OHC32" s="78"/>
      <c r="OHD32" s="78"/>
      <c r="OHE32" s="78"/>
      <c r="OHF32" s="78"/>
      <c r="OHG32" s="78"/>
      <c r="OHH32" s="78"/>
      <c r="OHI32" s="78"/>
      <c r="OHJ32" s="78"/>
      <c r="OHK32" s="78"/>
      <c r="OHL32" s="78"/>
      <c r="OHM32" s="78"/>
      <c r="OHN32" s="78"/>
      <c r="OHO32" s="78"/>
      <c r="OHP32" s="78"/>
      <c r="OHQ32" s="78"/>
      <c r="OHR32" s="78"/>
      <c r="OHS32" s="78"/>
      <c r="OHT32" s="78"/>
      <c r="OHU32" s="78"/>
      <c r="OHV32" s="78"/>
      <c r="OHW32" s="78"/>
      <c r="OHX32" s="78"/>
      <c r="OHY32" s="78"/>
      <c r="OHZ32" s="78"/>
      <c r="OIA32" s="78"/>
      <c r="OIB32" s="78"/>
      <c r="OIC32" s="78"/>
      <c r="OID32" s="78"/>
      <c r="OIE32" s="78"/>
      <c r="OIF32" s="78"/>
      <c r="OIG32" s="78"/>
      <c r="OIH32" s="78"/>
      <c r="OII32" s="78"/>
      <c r="OIJ32" s="78"/>
      <c r="OIK32" s="78"/>
      <c r="OIL32" s="78"/>
      <c r="OIM32" s="78"/>
      <c r="OIN32" s="78"/>
      <c r="OIO32" s="78"/>
      <c r="OIP32" s="78"/>
      <c r="OIQ32" s="78"/>
      <c r="OIR32" s="78"/>
      <c r="OIS32" s="78"/>
      <c r="OIT32" s="78"/>
      <c r="OIU32" s="78"/>
      <c r="OIV32" s="78"/>
      <c r="OIW32" s="78"/>
      <c r="OIX32" s="78"/>
      <c r="OIY32" s="78"/>
      <c r="OIZ32" s="78"/>
      <c r="OJA32" s="78"/>
      <c r="OJB32" s="78"/>
      <c r="OJC32" s="78"/>
      <c r="OJD32" s="78"/>
      <c r="OJE32" s="78"/>
      <c r="OJF32" s="78"/>
      <c r="OJG32" s="78"/>
      <c r="OJH32" s="78"/>
      <c r="OJI32" s="78"/>
      <c r="OJJ32" s="78"/>
      <c r="OJK32" s="78"/>
      <c r="OJL32" s="78"/>
      <c r="OJM32" s="78"/>
      <c r="OJN32" s="78"/>
      <c r="OJO32" s="78"/>
      <c r="OJP32" s="78"/>
      <c r="OJQ32" s="78"/>
      <c r="OJR32" s="78"/>
      <c r="OJS32" s="78"/>
      <c r="OJT32" s="78"/>
      <c r="OJU32" s="78"/>
      <c r="OJV32" s="78"/>
      <c r="OJW32" s="78"/>
      <c r="OJX32" s="78"/>
      <c r="OJY32" s="78"/>
      <c r="OJZ32" s="78"/>
      <c r="OKA32" s="78"/>
      <c r="OKB32" s="78"/>
      <c r="OKC32" s="78"/>
      <c r="OKD32" s="78"/>
      <c r="OKE32" s="78"/>
      <c r="OKF32" s="78"/>
      <c r="OKG32" s="78"/>
      <c r="OKH32" s="78"/>
      <c r="OKI32" s="78"/>
      <c r="OKJ32" s="78"/>
      <c r="OKK32" s="78"/>
      <c r="OKL32" s="78"/>
      <c r="OKM32" s="78"/>
      <c r="OKN32" s="78"/>
      <c r="OKO32" s="78"/>
      <c r="OKP32" s="78"/>
      <c r="OKQ32" s="78"/>
      <c r="OKR32" s="78"/>
      <c r="OKS32" s="78"/>
      <c r="OKT32" s="78"/>
      <c r="OKU32" s="78"/>
      <c r="OKV32" s="78"/>
      <c r="OKW32" s="78"/>
      <c r="OKX32" s="78"/>
      <c r="OKY32" s="78"/>
      <c r="OKZ32" s="78"/>
      <c r="OLA32" s="78"/>
      <c r="OLB32" s="78"/>
      <c r="OLC32" s="78"/>
      <c r="OLD32" s="78"/>
      <c r="OLE32" s="78"/>
      <c r="OLF32" s="78"/>
      <c r="OLG32" s="78"/>
      <c r="OLH32" s="78"/>
      <c r="OLI32" s="78"/>
      <c r="OLJ32" s="78"/>
      <c r="OLK32" s="78"/>
      <c r="OLL32" s="78"/>
      <c r="OLM32" s="78"/>
      <c r="OLN32" s="78"/>
      <c r="OLO32" s="78"/>
      <c r="OLP32" s="78"/>
      <c r="OLQ32" s="78"/>
      <c r="OLR32" s="78"/>
      <c r="OLS32" s="78"/>
      <c r="OLT32" s="78"/>
      <c r="OLU32" s="78"/>
      <c r="OLV32" s="78"/>
      <c r="OLW32" s="78"/>
      <c r="OLX32" s="78"/>
      <c r="OLY32" s="78"/>
      <c r="OLZ32" s="78"/>
      <c r="OMA32" s="78"/>
      <c r="OMB32" s="78"/>
      <c r="OMC32" s="78"/>
      <c r="OMD32" s="78"/>
      <c r="OME32" s="78"/>
      <c r="OMF32" s="78"/>
      <c r="OMG32" s="78"/>
      <c r="OMH32" s="78"/>
      <c r="OMI32" s="78"/>
      <c r="OMJ32" s="78"/>
      <c r="OMK32" s="78"/>
      <c r="OML32" s="78"/>
      <c r="OMM32" s="78"/>
      <c r="OMN32" s="78"/>
      <c r="OMO32" s="78"/>
      <c r="OMP32" s="78"/>
      <c r="OMQ32" s="78"/>
      <c r="OMR32" s="78"/>
      <c r="OMS32" s="78"/>
      <c r="OMT32" s="78"/>
      <c r="OMU32" s="78"/>
      <c r="OMV32" s="78"/>
      <c r="OMW32" s="78"/>
      <c r="OMX32" s="78"/>
      <c r="OMY32" s="78"/>
      <c r="OMZ32" s="78"/>
      <c r="ONA32" s="78"/>
      <c r="ONB32" s="78"/>
      <c r="ONC32" s="78"/>
      <c r="OND32" s="78"/>
      <c r="ONE32" s="78"/>
      <c r="ONF32" s="78"/>
      <c r="ONG32" s="78"/>
      <c r="ONH32" s="78"/>
      <c r="ONI32" s="78"/>
      <c r="ONJ32" s="78"/>
      <c r="ONK32" s="78"/>
      <c r="ONL32" s="78"/>
      <c r="ONM32" s="78"/>
      <c r="ONN32" s="78"/>
      <c r="ONO32" s="78"/>
      <c r="ONP32" s="78"/>
      <c r="ONQ32" s="78"/>
      <c r="ONR32" s="78"/>
      <c r="ONS32" s="78"/>
      <c r="ONT32" s="78"/>
      <c r="ONU32" s="78"/>
      <c r="ONV32" s="78"/>
      <c r="ONW32" s="78"/>
      <c r="ONX32" s="78"/>
      <c r="ONY32" s="78"/>
      <c r="ONZ32" s="78"/>
      <c r="OOA32" s="78"/>
      <c r="OOB32" s="78"/>
      <c r="OOC32" s="78"/>
      <c r="OOD32" s="78"/>
      <c r="OOE32" s="78"/>
      <c r="OOF32" s="78"/>
      <c r="OOG32" s="78"/>
      <c r="OOH32" s="78"/>
      <c r="OOI32" s="78"/>
      <c r="OOJ32" s="78"/>
      <c r="OOK32" s="78"/>
      <c r="OOL32" s="78"/>
      <c r="OOM32" s="78"/>
      <c r="OON32" s="78"/>
      <c r="OOO32" s="78"/>
      <c r="OOP32" s="78"/>
      <c r="OOQ32" s="78"/>
      <c r="OOR32" s="78"/>
      <c r="OOS32" s="78"/>
      <c r="OOT32" s="78"/>
      <c r="OOU32" s="78"/>
      <c r="OOV32" s="78"/>
      <c r="OOW32" s="78"/>
      <c r="OOX32" s="78"/>
      <c r="OOY32" s="78"/>
      <c r="OOZ32" s="78"/>
      <c r="OPA32" s="78"/>
      <c r="OPB32" s="78"/>
      <c r="OPC32" s="78"/>
      <c r="OPD32" s="78"/>
      <c r="OPE32" s="78"/>
      <c r="OPF32" s="78"/>
      <c r="OPG32" s="78"/>
      <c r="OPH32" s="78"/>
      <c r="OPI32" s="78"/>
      <c r="OPJ32" s="78"/>
      <c r="OPK32" s="78"/>
      <c r="OPL32" s="78"/>
      <c r="OPM32" s="78"/>
      <c r="OPN32" s="78"/>
      <c r="OPO32" s="78"/>
      <c r="OPP32" s="78"/>
      <c r="OPQ32" s="78"/>
      <c r="OPR32" s="78"/>
      <c r="OPS32" s="78"/>
      <c r="OPT32" s="78"/>
      <c r="OPU32" s="78"/>
      <c r="OPV32" s="78"/>
      <c r="OPW32" s="78"/>
      <c r="OPX32" s="78"/>
      <c r="OPY32" s="78"/>
      <c r="OPZ32" s="78"/>
      <c r="OQA32" s="78"/>
      <c r="OQB32" s="78"/>
      <c r="OQC32" s="78"/>
      <c r="OQD32" s="78"/>
      <c r="OQE32" s="78"/>
      <c r="OQF32" s="78"/>
      <c r="OQG32" s="78"/>
      <c r="OQH32" s="78"/>
      <c r="OQI32" s="78"/>
      <c r="OQJ32" s="78"/>
      <c r="OQK32" s="78"/>
      <c r="OQL32" s="78"/>
      <c r="OQM32" s="78"/>
      <c r="OQN32" s="78"/>
      <c r="OQO32" s="78"/>
      <c r="OQP32" s="78"/>
      <c r="OQQ32" s="78"/>
      <c r="OQR32" s="78"/>
      <c r="OQS32" s="78"/>
      <c r="OQT32" s="78"/>
      <c r="OQU32" s="78"/>
      <c r="OQV32" s="78"/>
      <c r="OQW32" s="78"/>
      <c r="OQX32" s="78"/>
      <c r="OQY32" s="78"/>
      <c r="OQZ32" s="78"/>
      <c r="ORA32" s="78"/>
      <c r="ORB32" s="78"/>
      <c r="ORC32" s="78"/>
      <c r="ORD32" s="78"/>
      <c r="ORE32" s="78"/>
      <c r="ORF32" s="78"/>
      <c r="ORG32" s="78"/>
      <c r="ORH32" s="78"/>
      <c r="ORI32" s="78"/>
      <c r="ORJ32" s="78"/>
      <c r="ORK32" s="78"/>
      <c r="ORL32" s="78"/>
      <c r="ORM32" s="78"/>
      <c r="ORN32" s="78"/>
      <c r="ORO32" s="78"/>
      <c r="ORP32" s="78"/>
      <c r="ORQ32" s="78"/>
      <c r="ORR32" s="78"/>
      <c r="ORS32" s="78"/>
      <c r="ORT32" s="78"/>
      <c r="ORU32" s="78"/>
      <c r="ORV32" s="78"/>
      <c r="ORW32" s="78"/>
      <c r="ORX32" s="78"/>
      <c r="ORY32" s="78"/>
      <c r="ORZ32" s="78"/>
      <c r="OSA32" s="78"/>
      <c r="OSB32" s="78"/>
      <c r="OSC32" s="78"/>
      <c r="OSD32" s="78"/>
      <c r="OSE32" s="78"/>
      <c r="OSF32" s="78"/>
      <c r="OSG32" s="78"/>
      <c r="OSH32" s="78"/>
      <c r="OSI32" s="78"/>
      <c r="OSJ32" s="78"/>
      <c r="OSK32" s="78"/>
      <c r="OSL32" s="78"/>
      <c r="OSM32" s="78"/>
      <c r="OSN32" s="78"/>
      <c r="OSO32" s="78"/>
      <c r="OSP32" s="78"/>
      <c r="OSQ32" s="78"/>
      <c r="OSR32" s="78"/>
      <c r="OSS32" s="78"/>
      <c r="OST32" s="78"/>
      <c r="OSU32" s="78"/>
      <c r="OSV32" s="78"/>
      <c r="OSW32" s="78"/>
      <c r="OSX32" s="78"/>
      <c r="OSY32" s="78"/>
      <c r="OSZ32" s="78"/>
      <c r="OTA32" s="78"/>
      <c r="OTB32" s="78"/>
      <c r="OTC32" s="78"/>
      <c r="OTD32" s="78"/>
      <c r="OTE32" s="78"/>
      <c r="OTF32" s="78"/>
      <c r="OTG32" s="78"/>
      <c r="OTH32" s="78"/>
      <c r="OTI32" s="78"/>
      <c r="OTJ32" s="78"/>
      <c r="OTK32" s="78"/>
      <c r="OTL32" s="78"/>
      <c r="OTM32" s="78"/>
      <c r="OTN32" s="78"/>
      <c r="OTO32" s="78"/>
      <c r="OTP32" s="78"/>
      <c r="OTQ32" s="78"/>
      <c r="OTR32" s="78"/>
      <c r="OTS32" s="78"/>
      <c r="OTT32" s="78"/>
      <c r="OTU32" s="78"/>
      <c r="OTV32" s="78"/>
      <c r="OTW32" s="78"/>
      <c r="OTX32" s="78"/>
      <c r="OTY32" s="78"/>
      <c r="OTZ32" s="78"/>
      <c r="OUA32" s="78"/>
      <c r="OUB32" s="78"/>
      <c r="OUC32" s="78"/>
      <c r="OUD32" s="78"/>
      <c r="OUE32" s="78"/>
      <c r="OUF32" s="78"/>
      <c r="OUG32" s="78"/>
      <c r="OUH32" s="78"/>
      <c r="OUI32" s="78"/>
      <c r="OUJ32" s="78"/>
      <c r="OUK32" s="78"/>
      <c r="OUL32" s="78"/>
      <c r="OUM32" s="78"/>
      <c r="OUN32" s="78"/>
      <c r="OUO32" s="78"/>
      <c r="OUP32" s="78"/>
      <c r="OUQ32" s="78"/>
      <c r="OUR32" s="78"/>
      <c r="OUS32" s="78"/>
      <c r="OUT32" s="78"/>
      <c r="OUU32" s="78"/>
      <c r="OUV32" s="78"/>
      <c r="OUW32" s="78"/>
      <c r="OUX32" s="78"/>
      <c r="OUY32" s="78"/>
      <c r="OUZ32" s="78"/>
      <c r="OVA32" s="78"/>
      <c r="OVB32" s="78"/>
      <c r="OVC32" s="78"/>
      <c r="OVD32" s="78"/>
      <c r="OVE32" s="78"/>
      <c r="OVF32" s="78"/>
      <c r="OVG32" s="78"/>
      <c r="OVH32" s="78"/>
      <c r="OVI32" s="78"/>
      <c r="OVJ32" s="78"/>
      <c r="OVK32" s="78"/>
      <c r="OVL32" s="78"/>
      <c r="OVM32" s="78"/>
      <c r="OVN32" s="78"/>
      <c r="OVO32" s="78"/>
      <c r="OVP32" s="78"/>
      <c r="OVQ32" s="78"/>
      <c r="OVR32" s="78"/>
      <c r="OVS32" s="78"/>
      <c r="OVT32" s="78"/>
      <c r="OVU32" s="78"/>
      <c r="OVV32" s="78"/>
      <c r="OVW32" s="78"/>
      <c r="OVX32" s="78"/>
      <c r="OVY32" s="78"/>
      <c r="OVZ32" s="78"/>
      <c r="OWA32" s="78"/>
      <c r="OWB32" s="78"/>
      <c r="OWC32" s="78"/>
      <c r="OWD32" s="78"/>
      <c r="OWE32" s="78"/>
      <c r="OWF32" s="78"/>
      <c r="OWG32" s="78"/>
      <c r="OWH32" s="78"/>
      <c r="OWI32" s="78"/>
      <c r="OWJ32" s="78"/>
      <c r="OWK32" s="78"/>
      <c r="OWL32" s="78"/>
      <c r="OWM32" s="78"/>
      <c r="OWN32" s="78"/>
      <c r="OWO32" s="78"/>
      <c r="OWP32" s="78"/>
      <c r="OWQ32" s="78"/>
      <c r="OWR32" s="78"/>
      <c r="OWS32" s="78"/>
      <c r="OWT32" s="78"/>
      <c r="OWU32" s="78"/>
      <c r="OWV32" s="78"/>
      <c r="OWW32" s="78"/>
      <c r="OWX32" s="78"/>
      <c r="OWY32" s="78"/>
      <c r="OWZ32" s="78"/>
      <c r="OXA32" s="78"/>
      <c r="OXB32" s="78"/>
      <c r="OXC32" s="78"/>
      <c r="OXD32" s="78"/>
      <c r="OXE32" s="78"/>
      <c r="OXF32" s="78"/>
      <c r="OXG32" s="78"/>
      <c r="OXH32" s="78"/>
      <c r="OXI32" s="78"/>
      <c r="OXJ32" s="78"/>
      <c r="OXK32" s="78"/>
      <c r="OXL32" s="78"/>
      <c r="OXM32" s="78"/>
      <c r="OXN32" s="78"/>
      <c r="OXO32" s="78"/>
      <c r="OXP32" s="78"/>
      <c r="OXQ32" s="78"/>
      <c r="OXR32" s="78"/>
      <c r="OXS32" s="78"/>
      <c r="OXT32" s="78"/>
      <c r="OXU32" s="78"/>
      <c r="OXV32" s="78"/>
      <c r="OXW32" s="78"/>
      <c r="OXX32" s="78"/>
      <c r="OXY32" s="78"/>
      <c r="OXZ32" s="78"/>
      <c r="OYA32" s="78"/>
      <c r="OYB32" s="78"/>
      <c r="OYC32" s="78"/>
      <c r="OYD32" s="78"/>
      <c r="OYE32" s="78"/>
      <c r="OYF32" s="78"/>
      <c r="OYG32" s="78"/>
      <c r="OYH32" s="78"/>
      <c r="OYI32" s="78"/>
      <c r="OYJ32" s="78"/>
      <c r="OYK32" s="78"/>
      <c r="OYL32" s="78"/>
      <c r="OYM32" s="78"/>
      <c r="OYN32" s="78"/>
      <c r="OYO32" s="78"/>
      <c r="OYP32" s="78"/>
      <c r="OYQ32" s="78"/>
      <c r="OYR32" s="78"/>
      <c r="OYS32" s="78"/>
      <c r="OYT32" s="78"/>
      <c r="OYU32" s="78"/>
      <c r="OYV32" s="78"/>
      <c r="OYW32" s="78"/>
      <c r="OYX32" s="78"/>
      <c r="OYY32" s="78"/>
      <c r="OYZ32" s="78"/>
      <c r="OZA32" s="78"/>
      <c r="OZB32" s="78"/>
      <c r="OZC32" s="78"/>
      <c r="OZD32" s="78"/>
      <c r="OZE32" s="78"/>
      <c r="OZF32" s="78"/>
      <c r="OZG32" s="78"/>
      <c r="OZH32" s="78"/>
      <c r="OZI32" s="78"/>
      <c r="OZJ32" s="78"/>
      <c r="OZK32" s="78"/>
      <c r="OZL32" s="78"/>
      <c r="OZM32" s="78"/>
      <c r="OZN32" s="78"/>
      <c r="OZO32" s="78"/>
      <c r="OZP32" s="78"/>
      <c r="OZQ32" s="78"/>
      <c r="OZR32" s="78"/>
      <c r="OZS32" s="78"/>
      <c r="OZT32" s="78"/>
      <c r="OZU32" s="78"/>
      <c r="OZV32" s="78"/>
      <c r="OZW32" s="78"/>
      <c r="OZX32" s="78"/>
      <c r="OZY32" s="78"/>
      <c r="OZZ32" s="78"/>
      <c r="PAA32" s="78"/>
      <c r="PAB32" s="78"/>
      <c r="PAC32" s="78"/>
      <c r="PAD32" s="78"/>
      <c r="PAE32" s="78"/>
      <c r="PAF32" s="78"/>
      <c r="PAG32" s="78"/>
      <c r="PAH32" s="78"/>
      <c r="PAI32" s="78"/>
      <c r="PAJ32" s="78"/>
      <c r="PAK32" s="78"/>
      <c r="PAL32" s="78"/>
      <c r="PAM32" s="78"/>
      <c r="PAN32" s="78"/>
      <c r="PAO32" s="78"/>
      <c r="PAP32" s="78"/>
      <c r="PAQ32" s="78"/>
      <c r="PAR32" s="78"/>
      <c r="PAS32" s="78"/>
      <c r="PAT32" s="78"/>
      <c r="PAU32" s="78"/>
      <c r="PAV32" s="78"/>
      <c r="PAW32" s="78"/>
      <c r="PAX32" s="78"/>
      <c r="PAY32" s="78"/>
      <c r="PAZ32" s="78"/>
      <c r="PBA32" s="78"/>
      <c r="PBB32" s="78"/>
      <c r="PBC32" s="78"/>
      <c r="PBD32" s="78"/>
      <c r="PBE32" s="78"/>
      <c r="PBF32" s="78"/>
      <c r="PBG32" s="78"/>
      <c r="PBH32" s="78"/>
      <c r="PBI32" s="78"/>
      <c r="PBJ32" s="78"/>
      <c r="PBK32" s="78"/>
      <c r="PBL32" s="78"/>
      <c r="PBM32" s="78"/>
      <c r="PBN32" s="78"/>
      <c r="PBO32" s="78"/>
      <c r="PBP32" s="78"/>
      <c r="PBQ32" s="78"/>
      <c r="PBR32" s="78"/>
      <c r="PBS32" s="78"/>
      <c r="PBT32" s="78"/>
      <c r="PBU32" s="78"/>
      <c r="PBV32" s="78"/>
      <c r="PBW32" s="78"/>
      <c r="PBX32" s="78"/>
      <c r="PBY32" s="78"/>
      <c r="PBZ32" s="78"/>
      <c r="PCA32" s="78"/>
      <c r="PCB32" s="78"/>
      <c r="PCC32" s="78"/>
      <c r="PCD32" s="78"/>
      <c r="PCE32" s="78"/>
      <c r="PCF32" s="78"/>
      <c r="PCG32" s="78"/>
      <c r="PCH32" s="78"/>
      <c r="PCI32" s="78"/>
      <c r="PCJ32" s="78"/>
      <c r="PCK32" s="78"/>
      <c r="PCL32" s="78"/>
      <c r="PCM32" s="78"/>
      <c r="PCN32" s="78"/>
      <c r="PCO32" s="78"/>
      <c r="PCP32" s="78"/>
      <c r="PCQ32" s="78"/>
      <c r="PCR32" s="78"/>
      <c r="PCS32" s="78"/>
      <c r="PCT32" s="78"/>
      <c r="PCU32" s="78"/>
      <c r="PCV32" s="78"/>
      <c r="PCW32" s="78"/>
      <c r="PCX32" s="78"/>
      <c r="PCY32" s="78"/>
      <c r="PCZ32" s="78"/>
      <c r="PDA32" s="78"/>
      <c r="PDB32" s="78"/>
      <c r="PDC32" s="78"/>
      <c r="PDD32" s="78"/>
      <c r="PDE32" s="78"/>
      <c r="PDF32" s="78"/>
      <c r="PDG32" s="78"/>
      <c r="PDH32" s="78"/>
      <c r="PDI32" s="78"/>
      <c r="PDJ32" s="78"/>
      <c r="PDK32" s="78"/>
      <c r="PDL32" s="78"/>
      <c r="PDM32" s="78"/>
      <c r="PDN32" s="78"/>
      <c r="PDO32" s="78"/>
      <c r="PDP32" s="78"/>
      <c r="PDQ32" s="78"/>
      <c r="PDR32" s="78"/>
      <c r="PDS32" s="78"/>
      <c r="PDT32" s="78"/>
      <c r="PDU32" s="78"/>
      <c r="PDV32" s="78"/>
      <c r="PDW32" s="78"/>
      <c r="PDX32" s="78"/>
      <c r="PDY32" s="78"/>
      <c r="PDZ32" s="78"/>
      <c r="PEA32" s="78"/>
      <c r="PEB32" s="78"/>
      <c r="PEC32" s="78"/>
      <c r="PED32" s="78"/>
      <c r="PEE32" s="78"/>
      <c r="PEF32" s="78"/>
      <c r="PEG32" s="78"/>
      <c r="PEH32" s="78"/>
      <c r="PEI32" s="78"/>
      <c r="PEJ32" s="78"/>
      <c r="PEK32" s="78"/>
      <c r="PEL32" s="78"/>
      <c r="PEM32" s="78"/>
      <c r="PEN32" s="78"/>
      <c r="PEO32" s="78"/>
      <c r="PEP32" s="78"/>
      <c r="PEQ32" s="78"/>
      <c r="PER32" s="78"/>
      <c r="PES32" s="78"/>
      <c r="PET32" s="78"/>
      <c r="PEU32" s="78"/>
      <c r="PEV32" s="78"/>
      <c r="PEW32" s="78"/>
      <c r="PEX32" s="78"/>
      <c r="PEY32" s="78"/>
      <c r="PEZ32" s="78"/>
      <c r="PFA32" s="78"/>
      <c r="PFB32" s="78"/>
      <c r="PFC32" s="78"/>
      <c r="PFD32" s="78"/>
      <c r="PFE32" s="78"/>
      <c r="PFF32" s="78"/>
      <c r="PFG32" s="78"/>
      <c r="PFH32" s="78"/>
      <c r="PFI32" s="78"/>
      <c r="PFJ32" s="78"/>
      <c r="PFK32" s="78"/>
      <c r="PFL32" s="78"/>
      <c r="PFM32" s="78"/>
      <c r="PFN32" s="78"/>
      <c r="PFO32" s="78"/>
      <c r="PFP32" s="78"/>
      <c r="PFQ32" s="78"/>
      <c r="PFR32" s="78"/>
      <c r="PFS32" s="78"/>
      <c r="PFT32" s="78"/>
      <c r="PFU32" s="78"/>
      <c r="PFV32" s="78"/>
      <c r="PFW32" s="78"/>
      <c r="PFX32" s="78"/>
      <c r="PFY32" s="78"/>
      <c r="PFZ32" s="78"/>
      <c r="PGA32" s="78"/>
      <c r="PGB32" s="78"/>
      <c r="PGC32" s="78"/>
      <c r="PGD32" s="78"/>
      <c r="PGE32" s="78"/>
      <c r="PGF32" s="78"/>
      <c r="PGG32" s="78"/>
      <c r="PGH32" s="78"/>
      <c r="PGI32" s="78"/>
      <c r="PGJ32" s="78"/>
      <c r="PGK32" s="78"/>
      <c r="PGL32" s="78"/>
      <c r="PGM32" s="78"/>
      <c r="PGN32" s="78"/>
      <c r="PGO32" s="78"/>
      <c r="PGP32" s="78"/>
      <c r="PGQ32" s="78"/>
      <c r="PGR32" s="78"/>
      <c r="PGS32" s="78"/>
      <c r="PGT32" s="78"/>
      <c r="PGU32" s="78"/>
      <c r="PGV32" s="78"/>
      <c r="PGW32" s="78"/>
      <c r="PGX32" s="78"/>
      <c r="PGY32" s="78"/>
      <c r="PGZ32" s="78"/>
      <c r="PHA32" s="78"/>
      <c r="PHB32" s="78"/>
      <c r="PHC32" s="78"/>
      <c r="PHD32" s="78"/>
      <c r="PHE32" s="78"/>
      <c r="PHF32" s="78"/>
      <c r="PHG32" s="78"/>
      <c r="PHH32" s="78"/>
      <c r="PHI32" s="78"/>
      <c r="PHJ32" s="78"/>
      <c r="PHK32" s="78"/>
      <c r="PHL32" s="78"/>
      <c r="PHM32" s="78"/>
      <c r="PHN32" s="78"/>
      <c r="PHO32" s="78"/>
      <c r="PHP32" s="78"/>
      <c r="PHQ32" s="78"/>
      <c r="PHR32" s="78"/>
      <c r="PHS32" s="78"/>
      <c r="PHT32" s="78"/>
      <c r="PHU32" s="78"/>
      <c r="PHV32" s="78"/>
      <c r="PHW32" s="78"/>
      <c r="PHX32" s="78"/>
      <c r="PHY32" s="78"/>
      <c r="PHZ32" s="78"/>
      <c r="PIA32" s="78"/>
      <c r="PIB32" s="78"/>
      <c r="PIC32" s="78"/>
      <c r="PID32" s="78"/>
      <c r="PIE32" s="78"/>
      <c r="PIF32" s="78"/>
      <c r="PIG32" s="78"/>
      <c r="PIH32" s="78"/>
      <c r="PII32" s="78"/>
      <c r="PIJ32" s="78"/>
      <c r="PIK32" s="78"/>
      <c r="PIL32" s="78"/>
      <c r="PIM32" s="78"/>
      <c r="PIN32" s="78"/>
      <c r="PIO32" s="78"/>
      <c r="PIP32" s="78"/>
      <c r="PIQ32" s="78"/>
      <c r="PIR32" s="78"/>
      <c r="PIS32" s="78"/>
      <c r="PIT32" s="78"/>
      <c r="PIU32" s="78"/>
      <c r="PIV32" s="78"/>
      <c r="PIW32" s="78"/>
      <c r="PIX32" s="78"/>
      <c r="PIY32" s="78"/>
      <c r="PIZ32" s="78"/>
      <c r="PJA32" s="78"/>
      <c r="PJB32" s="78"/>
      <c r="PJC32" s="78"/>
      <c r="PJD32" s="78"/>
      <c r="PJE32" s="78"/>
      <c r="PJF32" s="78"/>
      <c r="PJG32" s="78"/>
      <c r="PJH32" s="78"/>
      <c r="PJI32" s="78"/>
      <c r="PJJ32" s="78"/>
      <c r="PJK32" s="78"/>
      <c r="PJL32" s="78"/>
      <c r="PJM32" s="78"/>
      <c r="PJN32" s="78"/>
      <c r="PJO32" s="78"/>
      <c r="PJP32" s="78"/>
      <c r="PJQ32" s="78"/>
      <c r="PJR32" s="78"/>
      <c r="PJS32" s="78"/>
      <c r="PJT32" s="78"/>
      <c r="PJU32" s="78"/>
      <c r="PJV32" s="78"/>
      <c r="PJW32" s="78"/>
      <c r="PJX32" s="78"/>
      <c r="PJY32" s="78"/>
      <c r="PJZ32" s="78"/>
      <c r="PKA32" s="78"/>
      <c r="PKB32" s="78"/>
      <c r="PKC32" s="78"/>
      <c r="PKD32" s="78"/>
      <c r="PKE32" s="78"/>
      <c r="PKF32" s="78"/>
      <c r="PKG32" s="78"/>
      <c r="PKH32" s="78"/>
      <c r="PKI32" s="78"/>
      <c r="PKJ32" s="78"/>
      <c r="PKK32" s="78"/>
      <c r="PKL32" s="78"/>
      <c r="PKM32" s="78"/>
      <c r="PKN32" s="78"/>
      <c r="PKO32" s="78"/>
      <c r="PKP32" s="78"/>
      <c r="PKQ32" s="78"/>
      <c r="PKR32" s="78"/>
      <c r="PKS32" s="78"/>
      <c r="PKT32" s="78"/>
      <c r="PKU32" s="78"/>
      <c r="PKV32" s="78"/>
      <c r="PKW32" s="78"/>
      <c r="PKX32" s="78"/>
      <c r="PKY32" s="78"/>
      <c r="PKZ32" s="78"/>
      <c r="PLA32" s="78"/>
      <c r="PLB32" s="78"/>
      <c r="PLC32" s="78"/>
      <c r="PLD32" s="78"/>
      <c r="PLE32" s="78"/>
      <c r="PLF32" s="78"/>
      <c r="PLG32" s="78"/>
      <c r="PLH32" s="78"/>
      <c r="PLI32" s="78"/>
      <c r="PLJ32" s="78"/>
      <c r="PLK32" s="78"/>
      <c r="PLL32" s="78"/>
      <c r="PLM32" s="78"/>
      <c r="PLN32" s="78"/>
      <c r="PLO32" s="78"/>
      <c r="PLP32" s="78"/>
      <c r="PLQ32" s="78"/>
      <c r="PLR32" s="78"/>
      <c r="PLS32" s="78"/>
      <c r="PLT32" s="78"/>
      <c r="PLU32" s="78"/>
      <c r="PLV32" s="78"/>
      <c r="PLW32" s="78"/>
      <c r="PLX32" s="78"/>
      <c r="PLY32" s="78"/>
      <c r="PLZ32" s="78"/>
      <c r="PMA32" s="78"/>
      <c r="PMB32" s="78"/>
      <c r="PMC32" s="78"/>
      <c r="PMD32" s="78"/>
      <c r="PME32" s="78"/>
      <c r="PMF32" s="78"/>
      <c r="PMG32" s="78"/>
      <c r="PMH32" s="78"/>
      <c r="PMI32" s="78"/>
      <c r="PMJ32" s="78"/>
      <c r="PMK32" s="78"/>
      <c r="PML32" s="78"/>
      <c r="PMM32" s="78"/>
      <c r="PMN32" s="78"/>
      <c r="PMO32" s="78"/>
      <c r="PMP32" s="78"/>
      <c r="PMQ32" s="78"/>
      <c r="PMR32" s="78"/>
      <c r="PMS32" s="78"/>
      <c r="PMT32" s="78"/>
      <c r="PMU32" s="78"/>
      <c r="PMV32" s="78"/>
      <c r="PMW32" s="78"/>
      <c r="PMX32" s="78"/>
      <c r="PMY32" s="78"/>
      <c r="PMZ32" s="78"/>
      <c r="PNA32" s="78"/>
      <c r="PNB32" s="78"/>
      <c r="PNC32" s="78"/>
      <c r="PND32" s="78"/>
      <c r="PNE32" s="78"/>
      <c r="PNF32" s="78"/>
      <c r="PNG32" s="78"/>
      <c r="PNH32" s="78"/>
      <c r="PNI32" s="78"/>
      <c r="PNJ32" s="78"/>
      <c r="PNK32" s="78"/>
      <c r="PNL32" s="78"/>
      <c r="PNM32" s="78"/>
      <c r="PNN32" s="78"/>
      <c r="PNO32" s="78"/>
      <c r="PNP32" s="78"/>
      <c r="PNQ32" s="78"/>
      <c r="PNR32" s="78"/>
      <c r="PNS32" s="78"/>
      <c r="PNT32" s="78"/>
      <c r="PNU32" s="78"/>
      <c r="PNV32" s="78"/>
      <c r="PNW32" s="78"/>
      <c r="PNX32" s="78"/>
      <c r="PNY32" s="78"/>
      <c r="PNZ32" s="78"/>
      <c r="POA32" s="78"/>
      <c r="POB32" s="78"/>
      <c r="POC32" s="78"/>
      <c r="POD32" s="78"/>
      <c r="POE32" s="78"/>
      <c r="POF32" s="78"/>
      <c r="POG32" s="78"/>
      <c r="POH32" s="78"/>
      <c r="POI32" s="78"/>
      <c r="POJ32" s="78"/>
      <c r="POK32" s="78"/>
      <c r="POL32" s="78"/>
      <c r="POM32" s="78"/>
      <c r="PON32" s="78"/>
      <c r="POO32" s="78"/>
      <c r="POP32" s="78"/>
      <c r="POQ32" s="78"/>
      <c r="POR32" s="78"/>
      <c r="POS32" s="78"/>
      <c r="POT32" s="78"/>
      <c r="POU32" s="78"/>
      <c r="POV32" s="78"/>
      <c r="POW32" s="78"/>
      <c r="POX32" s="78"/>
      <c r="POY32" s="78"/>
      <c r="POZ32" s="78"/>
      <c r="PPA32" s="78"/>
      <c r="PPB32" s="78"/>
      <c r="PPC32" s="78"/>
      <c r="PPD32" s="78"/>
      <c r="PPE32" s="78"/>
      <c r="PPF32" s="78"/>
      <c r="PPG32" s="78"/>
      <c r="PPH32" s="78"/>
      <c r="PPI32" s="78"/>
      <c r="PPJ32" s="78"/>
      <c r="PPK32" s="78"/>
      <c r="PPL32" s="78"/>
      <c r="PPM32" s="78"/>
      <c r="PPN32" s="78"/>
      <c r="PPO32" s="78"/>
      <c r="PPP32" s="78"/>
      <c r="PPQ32" s="78"/>
      <c r="PPR32" s="78"/>
      <c r="PPS32" s="78"/>
      <c r="PPT32" s="78"/>
      <c r="PPU32" s="78"/>
      <c r="PPV32" s="78"/>
      <c r="PPW32" s="78"/>
      <c r="PPX32" s="78"/>
      <c r="PPY32" s="78"/>
      <c r="PPZ32" s="78"/>
      <c r="PQA32" s="78"/>
      <c r="PQB32" s="78"/>
      <c r="PQC32" s="78"/>
      <c r="PQD32" s="78"/>
      <c r="PQE32" s="78"/>
      <c r="PQF32" s="78"/>
      <c r="PQG32" s="78"/>
      <c r="PQH32" s="78"/>
      <c r="PQI32" s="78"/>
      <c r="PQJ32" s="78"/>
      <c r="PQK32" s="78"/>
      <c r="PQL32" s="78"/>
      <c r="PQM32" s="78"/>
      <c r="PQN32" s="78"/>
      <c r="PQO32" s="78"/>
      <c r="PQP32" s="78"/>
      <c r="PQQ32" s="78"/>
      <c r="PQR32" s="78"/>
      <c r="PQS32" s="78"/>
      <c r="PQT32" s="78"/>
      <c r="PQU32" s="78"/>
      <c r="PQV32" s="78"/>
      <c r="PQW32" s="78"/>
      <c r="PQX32" s="78"/>
      <c r="PQY32" s="78"/>
      <c r="PQZ32" s="78"/>
      <c r="PRA32" s="78"/>
      <c r="PRB32" s="78"/>
      <c r="PRC32" s="78"/>
      <c r="PRD32" s="78"/>
      <c r="PRE32" s="78"/>
      <c r="PRF32" s="78"/>
      <c r="PRG32" s="78"/>
      <c r="PRH32" s="78"/>
      <c r="PRI32" s="78"/>
      <c r="PRJ32" s="78"/>
      <c r="PRK32" s="78"/>
      <c r="PRL32" s="78"/>
      <c r="PRM32" s="78"/>
      <c r="PRN32" s="78"/>
      <c r="PRO32" s="78"/>
      <c r="PRP32" s="78"/>
      <c r="PRQ32" s="78"/>
      <c r="PRR32" s="78"/>
      <c r="PRS32" s="78"/>
      <c r="PRT32" s="78"/>
      <c r="PRU32" s="78"/>
      <c r="PRV32" s="78"/>
      <c r="PRW32" s="78"/>
      <c r="PRX32" s="78"/>
      <c r="PRY32" s="78"/>
      <c r="PRZ32" s="78"/>
      <c r="PSA32" s="78"/>
      <c r="PSB32" s="78"/>
      <c r="PSC32" s="78"/>
      <c r="PSD32" s="78"/>
      <c r="PSE32" s="78"/>
      <c r="PSF32" s="78"/>
      <c r="PSG32" s="78"/>
      <c r="PSH32" s="78"/>
      <c r="PSI32" s="78"/>
      <c r="PSJ32" s="78"/>
      <c r="PSK32" s="78"/>
      <c r="PSL32" s="78"/>
      <c r="PSM32" s="78"/>
      <c r="PSN32" s="78"/>
      <c r="PSO32" s="78"/>
      <c r="PSP32" s="78"/>
      <c r="PSQ32" s="78"/>
      <c r="PSR32" s="78"/>
      <c r="PSS32" s="78"/>
      <c r="PST32" s="78"/>
      <c r="PSU32" s="78"/>
      <c r="PSV32" s="78"/>
      <c r="PSW32" s="78"/>
      <c r="PSX32" s="78"/>
      <c r="PSY32" s="78"/>
      <c r="PSZ32" s="78"/>
      <c r="PTA32" s="78"/>
      <c r="PTB32" s="78"/>
      <c r="PTC32" s="78"/>
      <c r="PTD32" s="78"/>
      <c r="PTE32" s="78"/>
      <c r="PTF32" s="78"/>
      <c r="PTG32" s="78"/>
      <c r="PTH32" s="78"/>
      <c r="PTI32" s="78"/>
      <c r="PTJ32" s="78"/>
      <c r="PTK32" s="78"/>
      <c r="PTL32" s="78"/>
      <c r="PTM32" s="78"/>
      <c r="PTN32" s="78"/>
      <c r="PTO32" s="78"/>
      <c r="PTP32" s="78"/>
      <c r="PTQ32" s="78"/>
      <c r="PTR32" s="78"/>
      <c r="PTS32" s="78"/>
      <c r="PTT32" s="78"/>
      <c r="PTU32" s="78"/>
      <c r="PTV32" s="78"/>
      <c r="PTW32" s="78"/>
      <c r="PTX32" s="78"/>
      <c r="PTY32" s="78"/>
      <c r="PTZ32" s="78"/>
      <c r="PUA32" s="78"/>
      <c r="PUB32" s="78"/>
      <c r="PUC32" s="78"/>
      <c r="PUD32" s="78"/>
      <c r="PUE32" s="78"/>
      <c r="PUF32" s="78"/>
      <c r="PUG32" s="78"/>
      <c r="PUH32" s="78"/>
      <c r="PUI32" s="78"/>
      <c r="PUJ32" s="78"/>
      <c r="PUK32" s="78"/>
      <c r="PUL32" s="78"/>
      <c r="PUM32" s="78"/>
      <c r="PUN32" s="78"/>
      <c r="PUO32" s="78"/>
      <c r="PUP32" s="78"/>
      <c r="PUQ32" s="78"/>
      <c r="PUR32" s="78"/>
      <c r="PUS32" s="78"/>
      <c r="PUT32" s="78"/>
      <c r="PUU32" s="78"/>
      <c r="PUV32" s="78"/>
      <c r="PUW32" s="78"/>
      <c r="PUX32" s="78"/>
      <c r="PUY32" s="78"/>
      <c r="PUZ32" s="78"/>
      <c r="PVA32" s="78"/>
      <c r="PVB32" s="78"/>
      <c r="PVC32" s="78"/>
      <c r="PVD32" s="78"/>
      <c r="PVE32" s="78"/>
      <c r="PVF32" s="78"/>
      <c r="PVG32" s="78"/>
      <c r="PVH32" s="78"/>
      <c r="PVI32" s="78"/>
      <c r="PVJ32" s="78"/>
      <c r="PVK32" s="78"/>
      <c r="PVL32" s="78"/>
      <c r="PVM32" s="78"/>
      <c r="PVN32" s="78"/>
      <c r="PVO32" s="78"/>
      <c r="PVP32" s="78"/>
      <c r="PVQ32" s="78"/>
      <c r="PVR32" s="78"/>
      <c r="PVS32" s="78"/>
      <c r="PVT32" s="78"/>
      <c r="PVU32" s="78"/>
      <c r="PVV32" s="78"/>
      <c r="PVW32" s="78"/>
      <c r="PVX32" s="78"/>
      <c r="PVY32" s="78"/>
      <c r="PVZ32" s="78"/>
      <c r="PWA32" s="78"/>
      <c r="PWB32" s="78"/>
      <c r="PWC32" s="78"/>
      <c r="PWD32" s="78"/>
      <c r="PWE32" s="78"/>
      <c r="PWF32" s="78"/>
      <c r="PWG32" s="78"/>
      <c r="PWH32" s="78"/>
      <c r="PWI32" s="78"/>
      <c r="PWJ32" s="78"/>
      <c r="PWK32" s="78"/>
      <c r="PWL32" s="78"/>
      <c r="PWM32" s="78"/>
      <c r="PWN32" s="78"/>
      <c r="PWO32" s="78"/>
      <c r="PWP32" s="78"/>
      <c r="PWQ32" s="78"/>
      <c r="PWR32" s="78"/>
      <c r="PWS32" s="78"/>
      <c r="PWT32" s="78"/>
      <c r="PWU32" s="78"/>
      <c r="PWV32" s="78"/>
      <c r="PWW32" s="78"/>
      <c r="PWX32" s="78"/>
      <c r="PWY32" s="78"/>
      <c r="PWZ32" s="78"/>
      <c r="PXA32" s="78"/>
      <c r="PXB32" s="78"/>
      <c r="PXC32" s="78"/>
      <c r="PXD32" s="78"/>
      <c r="PXE32" s="78"/>
      <c r="PXF32" s="78"/>
      <c r="PXG32" s="78"/>
      <c r="PXH32" s="78"/>
      <c r="PXI32" s="78"/>
      <c r="PXJ32" s="78"/>
      <c r="PXK32" s="78"/>
      <c r="PXL32" s="78"/>
      <c r="PXM32" s="78"/>
      <c r="PXN32" s="78"/>
      <c r="PXO32" s="78"/>
      <c r="PXP32" s="78"/>
      <c r="PXQ32" s="78"/>
      <c r="PXR32" s="78"/>
      <c r="PXS32" s="78"/>
      <c r="PXT32" s="78"/>
      <c r="PXU32" s="78"/>
      <c r="PXV32" s="78"/>
      <c r="PXW32" s="78"/>
      <c r="PXX32" s="78"/>
      <c r="PXY32" s="78"/>
      <c r="PXZ32" s="78"/>
      <c r="PYA32" s="78"/>
      <c r="PYB32" s="78"/>
      <c r="PYC32" s="78"/>
      <c r="PYD32" s="78"/>
      <c r="PYE32" s="78"/>
      <c r="PYF32" s="78"/>
      <c r="PYG32" s="78"/>
      <c r="PYH32" s="78"/>
      <c r="PYI32" s="78"/>
      <c r="PYJ32" s="78"/>
      <c r="PYK32" s="78"/>
      <c r="PYL32" s="78"/>
      <c r="PYM32" s="78"/>
      <c r="PYN32" s="78"/>
      <c r="PYO32" s="78"/>
      <c r="PYP32" s="78"/>
      <c r="PYQ32" s="78"/>
      <c r="PYR32" s="78"/>
      <c r="PYS32" s="78"/>
      <c r="PYT32" s="78"/>
      <c r="PYU32" s="78"/>
      <c r="PYV32" s="78"/>
      <c r="PYW32" s="78"/>
      <c r="PYX32" s="78"/>
      <c r="PYY32" s="78"/>
      <c r="PYZ32" s="78"/>
      <c r="PZA32" s="78"/>
      <c r="PZB32" s="78"/>
      <c r="PZC32" s="78"/>
      <c r="PZD32" s="78"/>
      <c r="PZE32" s="78"/>
      <c r="PZF32" s="78"/>
      <c r="PZG32" s="78"/>
      <c r="PZH32" s="78"/>
      <c r="PZI32" s="78"/>
      <c r="PZJ32" s="78"/>
      <c r="PZK32" s="78"/>
      <c r="PZL32" s="78"/>
      <c r="PZM32" s="78"/>
      <c r="PZN32" s="78"/>
      <c r="PZO32" s="78"/>
      <c r="PZP32" s="78"/>
      <c r="PZQ32" s="78"/>
      <c r="PZR32" s="78"/>
      <c r="PZS32" s="78"/>
      <c r="PZT32" s="78"/>
      <c r="PZU32" s="78"/>
      <c r="PZV32" s="78"/>
      <c r="PZW32" s="78"/>
      <c r="PZX32" s="78"/>
      <c r="PZY32" s="78"/>
      <c r="PZZ32" s="78"/>
      <c r="QAA32" s="78"/>
      <c r="QAB32" s="78"/>
      <c r="QAC32" s="78"/>
      <c r="QAD32" s="78"/>
      <c r="QAE32" s="78"/>
      <c r="QAF32" s="78"/>
      <c r="QAG32" s="78"/>
      <c r="QAH32" s="78"/>
      <c r="QAI32" s="78"/>
      <c r="QAJ32" s="78"/>
      <c r="QAK32" s="78"/>
      <c r="QAL32" s="78"/>
      <c r="QAM32" s="78"/>
      <c r="QAN32" s="78"/>
      <c r="QAO32" s="78"/>
      <c r="QAP32" s="78"/>
      <c r="QAQ32" s="78"/>
      <c r="QAR32" s="78"/>
      <c r="QAS32" s="78"/>
      <c r="QAT32" s="78"/>
      <c r="QAU32" s="78"/>
      <c r="QAV32" s="78"/>
      <c r="QAW32" s="78"/>
      <c r="QAX32" s="78"/>
      <c r="QAY32" s="78"/>
      <c r="QAZ32" s="78"/>
      <c r="QBA32" s="78"/>
      <c r="QBB32" s="78"/>
      <c r="QBC32" s="78"/>
      <c r="QBD32" s="78"/>
      <c r="QBE32" s="78"/>
      <c r="QBF32" s="78"/>
      <c r="QBG32" s="78"/>
      <c r="QBH32" s="78"/>
      <c r="QBI32" s="78"/>
      <c r="QBJ32" s="78"/>
      <c r="QBK32" s="78"/>
      <c r="QBL32" s="78"/>
      <c r="QBM32" s="78"/>
      <c r="QBN32" s="78"/>
      <c r="QBO32" s="78"/>
      <c r="QBP32" s="78"/>
      <c r="QBQ32" s="78"/>
      <c r="QBR32" s="78"/>
      <c r="QBS32" s="78"/>
      <c r="QBT32" s="78"/>
      <c r="QBU32" s="78"/>
      <c r="QBV32" s="78"/>
      <c r="QBW32" s="78"/>
      <c r="QBX32" s="78"/>
      <c r="QBY32" s="78"/>
      <c r="QBZ32" s="78"/>
      <c r="QCA32" s="78"/>
      <c r="QCB32" s="78"/>
      <c r="QCC32" s="78"/>
      <c r="QCD32" s="78"/>
      <c r="QCE32" s="78"/>
      <c r="QCF32" s="78"/>
      <c r="QCG32" s="78"/>
      <c r="QCH32" s="78"/>
      <c r="QCI32" s="78"/>
      <c r="QCJ32" s="78"/>
      <c r="QCK32" s="78"/>
      <c r="QCL32" s="78"/>
      <c r="QCM32" s="78"/>
      <c r="QCN32" s="78"/>
      <c r="QCO32" s="78"/>
      <c r="QCP32" s="78"/>
      <c r="QCQ32" s="78"/>
      <c r="QCR32" s="78"/>
      <c r="QCS32" s="78"/>
      <c r="QCT32" s="78"/>
      <c r="QCU32" s="78"/>
      <c r="QCV32" s="78"/>
      <c r="QCW32" s="78"/>
      <c r="QCX32" s="78"/>
      <c r="QCY32" s="78"/>
      <c r="QCZ32" s="78"/>
      <c r="QDA32" s="78"/>
      <c r="QDB32" s="78"/>
      <c r="QDC32" s="78"/>
      <c r="QDD32" s="78"/>
      <c r="QDE32" s="78"/>
      <c r="QDF32" s="78"/>
      <c r="QDG32" s="78"/>
      <c r="QDH32" s="78"/>
      <c r="QDI32" s="78"/>
      <c r="QDJ32" s="78"/>
      <c r="QDK32" s="78"/>
      <c r="QDL32" s="78"/>
      <c r="QDM32" s="78"/>
      <c r="QDN32" s="78"/>
      <c r="QDO32" s="78"/>
      <c r="QDP32" s="78"/>
      <c r="QDQ32" s="78"/>
      <c r="QDR32" s="78"/>
      <c r="QDS32" s="78"/>
      <c r="QDT32" s="78"/>
      <c r="QDU32" s="78"/>
      <c r="QDV32" s="78"/>
      <c r="QDW32" s="78"/>
      <c r="QDX32" s="78"/>
      <c r="QDY32" s="78"/>
      <c r="QDZ32" s="78"/>
      <c r="QEA32" s="78"/>
      <c r="QEB32" s="78"/>
      <c r="QEC32" s="78"/>
      <c r="QED32" s="78"/>
      <c r="QEE32" s="78"/>
      <c r="QEF32" s="78"/>
      <c r="QEG32" s="78"/>
      <c r="QEH32" s="78"/>
      <c r="QEI32" s="78"/>
      <c r="QEJ32" s="78"/>
      <c r="QEK32" s="78"/>
      <c r="QEL32" s="78"/>
      <c r="QEM32" s="78"/>
      <c r="QEN32" s="78"/>
      <c r="QEO32" s="78"/>
      <c r="QEP32" s="78"/>
      <c r="QEQ32" s="78"/>
      <c r="QER32" s="78"/>
      <c r="QES32" s="78"/>
      <c r="QET32" s="78"/>
      <c r="QEU32" s="78"/>
      <c r="QEV32" s="78"/>
      <c r="QEW32" s="78"/>
      <c r="QEX32" s="78"/>
      <c r="QEY32" s="78"/>
      <c r="QEZ32" s="78"/>
      <c r="QFA32" s="78"/>
      <c r="QFB32" s="78"/>
      <c r="QFC32" s="78"/>
      <c r="QFD32" s="78"/>
      <c r="QFE32" s="78"/>
      <c r="QFF32" s="78"/>
      <c r="QFG32" s="78"/>
      <c r="QFH32" s="78"/>
      <c r="QFI32" s="78"/>
      <c r="QFJ32" s="78"/>
      <c r="QFK32" s="78"/>
      <c r="QFL32" s="78"/>
      <c r="QFM32" s="78"/>
      <c r="QFN32" s="78"/>
      <c r="QFO32" s="78"/>
      <c r="QFP32" s="78"/>
      <c r="QFQ32" s="78"/>
      <c r="QFR32" s="78"/>
      <c r="QFS32" s="78"/>
      <c r="QFT32" s="78"/>
      <c r="QFU32" s="78"/>
      <c r="QFV32" s="78"/>
      <c r="QFW32" s="78"/>
      <c r="QFX32" s="78"/>
      <c r="QFY32" s="78"/>
      <c r="QFZ32" s="78"/>
      <c r="QGA32" s="78"/>
      <c r="QGB32" s="78"/>
      <c r="QGC32" s="78"/>
      <c r="QGD32" s="78"/>
      <c r="QGE32" s="78"/>
      <c r="QGF32" s="78"/>
      <c r="QGG32" s="78"/>
      <c r="QGH32" s="78"/>
      <c r="QGI32" s="78"/>
      <c r="QGJ32" s="78"/>
      <c r="QGK32" s="78"/>
      <c r="QGL32" s="78"/>
      <c r="QGM32" s="78"/>
      <c r="QGN32" s="78"/>
      <c r="QGO32" s="78"/>
      <c r="QGP32" s="78"/>
      <c r="QGQ32" s="78"/>
      <c r="QGR32" s="78"/>
      <c r="QGS32" s="78"/>
      <c r="QGT32" s="78"/>
      <c r="QGU32" s="78"/>
      <c r="QGV32" s="78"/>
      <c r="QGW32" s="78"/>
      <c r="QGX32" s="78"/>
      <c r="QGY32" s="78"/>
      <c r="QGZ32" s="78"/>
      <c r="QHA32" s="78"/>
      <c r="QHB32" s="78"/>
      <c r="QHC32" s="78"/>
      <c r="QHD32" s="78"/>
      <c r="QHE32" s="78"/>
      <c r="QHF32" s="78"/>
      <c r="QHG32" s="78"/>
      <c r="QHH32" s="78"/>
      <c r="QHI32" s="78"/>
      <c r="QHJ32" s="78"/>
      <c r="QHK32" s="78"/>
      <c r="QHL32" s="78"/>
      <c r="QHM32" s="78"/>
      <c r="QHN32" s="78"/>
      <c r="QHO32" s="78"/>
      <c r="QHP32" s="78"/>
      <c r="QHQ32" s="78"/>
      <c r="QHR32" s="78"/>
      <c r="QHS32" s="78"/>
      <c r="QHT32" s="78"/>
      <c r="QHU32" s="78"/>
      <c r="QHV32" s="78"/>
      <c r="QHW32" s="78"/>
      <c r="QHX32" s="78"/>
      <c r="QHY32" s="78"/>
      <c r="QHZ32" s="78"/>
      <c r="QIA32" s="78"/>
      <c r="QIB32" s="78"/>
      <c r="QIC32" s="78"/>
      <c r="QID32" s="78"/>
      <c r="QIE32" s="78"/>
      <c r="QIF32" s="78"/>
      <c r="QIG32" s="78"/>
      <c r="QIH32" s="78"/>
      <c r="QII32" s="78"/>
      <c r="QIJ32" s="78"/>
      <c r="QIK32" s="78"/>
      <c r="QIL32" s="78"/>
      <c r="QIM32" s="78"/>
      <c r="QIN32" s="78"/>
      <c r="QIO32" s="78"/>
      <c r="QIP32" s="78"/>
      <c r="QIQ32" s="78"/>
      <c r="QIR32" s="78"/>
      <c r="QIS32" s="78"/>
      <c r="QIT32" s="78"/>
      <c r="QIU32" s="78"/>
      <c r="QIV32" s="78"/>
      <c r="QIW32" s="78"/>
      <c r="QIX32" s="78"/>
      <c r="QIY32" s="78"/>
      <c r="QIZ32" s="78"/>
      <c r="QJA32" s="78"/>
      <c r="QJB32" s="78"/>
      <c r="QJC32" s="78"/>
      <c r="QJD32" s="78"/>
      <c r="QJE32" s="78"/>
      <c r="QJF32" s="78"/>
      <c r="QJG32" s="78"/>
      <c r="QJH32" s="78"/>
      <c r="QJI32" s="78"/>
      <c r="QJJ32" s="78"/>
      <c r="QJK32" s="78"/>
      <c r="QJL32" s="78"/>
      <c r="QJM32" s="78"/>
      <c r="QJN32" s="78"/>
      <c r="QJO32" s="78"/>
      <c r="QJP32" s="78"/>
      <c r="QJQ32" s="78"/>
      <c r="QJR32" s="78"/>
      <c r="QJS32" s="78"/>
      <c r="QJT32" s="78"/>
      <c r="QJU32" s="78"/>
      <c r="QJV32" s="78"/>
      <c r="QJW32" s="78"/>
      <c r="QJX32" s="78"/>
      <c r="QJY32" s="78"/>
      <c r="QJZ32" s="78"/>
      <c r="QKA32" s="78"/>
      <c r="QKB32" s="78"/>
      <c r="QKC32" s="78"/>
      <c r="QKD32" s="78"/>
      <c r="QKE32" s="78"/>
      <c r="QKF32" s="78"/>
      <c r="QKG32" s="78"/>
      <c r="QKH32" s="78"/>
      <c r="QKI32" s="78"/>
      <c r="QKJ32" s="78"/>
      <c r="QKK32" s="78"/>
      <c r="QKL32" s="78"/>
      <c r="QKM32" s="78"/>
      <c r="QKN32" s="78"/>
      <c r="QKO32" s="78"/>
      <c r="QKP32" s="78"/>
      <c r="QKQ32" s="78"/>
      <c r="QKR32" s="78"/>
      <c r="QKS32" s="78"/>
      <c r="QKT32" s="78"/>
      <c r="QKU32" s="78"/>
      <c r="QKV32" s="78"/>
      <c r="QKW32" s="78"/>
      <c r="QKX32" s="78"/>
      <c r="QKY32" s="78"/>
      <c r="QKZ32" s="78"/>
      <c r="QLA32" s="78"/>
      <c r="QLB32" s="78"/>
      <c r="QLC32" s="78"/>
      <c r="QLD32" s="78"/>
      <c r="QLE32" s="78"/>
      <c r="QLF32" s="78"/>
      <c r="QLG32" s="78"/>
      <c r="QLH32" s="78"/>
      <c r="QLI32" s="78"/>
      <c r="QLJ32" s="78"/>
      <c r="QLK32" s="78"/>
      <c r="QLL32" s="78"/>
      <c r="QLM32" s="78"/>
      <c r="QLN32" s="78"/>
      <c r="QLO32" s="78"/>
      <c r="QLP32" s="78"/>
      <c r="QLQ32" s="78"/>
      <c r="QLR32" s="78"/>
      <c r="QLS32" s="78"/>
      <c r="QLT32" s="78"/>
      <c r="QLU32" s="78"/>
      <c r="QLV32" s="78"/>
      <c r="QLW32" s="78"/>
      <c r="QLX32" s="78"/>
      <c r="QLY32" s="78"/>
      <c r="QLZ32" s="78"/>
      <c r="QMA32" s="78"/>
      <c r="QMB32" s="78"/>
      <c r="QMC32" s="78"/>
      <c r="QMD32" s="78"/>
      <c r="QME32" s="78"/>
      <c r="QMF32" s="78"/>
      <c r="QMG32" s="78"/>
      <c r="QMH32" s="78"/>
      <c r="QMI32" s="78"/>
      <c r="QMJ32" s="78"/>
      <c r="QMK32" s="78"/>
      <c r="QML32" s="78"/>
      <c r="QMM32" s="78"/>
      <c r="QMN32" s="78"/>
      <c r="QMO32" s="78"/>
      <c r="QMP32" s="78"/>
      <c r="QMQ32" s="78"/>
      <c r="QMR32" s="78"/>
      <c r="QMS32" s="78"/>
      <c r="QMT32" s="78"/>
      <c r="QMU32" s="78"/>
      <c r="QMV32" s="78"/>
      <c r="QMW32" s="78"/>
      <c r="QMX32" s="78"/>
      <c r="QMY32" s="78"/>
      <c r="QMZ32" s="78"/>
      <c r="QNA32" s="78"/>
      <c r="QNB32" s="78"/>
      <c r="QNC32" s="78"/>
      <c r="QND32" s="78"/>
      <c r="QNE32" s="78"/>
      <c r="QNF32" s="78"/>
      <c r="QNG32" s="78"/>
      <c r="QNH32" s="78"/>
      <c r="QNI32" s="78"/>
      <c r="QNJ32" s="78"/>
      <c r="QNK32" s="78"/>
      <c r="QNL32" s="78"/>
      <c r="QNM32" s="78"/>
      <c r="QNN32" s="78"/>
      <c r="QNO32" s="78"/>
      <c r="QNP32" s="78"/>
      <c r="QNQ32" s="78"/>
      <c r="QNR32" s="78"/>
      <c r="QNS32" s="78"/>
      <c r="QNT32" s="78"/>
      <c r="QNU32" s="78"/>
      <c r="QNV32" s="78"/>
      <c r="QNW32" s="78"/>
      <c r="QNX32" s="78"/>
      <c r="QNY32" s="78"/>
      <c r="QNZ32" s="78"/>
      <c r="QOA32" s="78"/>
      <c r="QOB32" s="78"/>
      <c r="QOC32" s="78"/>
      <c r="QOD32" s="78"/>
      <c r="QOE32" s="78"/>
      <c r="QOF32" s="78"/>
      <c r="QOG32" s="78"/>
      <c r="QOH32" s="78"/>
      <c r="QOI32" s="78"/>
      <c r="QOJ32" s="78"/>
      <c r="QOK32" s="78"/>
      <c r="QOL32" s="78"/>
      <c r="QOM32" s="78"/>
      <c r="QON32" s="78"/>
      <c r="QOO32" s="78"/>
      <c r="QOP32" s="78"/>
      <c r="QOQ32" s="78"/>
      <c r="QOR32" s="78"/>
      <c r="QOS32" s="78"/>
      <c r="QOT32" s="78"/>
      <c r="QOU32" s="78"/>
      <c r="QOV32" s="78"/>
      <c r="QOW32" s="78"/>
      <c r="QOX32" s="78"/>
      <c r="QOY32" s="78"/>
      <c r="QOZ32" s="78"/>
      <c r="QPA32" s="78"/>
      <c r="QPB32" s="78"/>
      <c r="QPC32" s="78"/>
      <c r="QPD32" s="78"/>
      <c r="QPE32" s="78"/>
      <c r="QPF32" s="78"/>
      <c r="QPG32" s="78"/>
      <c r="QPH32" s="78"/>
      <c r="QPI32" s="78"/>
      <c r="QPJ32" s="78"/>
      <c r="QPK32" s="78"/>
      <c r="QPL32" s="78"/>
      <c r="QPM32" s="78"/>
      <c r="QPN32" s="78"/>
      <c r="QPO32" s="78"/>
      <c r="QPP32" s="78"/>
      <c r="QPQ32" s="78"/>
      <c r="QPR32" s="78"/>
      <c r="QPS32" s="78"/>
      <c r="QPT32" s="78"/>
      <c r="QPU32" s="78"/>
      <c r="QPV32" s="78"/>
      <c r="QPW32" s="78"/>
      <c r="QPX32" s="78"/>
      <c r="QPY32" s="78"/>
      <c r="QPZ32" s="78"/>
      <c r="QQA32" s="78"/>
      <c r="QQB32" s="78"/>
      <c r="QQC32" s="78"/>
      <c r="QQD32" s="78"/>
      <c r="QQE32" s="78"/>
      <c r="QQF32" s="78"/>
      <c r="QQG32" s="78"/>
      <c r="QQH32" s="78"/>
      <c r="QQI32" s="78"/>
      <c r="QQJ32" s="78"/>
      <c r="QQK32" s="78"/>
      <c r="QQL32" s="78"/>
      <c r="QQM32" s="78"/>
      <c r="QQN32" s="78"/>
      <c r="QQO32" s="78"/>
      <c r="QQP32" s="78"/>
      <c r="QQQ32" s="78"/>
      <c r="QQR32" s="78"/>
      <c r="QQS32" s="78"/>
      <c r="QQT32" s="78"/>
      <c r="QQU32" s="78"/>
      <c r="QQV32" s="78"/>
      <c r="QQW32" s="78"/>
      <c r="QQX32" s="78"/>
      <c r="QQY32" s="78"/>
      <c r="QQZ32" s="78"/>
      <c r="QRA32" s="78"/>
      <c r="QRB32" s="78"/>
      <c r="QRC32" s="78"/>
      <c r="QRD32" s="78"/>
      <c r="QRE32" s="78"/>
      <c r="QRF32" s="78"/>
      <c r="QRG32" s="78"/>
      <c r="QRH32" s="78"/>
      <c r="QRI32" s="78"/>
      <c r="QRJ32" s="78"/>
      <c r="QRK32" s="78"/>
      <c r="QRL32" s="78"/>
      <c r="QRM32" s="78"/>
      <c r="QRN32" s="78"/>
      <c r="QRO32" s="78"/>
      <c r="QRP32" s="78"/>
      <c r="QRQ32" s="78"/>
      <c r="QRR32" s="78"/>
      <c r="QRS32" s="78"/>
      <c r="QRT32" s="78"/>
      <c r="QRU32" s="78"/>
      <c r="QRV32" s="78"/>
      <c r="QRW32" s="78"/>
      <c r="QRX32" s="78"/>
      <c r="QRY32" s="78"/>
      <c r="QRZ32" s="78"/>
      <c r="QSA32" s="78"/>
      <c r="QSB32" s="78"/>
      <c r="QSC32" s="78"/>
      <c r="QSD32" s="78"/>
      <c r="QSE32" s="78"/>
      <c r="QSF32" s="78"/>
      <c r="QSG32" s="78"/>
      <c r="QSH32" s="78"/>
      <c r="QSI32" s="78"/>
      <c r="QSJ32" s="78"/>
      <c r="QSK32" s="78"/>
      <c r="QSL32" s="78"/>
      <c r="QSM32" s="78"/>
      <c r="QSN32" s="78"/>
      <c r="QSO32" s="78"/>
      <c r="QSP32" s="78"/>
      <c r="QSQ32" s="78"/>
      <c r="QSR32" s="78"/>
      <c r="QSS32" s="78"/>
      <c r="QST32" s="78"/>
      <c r="QSU32" s="78"/>
      <c r="QSV32" s="78"/>
      <c r="QSW32" s="78"/>
      <c r="QSX32" s="78"/>
      <c r="QSY32" s="78"/>
      <c r="QSZ32" s="78"/>
      <c r="QTA32" s="78"/>
      <c r="QTB32" s="78"/>
      <c r="QTC32" s="78"/>
      <c r="QTD32" s="78"/>
      <c r="QTE32" s="78"/>
      <c r="QTF32" s="78"/>
      <c r="QTG32" s="78"/>
      <c r="QTH32" s="78"/>
      <c r="QTI32" s="78"/>
      <c r="QTJ32" s="78"/>
      <c r="QTK32" s="78"/>
      <c r="QTL32" s="78"/>
      <c r="QTM32" s="78"/>
      <c r="QTN32" s="78"/>
      <c r="QTO32" s="78"/>
      <c r="QTP32" s="78"/>
      <c r="QTQ32" s="78"/>
      <c r="QTR32" s="78"/>
      <c r="QTS32" s="78"/>
      <c r="QTT32" s="78"/>
      <c r="QTU32" s="78"/>
      <c r="QTV32" s="78"/>
      <c r="QTW32" s="78"/>
      <c r="QTX32" s="78"/>
      <c r="QTY32" s="78"/>
      <c r="QTZ32" s="78"/>
      <c r="QUA32" s="78"/>
      <c r="QUB32" s="78"/>
      <c r="QUC32" s="78"/>
      <c r="QUD32" s="78"/>
      <c r="QUE32" s="78"/>
      <c r="QUF32" s="78"/>
      <c r="QUG32" s="78"/>
      <c r="QUH32" s="78"/>
      <c r="QUI32" s="78"/>
      <c r="QUJ32" s="78"/>
      <c r="QUK32" s="78"/>
      <c r="QUL32" s="78"/>
      <c r="QUM32" s="78"/>
      <c r="QUN32" s="78"/>
      <c r="QUO32" s="78"/>
      <c r="QUP32" s="78"/>
      <c r="QUQ32" s="78"/>
      <c r="QUR32" s="78"/>
      <c r="QUS32" s="78"/>
      <c r="QUT32" s="78"/>
      <c r="QUU32" s="78"/>
      <c r="QUV32" s="78"/>
      <c r="QUW32" s="78"/>
      <c r="QUX32" s="78"/>
      <c r="QUY32" s="78"/>
      <c r="QUZ32" s="78"/>
      <c r="QVA32" s="78"/>
      <c r="QVB32" s="78"/>
      <c r="QVC32" s="78"/>
      <c r="QVD32" s="78"/>
      <c r="QVE32" s="78"/>
      <c r="QVF32" s="78"/>
      <c r="QVG32" s="78"/>
      <c r="QVH32" s="78"/>
      <c r="QVI32" s="78"/>
      <c r="QVJ32" s="78"/>
      <c r="QVK32" s="78"/>
      <c r="QVL32" s="78"/>
      <c r="QVM32" s="78"/>
      <c r="QVN32" s="78"/>
      <c r="QVO32" s="78"/>
      <c r="QVP32" s="78"/>
      <c r="QVQ32" s="78"/>
      <c r="QVR32" s="78"/>
      <c r="QVS32" s="78"/>
      <c r="QVT32" s="78"/>
      <c r="QVU32" s="78"/>
      <c r="QVV32" s="78"/>
      <c r="QVW32" s="78"/>
      <c r="QVX32" s="78"/>
      <c r="QVY32" s="78"/>
      <c r="QVZ32" s="78"/>
      <c r="QWA32" s="78"/>
      <c r="QWB32" s="78"/>
      <c r="QWC32" s="78"/>
      <c r="QWD32" s="78"/>
      <c r="QWE32" s="78"/>
      <c r="QWF32" s="78"/>
      <c r="QWG32" s="78"/>
      <c r="QWH32" s="78"/>
      <c r="QWI32" s="78"/>
      <c r="QWJ32" s="78"/>
      <c r="QWK32" s="78"/>
      <c r="QWL32" s="78"/>
      <c r="QWM32" s="78"/>
      <c r="QWN32" s="78"/>
      <c r="QWO32" s="78"/>
      <c r="QWP32" s="78"/>
      <c r="QWQ32" s="78"/>
      <c r="QWR32" s="78"/>
      <c r="QWS32" s="78"/>
      <c r="QWT32" s="78"/>
      <c r="QWU32" s="78"/>
      <c r="QWV32" s="78"/>
      <c r="QWW32" s="78"/>
      <c r="QWX32" s="78"/>
      <c r="QWY32" s="78"/>
      <c r="QWZ32" s="78"/>
      <c r="QXA32" s="78"/>
      <c r="QXB32" s="78"/>
      <c r="QXC32" s="78"/>
      <c r="QXD32" s="78"/>
      <c r="QXE32" s="78"/>
      <c r="QXF32" s="78"/>
      <c r="QXG32" s="78"/>
      <c r="QXH32" s="78"/>
      <c r="QXI32" s="78"/>
      <c r="QXJ32" s="78"/>
      <c r="QXK32" s="78"/>
      <c r="QXL32" s="78"/>
      <c r="QXM32" s="78"/>
      <c r="QXN32" s="78"/>
      <c r="QXO32" s="78"/>
      <c r="QXP32" s="78"/>
      <c r="QXQ32" s="78"/>
      <c r="QXR32" s="78"/>
      <c r="QXS32" s="78"/>
      <c r="QXT32" s="78"/>
      <c r="QXU32" s="78"/>
      <c r="QXV32" s="78"/>
      <c r="QXW32" s="78"/>
      <c r="QXX32" s="78"/>
      <c r="QXY32" s="78"/>
      <c r="QXZ32" s="78"/>
      <c r="QYA32" s="78"/>
      <c r="QYB32" s="78"/>
      <c r="QYC32" s="78"/>
      <c r="QYD32" s="78"/>
      <c r="QYE32" s="78"/>
      <c r="QYF32" s="78"/>
      <c r="QYG32" s="78"/>
      <c r="QYH32" s="78"/>
      <c r="QYI32" s="78"/>
      <c r="QYJ32" s="78"/>
      <c r="QYK32" s="78"/>
      <c r="QYL32" s="78"/>
      <c r="QYM32" s="78"/>
      <c r="QYN32" s="78"/>
      <c r="QYO32" s="78"/>
      <c r="QYP32" s="78"/>
      <c r="QYQ32" s="78"/>
      <c r="QYR32" s="78"/>
      <c r="QYS32" s="78"/>
      <c r="QYT32" s="78"/>
      <c r="QYU32" s="78"/>
      <c r="QYV32" s="78"/>
      <c r="QYW32" s="78"/>
      <c r="QYX32" s="78"/>
      <c r="QYY32" s="78"/>
      <c r="QYZ32" s="78"/>
      <c r="QZA32" s="78"/>
      <c r="QZB32" s="78"/>
      <c r="QZC32" s="78"/>
      <c r="QZD32" s="78"/>
      <c r="QZE32" s="78"/>
      <c r="QZF32" s="78"/>
      <c r="QZG32" s="78"/>
      <c r="QZH32" s="78"/>
      <c r="QZI32" s="78"/>
      <c r="QZJ32" s="78"/>
      <c r="QZK32" s="78"/>
      <c r="QZL32" s="78"/>
      <c r="QZM32" s="78"/>
      <c r="QZN32" s="78"/>
      <c r="QZO32" s="78"/>
      <c r="QZP32" s="78"/>
      <c r="QZQ32" s="78"/>
      <c r="QZR32" s="78"/>
      <c r="QZS32" s="78"/>
      <c r="QZT32" s="78"/>
      <c r="QZU32" s="78"/>
      <c r="QZV32" s="78"/>
      <c r="QZW32" s="78"/>
      <c r="QZX32" s="78"/>
      <c r="QZY32" s="78"/>
      <c r="QZZ32" s="78"/>
      <c r="RAA32" s="78"/>
      <c r="RAB32" s="78"/>
      <c r="RAC32" s="78"/>
      <c r="RAD32" s="78"/>
      <c r="RAE32" s="78"/>
      <c r="RAF32" s="78"/>
      <c r="RAG32" s="78"/>
      <c r="RAH32" s="78"/>
      <c r="RAI32" s="78"/>
      <c r="RAJ32" s="78"/>
      <c r="RAK32" s="78"/>
      <c r="RAL32" s="78"/>
      <c r="RAM32" s="78"/>
      <c r="RAN32" s="78"/>
      <c r="RAO32" s="78"/>
      <c r="RAP32" s="78"/>
      <c r="RAQ32" s="78"/>
      <c r="RAR32" s="78"/>
      <c r="RAS32" s="78"/>
      <c r="RAT32" s="78"/>
      <c r="RAU32" s="78"/>
      <c r="RAV32" s="78"/>
      <c r="RAW32" s="78"/>
      <c r="RAX32" s="78"/>
      <c r="RAY32" s="78"/>
      <c r="RAZ32" s="78"/>
      <c r="RBA32" s="78"/>
      <c r="RBB32" s="78"/>
      <c r="RBC32" s="78"/>
      <c r="RBD32" s="78"/>
      <c r="RBE32" s="78"/>
      <c r="RBF32" s="78"/>
      <c r="RBG32" s="78"/>
      <c r="RBH32" s="78"/>
      <c r="RBI32" s="78"/>
      <c r="RBJ32" s="78"/>
      <c r="RBK32" s="78"/>
      <c r="RBL32" s="78"/>
      <c r="RBM32" s="78"/>
      <c r="RBN32" s="78"/>
      <c r="RBO32" s="78"/>
      <c r="RBP32" s="78"/>
      <c r="RBQ32" s="78"/>
      <c r="RBR32" s="78"/>
      <c r="RBS32" s="78"/>
      <c r="RBT32" s="78"/>
      <c r="RBU32" s="78"/>
      <c r="RBV32" s="78"/>
      <c r="RBW32" s="78"/>
      <c r="RBX32" s="78"/>
      <c r="RBY32" s="78"/>
      <c r="RBZ32" s="78"/>
      <c r="RCA32" s="78"/>
      <c r="RCB32" s="78"/>
      <c r="RCC32" s="78"/>
      <c r="RCD32" s="78"/>
      <c r="RCE32" s="78"/>
      <c r="RCF32" s="78"/>
      <c r="RCG32" s="78"/>
      <c r="RCH32" s="78"/>
      <c r="RCI32" s="78"/>
      <c r="RCJ32" s="78"/>
      <c r="RCK32" s="78"/>
      <c r="RCL32" s="78"/>
      <c r="RCM32" s="78"/>
      <c r="RCN32" s="78"/>
      <c r="RCO32" s="78"/>
      <c r="RCP32" s="78"/>
      <c r="RCQ32" s="78"/>
      <c r="RCR32" s="78"/>
      <c r="RCS32" s="78"/>
      <c r="RCT32" s="78"/>
      <c r="RCU32" s="78"/>
      <c r="RCV32" s="78"/>
      <c r="RCW32" s="78"/>
      <c r="RCX32" s="78"/>
      <c r="RCY32" s="78"/>
      <c r="RCZ32" s="78"/>
      <c r="RDA32" s="78"/>
      <c r="RDB32" s="78"/>
      <c r="RDC32" s="78"/>
      <c r="RDD32" s="78"/>
      <c r="RDE32" s="78"/>
      <c r="RDF32" s="78"/>
      <c r="RDG32" s="78"/>
      <c r="RDH32" s="78"/>
      <c r="RDI32" s="78"/>
      <c r="RDJ32" s="78"/>
      <c r="RDK32" s="78"/>
      <c r="RDL32" s="78"/>
      <c r="RDM32" s="78"/>
      <c r="RDN32" s="78"/>
      <c r="RDO32" s="78"/>
      <c r="RDP32" s="78"/>
      <c r="RDQ32" s="78"/>
      <c r="RDR32" s="78"/>
      <c r="RDS32" s="78"/>
      <c r="RDT32" s="78"/>
      <c r="RDU32" s="78"/>
      <c r="RDV32" s="78"/>
      <c r="RDW32" s="78"/>
      <c r="RDX32" s="78"/>
      <c r="RDY32" s="78"/>
      <c r="RDZ32" s="78"/>
      <c r="REA32" s="78"/>
      <c r="REB32" s="78"/>
      <c r="REC32" s="78"/>
      <c r="RED32" s="78"/>
      <c r="REE32" s="78"/>
      <c r="REF32" s="78"/>
      <c r="REG32" s="78"/>
      <c r="REH32" s="78"/>
      <c r="REI32" s="78"/>
      <c r="REJ32" s="78"/>
      <c r="REK32" s="78"/>
      <c r="REL32" s="78"/>
      <c r="REM32" s="78"/>
      <c r="REN32" s="78"/>
      <c r="REO32" s="78"/>
      <c r="REP32" s="78"/>
      <c r="REQ32" s="78"/>
      <c r="RER32" s="78"/>
      <c r="RES32" s="78"/>
      <c r="RET32" s="78"/>
      <c r="REU32" s="78"/>
      <c r="REV32" s="78"/>
      <c r="REW32" s="78"/>
      <c r="REX32" s="78"/>
      <c r="REY32" s="78"/>
      <c r="REZ32" s="78"/>
      <c r="RFA32" s="78"/>
      <c r="RFB32" s="78"/>
      <c r="RFC32" s="78"/>
      <c r="RFD32" s="78"/>
      <c r="RFE32" s="78"/>
      <c r="RFF32" s="78"/>
      <c r="RFG32" s="78"/>
      <c r="RFH32" s="78"/>
      <c r="RFI32" s="78"/>
      <c r="RFJ32" s="78"/>
      <c r="RFK32" s="78"/>
      <c r="RFL32" s="78"/>
      <c r="RFM32" s="78"/>
      <c r="RFN32" s="78"/>
      <c r="RFO32" s="78"/>
      <c r="RFP32" s="78"/>
      <c r="RFQ32" s="78"/>
      <c r="RFR32" s="78"/>
      <c r="RFS32" s="78"/>
      <c r="RFT32" s="78"/>
      <c r="RFU32" s="78"/>
      <c r="RFV32" s="78"/>
      <c r="RFW32" s="78"/>
      <c r="RFX32" s="78"/>
      <c r="RFY32" s="78"/>
      <c r="RFZ32" s="78"/>
      <c r="RGA32" s="78"/>
      <c r="RGB32" s="78"/>
      <c r="RGC32" s="78"/>
      <c r="RGD32" s="78"/>
      <c r="RGE32" s="78"/>
      <c r="RGF32" s="78"/>
      <c r="RGG32" s="78"/>
      <c r="RGH32" s="78"/>
      <c r="RGI32" s="78"/>
      <c r="RGJ32" s="78"/>
      <c r="RGK32" s="78"/>
      <c r="RGL32" s="78"/>
      <c r="RGM32" s="78"/>
      <c r="RGN32" s="78"/>
      <c r="RGO32" s="78"/>
      <c r="RGP32" s="78"/>
      <c r="RGQ32" s="78"/>
      <c r="RGR32" s="78"/>
      <c r="RGS32" s="78"/>
      <c r="RGT32" s="78"/>
      <c r="RGU32" s="78"/>
      <c r="RGV32" s="78"/>
      <c r="RGW32" s="78"/>
      <c r="RGX32" s="78"/>
      <c r="RGY32" s="78"/>
      <c r="RGZ32" s="78"/>
      <c r="RHA32" s="78"/>
      <c r="RHB32" s="78"/>
      <c r="RHC32" s="78"/>
      <c r="RHD32" s="78"/>
      <c r="RHE32" s="78"/>
      <c r="RHF32" s="78"/>
      <c r="RHG32" s="78"/>
      <c r="RHH32" s="78"/>
      <c r="RHI32" s="78"/>
      <c r="RHJ32" s="78"/>
      <c r="RHK32" s="78"/>
      <c r="RHL32" s="78"/>
      <c r="RHM32" s="78"/>
      <c r="RHN32" s="78"/>
      <c r="RHO32" s="78"/>
      <c r="RHP32" s="78"/>
      <c r="RHQ32" s="78"/>
      <c r="RHR32" s="78"/>
      <c r="RHS32" s="78"/>
      <c r="RHT32" s="78"/>
      <c r="RHU32" s="78"/>
      <c r="RHV32" s="78"/>
      <c r="RHW32" s="78"/>
      <c r="RHX32" s="78"/>
      <c r="RHY32" s="78"/>
      <c r="RHZ32" s="78"/>
      <c r="RIA32" s="78"/>
      <c r="RIB32" s="78"/>
      <c r="RIC32" s="78"/>
      <c r="RID32" s="78"/>
      <c r="RIE32" s="78"/>
      <c r="RIF32" s="78"/>
      <c r="RIG32" s="78"/>
      <c r="RIH32" s="78"/>
      <c r="RII32" s="78"/>
      <c r="RIJ32" s="78"/>
      <c r="RIK32" s="78"/>
      <c r="RIL32" s="78"/>
      <c r="RIM32" s="78"/>
      <c r="RIN32" s="78"/>
      <c r="RIO32" s="78"/>
      <c r="RIP32" s="78"/>
      <c r="RIQ32" s="78"/>
      <c r="RIR32" s="78"/>
      <c r="RIS32" s="78"/>
      <c r="RIT32" s="78"/>
      <c r="RIU32" s="78"/>
      <c r="RIV32" s="78"/>
      <c r="RIW32" s="78"/>
      <c r="RIX32" s="78"/>
      <c r="RIY32" s="78"/>
      <c r="RIZ32" s="78"/>
      <c r="RJA32" s="78"/>
      <c r="RJB32" s="78"/>
      <c r="RJC32" s="78"/>
      <c r="RJD32" s="78"/>
      <c r="RJE32" s="78"/>
      <c r="RJF32" s="78"/>
      <c r="RJG32" s="78"/>
      <c r="RJH32" s="78"/>
      <c r="RJI32" s="78"/>
      <c r="RJJ32" s="78"/>
      <c r="RJK32" s="78"/>
      <c r="RJL32" s="78"/>
      <c r="RJM32" s="78"/>
      <c r="RJN32" s="78"/>
      <c r="RJO32" s="78"/>
      <c r="RJP32" s="78"/>
      <c r="RJQ32" s="78"/>
      <c r="RJR32" s="78"/>
      <c r="RJS32" s="78"/>
      <c r="RJT32" s="78"/>
      <c r="RJU32" s="78"/>
      <c r="RJV32" s="78"/>
      <c r="RJW32" s="78"/>
      <c r="RJX32" s="78"/>
      <c r="RJY32" s="78"/>
      <c r="RJZ32" s="78"/>
      <c r="RKA32" s="78"/>
      <c r="RKB32" s="78"/>
      <c r="RKC32" s="78"/>
      <c r="RKD32" s="78"/>
      <c r="RKE32" s="78"/>
      <c r="RKF32" s="78"/>
      <c r="RKG32" s="78"/>
      <c r="RKH32" s="78"/>
      <c r="RKI32" s="78"/>
      <c r="RKJ32" s="78"/>
      <c r="RKK32" s="78"/>
      <c r="RKL32" s="78"/>
      <c r="RKM32" s="78"/>
      <c r="RKN32" s="78"/>
      <c r="RKO32" s="78"/>
      <c r="RKP32" s="78"/>
      <c r="RKQ32" s="78"/>
      <c r="RKR32" s="78"/>
      <c r="RKS32" s="78"/>
      <c r="RKT32" s="78"/>
      <c r="RKU32" s="78"/>
      <c r="RKV32" s="78"/>
      <c r="RKW32" s="78"/>
      <c r="RKX32" s="78"/>
      <c r="RKY32" s="78"/>
      <c r="RKZ32" s="78"/>
      <c r="RLA32" s="78"/>
      <c r="RLB32" s="78"/>
      <c r="RLC32" s="78"/>
      <c r="RLD32" s="78"/>
      <c r="RLE32" s="78"/>
      <c r="RLF32" s="78"/>
      <c r="RLG32" s="78"/>
      <c r="RLH32" s="78"/>
      <c r="RLI32" s="78"/>
      <c r="RLJ32" s="78"/>
      <c r="RLK32" s="78"/>
      <c r="RLL32" s="78"/>
      <c r="RLM32" s="78"/>
      <c r="RLN32" s="78"/>
      <c r="RLO32" s="78"/>
      <c r="RLP32" s="78"/>
      <c r="RLQ32" s="78"/>
      <c r="RLR32" s="78"/>
      <c r="RLS32" s="78"/>
      <c r="RLT32" s="78"/>
      <c r="RLU32" s="78"/>
      <c r="RLV32" s="78"/>
      <c r="RLW32" s="78"/>
      <c r="RLX32" s="78"/>
      <c r="RLY32" s="78"/>
      <c r="RLZ32" s="78"/>
      <c r="RMA32" s="78"/>
      <c r="RMB32" s="78"/>
      <c r="RMC32" s="78"/>
      <c r="RMD32" s="78"/>
      <c r="RME32" s="78"/>
      <c r="RMF32" s="78"/>
      <c r="RMG32" s="78"/>
      <c r="RMH32" s="78"/>
      <c r="RMI32" s="78"/>
      <c r="RMJ32" s="78"/>
      <c r="RMK32" s="78"/>
      <c r="RML32" s="78"/>
      <c r="RMM32" s="78"/>
      <c r="RMN32" s="78"/>
      <c r="RMO32" s="78"/>
      <c r="RMP32" s="78"/>
      <c r="RMQ32" s="78"/>
      <c r="RMR32" s="78"/>
      <c r="RMS32" s="78"/>
      <c r="RMT32" s="78"/>
      <c r="RMU32" s="78"/>
      <c r="RMV32" s="78"/>
      <c r="RMW32" s="78"/>
      <c r="RMX32" s="78"/>
      <c r="RMY32" s="78"/>
      <c r="RMZ32" s="78"/>
      <c r="RNA32" s="78"/>
      <c r="RNB32" s="78"/>
      <c r="RNC32" s="78"/>
      <c r="RND32" s="78"/>
      <c r="RNE32" s="78"/>
      <c r="RNF32" s="78"/>
      <c r="RNG32" s="78"/>
      <c r="RNH32" s="78"/>
      <c r="RNI32" s="78"/>
      <c r="RNJ32" s="78"/>
      <c r="RNK32" s="78"/>
      <c r="RNL32" s="78"/>
      <c r="RNM32" s="78"/>
      <c r="RNN32" s="78"/>
      <c r="RNO32" s="78"/>
      <c r="RNP32" s="78"/>
      <c r="RNQ32" s="78"/>
      <c r="RNR32" s="78"/>
      <c r="RNS32" s="78"/>
      <c r="RNT32" s="78"/>
      <c r="RNU32" s="78"/>
      <c r="RNV32" s="78"/>
      <c r="RNW32" s="78"/>
      <c r="RNX32" s="78"/>
      <c r="RNY32" s="78"/>
      <c r="RNZ32" s="78"/>
      <c r="ROA32" s="78"/>
      <c r="ROB32" s="78"/>
      <c r="ROC32" s="78"/>
      <c r="ROD32" s="78"/>
      <c r="ROE32" s="78"/>
      <c r="ROF32" s="78"/>
      <c r="ROG32" s="78"/>
      <c r="ROH32" s="78"/>
      <c r="ROI32" s="78"/>
      <c r="ROJ32" s="78"/>
      <c r="ROK32" s="78"/>
      <c r="ROL32" s="78"/>
      <c r="ROM32" s="78"/>
      <c r="RON32" s="78"/>
      <c r="ROO32" s="78"/>
      <c r="ROP32" s="78"/>
      <c r="ROQ32" s="78"/>
      <c r="ROR32" s="78"/>
      <c r="ROS32" s="78"/>
      <c r="ROT32" s="78"/>
      <c r="ROU32" s="78"/>
      <c r="ROV32" s="78"/>
      <c r="ROW32" s="78"/>
      <c r="ROX32" s="78"/>
      <c r="ROY32" s="78"/>
      <c r="ROZ32" s="78"/>
      <c r="RPA32" s="78"/>
      <c r="RPB32" s="78"/>
      <c r="RPC32" s="78"/>
      <c r="RPD32" s="78"/>
      <c r="RPE32" s="78"/>
      <c r="RPF32" s="78"/>
      <c r="RPG32" s="78"/>
      <c r="RPH32" s="78"/>
      <c r="RPI32" s="78"/>
      <c r="RPJ32" s="78"/>
      <c r="RPK32" s="78"/>
      <c r="RPL32" s="78"/>
      <c r="RPM32" s="78"/>
      <c r="RPN32" s="78"/>
      <c r="RPO32" s="78"/>
      <c r="RPP32" s="78"/>
      <c r="RPQ32" s="78"/>
      <c r="RPR32" s="78"/>
      <c r="RPS32" s="78"/>
      <c r="RPT32" s="78"/>
      <c r="RPU32" s="78"/>
      <c r="RPV32" s="78"/>
      <c r="RPW32" s="78"/>
      <c r="RPX32" s="78"/>
      <c r="RPY32" s="78"/>
      <c r="RPZ32" s="78"/>
      <c r="RQA32" s="78"/>
      <c r="RQB32" s="78"/>
      <c r="RQC32" s="78"/>
      <c r="RQD32" s="78"/>
      <c r="RQE32" s="78"/>
      <c r="RQF32" s="78"/>
      <c r="RQG32" s="78"/>
      <c r="RQH32" s="78"/>
      <c r="RQI32" s="78"/>
      <c r="RQJ32" s="78"/>
      <c r="RQK32" s="78"/>
      <c r="RQL32" s="78"/>
      <c r="RQM32" s="78"/>
      <c r="RQN32" s="78"/>
      <c r="RQO32" s="78"/>
      <c r="RQP32" s="78"/>
      <c r="RQQ32" s="78"/>
      <c r="RQR32" s="78"/>
      <c r="RQS32" s="78"/>
      <c r="RQT32" s="78"/>
      <c r="RQU32" s="78"/>
      <c r="RQV32" s="78"/>
      <c r="RQW32" s="78"/>
      <c r="RQX32" s="78"/>
      <c r="RQY32" s="78"/>
      <c r="RQZ32" s="78"/>
      <c r="RRA32" s="78"/>
      <c r="RRB32" s="78"/>
      <c r="RRC32" s="78"/>
      <c r="RRD32" s="78"/>
      <c r="RRE32" s="78"/>
      <c r="RRF32" s="78"/>
      <c r="RRG32" s="78"/>
      <c r="RRH32" s="78"/>
      <c r="RRI32" s="78"/>
      <c r="RRJ32" s="78"/>
      <c r="RRK32" s="78"/>
      <c r="RRL32" s="78"/>
      <c r="RRM32" s="78"/>
      <c r="RRN32" s="78"/>
      <c r="RRO32" s="78"/>
      <c r="RRP32" s="78"/>
      <c r="RRQ32" s="78"/>
      <c r="RRR32" s="78"/>
      <c r="RRS32" s="78"/>
      <c r="RRT32" s="78"/>
      <c r="RRU32" s="78"/>
      <c r="RRV32" s="78"/>
      <c r="RRW32" s="78"/>
      <c r="RRX32" s="78"/>
      <c r="RRY32" s="78"/>
      <c r="RRZ32" s="78"/>
      <c r="RSA32" s="78"/>
      <c r="RSB32" s="78"/>
      <c r="RSC32" s="78"/>
      <c r="RSD32" s="78"/>
      <c r="RSE32" s="78"/>
      <c r="RSF32" s="78"/>
      <c r="RSG32" s="78"/>
      <c r="RSH32" s="78"/>
      <c r="RSI32" s="78"/>
      <c r="RSJ32" s="78"/>
      <c r="RSK32" s="78"/>
      <c r="RSL32" s="78"/>
      <c r="RSM32" s="78"/>
      <c r="RSN32" s="78"/>
      <c r="RSO32" s="78"/>
      <c r="RSP32" s="78"/>
      <c r="RSQ32" s="78"/>
      <c r="RSR32" s="78"/>
      <c r="RSS32" s="78"/>
      <c r="RST32" s="78"/>
      <c r="RSU32" s="78"/>
      <c r="RSV32" s="78"/>
      <c r="RSW32" s="78"/>
      <c r="RSX32" s="78"/>
      <c r="RSY32" s="78"/>
      <c r="RSZ32" s="78"/>
      <c r="RTA32" s="78"/>
      <c r="RTB32" s="78"/>
      <c r="RTC32" s="78"/>
      <c r="RTD32" s="78"/>
      <c r="RTE32" s="78"/>
      <c r="RTF32" s="78"/>
      <c r="RTG32" s="78"/>
      <c r="RTH32" s="78"/>
      <c r="RTI32" s="78"/>
      <c r="RTJ32" s="78"/>
      <c r="RTK32" s="78"/>
      <c r="RTL32" s="78"/>
      <c r="RTM32" s="78"/>
      <c r="RTN32" s="78"/>
      <c r="RTO32" s="78"/>
      <c r="RTP32" s="78"/>
      <c r="RTQ32" s="78"/>
      <c r="RTR32" s="78"/>
      <c r="RTS32" s="78"/>
      <c r="RTT32" s="78"/>
      <c r="RTU32" s="78"/>
      <c r="RTV32" s="78"/>
      <c r="RTW32" s="78"/>
      <c r="RTX32" s="78"/>
      <c r="RTY32" s="78"/>
      <c r="RTZ32" s="78"/>
      <c r="RUA32" s="78"/>
      <c r="RUB32" s="78"/>
      <c r="RUC32" s="78"/>
      <c r="RUD32" s="78"/>
      <c r="RUE32" s="78"/>
      <c r="RUF32" s="78"/>
      <c r="RUG32" s="78"/>
      <c r="RUH32" s="78"/>
      <c r="RUI32" s="78"/>
      <c r="RUJ32" s="78"/>
      <c r="RUK32" s="78"/>
      <c r="RUL32" s="78"/>
      <c r="RUM32" s="78"/>
      <c r="RUN32" s="78"/>
      <c r="RUO32" s="78"/>
      <c r="RUP32" s="78"/>
      <c r="RUQ32" s="78"/>
      <c r="RUR32" s="78"/>
      <c r="RUS32" s="78"/>
      <c r="RUT32" s="78"/>
      <c r="RUU32" s="78"/>
      <c r="RUV32" s="78"/>
      <c r="RUW32" s="78"/>
      <c r="RUX32" s="78"/>
      <c r="RUY32" s="78"/>
      <c r="RUZ32" s="78"/>
      <c r="RVA32" s="78"/>
      <c r="RVB32" s="78"/>
      <c r="RVC32" s="78"/>
      <c r="RVD32" s="78"/>
      <c r="RVE32" s="78"/>
      <c r="RVF32" s="78"/>
      <c r="RVG32" s="78"/>
      <c r="RVH32" s="78"/>
      <c r="RVI32" s="78"/>
      <c r="RVJ32" s="78"/>
      <c r="RVK32" s="78"/>
      <c r="RVL32" s="78"/>
      <c r="RVM32" s="78"/>
      <c r="RVN32" s="78"/>
      <c r="RVO32" s="78"/>
      <c r="RVP32" s="78"/>
      <c r="RVQ32" s="78"/>
      <c r="RVR32" s="78"/>
      <c r="RVS32" s="78"/>
      <c r="RVT32" s="78"/>
      <c r="RVU32" s="78"/>
      <c r="RVV32" s="78"/>
      <c r="RVW32" s="78"/>
      <c r="RVX32" s="78"/>
      <c r="RVY32" s="78"/>
      <c r="RVZ32" s="78"/>
      <c r="RWA32" s="78"/>
      <c r="RWB32" s="78"/>
      <c r="RWC32" s="78"/>
      <c r="RWD32" s="78"/>
      <c r="RWE32" s="78"/>
      <c r="RWF32" s="78"/>
      <c r="RWG32" s="78"/>
      <c r="RWH32" s="78"/>
      <c r="RWI32" s="78"/>
      <c r="RWJ32" s="78"/>
      <c r="RWK32" s="78"/>
      <c r="RWL32" s="78"/>
      <c r="RWM32" s="78"/>
      <c r="RWN32" s="78"/>
      <c r="RWO32" s="78"/>
      <c r="RWP32" s="78"/>
      <c r="RWQ32" s="78"/>
      <c r="RWR32" s="78"/>
      <c r="RWS32" s="78"/>
      <c r="RWT32" s="78"/>
      <c r="RWU32" s="78"/>
      <c r="RWV32" s="78"/>
      <c r="RWW32" s="78"/>
      <c r="RWX32" s="78"/>
      <c r="RWY32" s="78"/>
      <c r="RWZ32" s="78"/>
      <c r="RXA32" s="78"/>
      <c r="RXB32" s="78"/>
      <c r="RXC32" s="78"/>
      <c r="RXD32" s="78"/>
      <c r="RXE32" s="78"/>
      <c r="RXF32" s="78"/>
      <c r="RXG32" s="78"/>
      <c r="RXH32" s="78"/>
      <c r="RXI32" s="78"/>
      <c r="RXJ32" s="78"/>
      <c r="RXK32" s="78"/>
      <c r="RXL32" s="78"/>
      <c r="RXM32" s="78"/>
      <c r="RXN32" s="78"/>
      <c r="RXO32" s="78"/>
      <c r="RXP32" s="78"/>
      <c r="RXQ32" s="78"/>
      <c r="RXR32" s="78"/>
      <c r="RXS32" s="78"/>
      <c r="RXT32" s="78"/>
      <c r="RXU32" s="78"/>
      <c r="RXV32" s="78"/>
      <c r="RXW32" s="78"/>
      <c r="RXX32" s="78"/>
      <c r="RXY32" s="78"/>
      <c r="RXZ32" s="78"/>
      <c r="RYA32" s="78"/>
      <c r="RYB32" s="78"/>
      <c r="RYC32" s="78"/>
      <c r="RYD32" s="78"/>
      <c r="RYE32" s="78"/>
      <c r="RYF32" s="78"/>
      <c r="RYG32" s="78"/>
      <c r="RYH32" s="78"/>
      <c r="RYI32" s="78"/>
      <c r="RYJ32" s="78"/>
      <c r="RYK32" s="78"/>
      <c r="RYL32" s="78"/>
      <c r="RYM32" s="78"/>
      <c r="RYN32" s="78"/>
      <c r="RYO32" s="78"/>
      <c r="RYP32" s="78"/>
      <c r="RYQ32" s="78"/>
      <c r="RYR32" s="78"/>
      <c r="RYS32" s="78"/>
      <c r="RYT32" s="78"/>
      <c r="RYU32" s="78"/>
      <c r="RYV32" s="78"/>
      <c r="RYW32" s="78"/>
      <c r="RYX32" s="78"/>
      <c r="RYY32" s="78"/>
      <c r="RYZ32" s="78"/>
      <c r="RZA32" s="78"/>
      <c r="RZB32" s="78"/>
      <c r="RZC32" s="78"/>
      <c r="RZD32" s="78"/>
      <c r="RZE32" s="78"/>
      <c r="RZF32" s="78"/>
      <c r="RZG32" s="78"/>
      <c r="RZH32" s="78"/>
      <c r="RZI32" s="78"/>
      <c r="RZJ32" s="78"/>
      <c r="RZK32" s="78"/>
      <c r="RZL32" s="78"/>
      <c r="RZM32" s="78"/>
      <c r="RZN32" s="78"/>
      <c r="RZO32" s="78"/>
      <c r="RZP32" s="78"/>
      <c r="RZQ32" s="78"/>
      <c r="RZR32" s="78"/>
      <c r="RZS32" s="78"/>
      <c r="RZT32" s="78"/>
      <c r="RZU32" s="78"/>
      <c r="RZV32" s="78"/>
      <c r="RZW32" s="78"/>
      <c r="RZX32" s="78"/>
      <c r="RZY32" s="78"/>
      <c r="RZZ32" s="78"/>
      <c r="SAA32" s="78"/>
      <c r="SAB32" s="78"/>
      <c r="SAC32" s="78"/>
      <c r="SAD32" s="78"/>
      <c r="SAE32" s="78"/>
      <c r="SAF32" s="78"/>
      <c r="SAG32" s="78"/>
      <c r="SAH32" s="78"/>
      <c r="SAI32" s="78"/>
      <c r="SAJ32" s="78"/>
      <c r="SAK32" s="78"/>
      <c r="SAL32" s="78"/>
      <c r="SAM32" s="78"/>
      <c r="SAN32" s="78"/>
      <c r="SAO32" s="78"/>
      <c r="SAP32" s="78"/>
      <c r="SAQ32" s="78"/>
      <c r="SAR32" s="78"/>
      <c r="SAS32" s="78"/>
      <c r="SAT32" s="78"/>
      <c r="SAU32" s="78"/>
      <c r="SAV32" s="78"/>
      <c r="SAW32" s="78"/>
      <c r="SAX32" s="78"/>
      <c r="SAY32" s="78"/>
      <c r="SAZ32" s="78"/>
      <c r="SBA32" s="78"/>
      <c r="SBB32" s="78"/>
      <c r="SBC32" s="78"/>
      <c r="SBD32" s="78"/>
      <c r="SBE32" s="78"/>
      <c r="SBF32" s="78"/>
      <c r="SBG32" s="78"/>
      <c r="SBH32" s="78"/>
      <c r="SBI32" s="78"/>
      <c r="SBJ32" s="78"/>
      <c r="SBK32" s="78"/>
      <c r="SBL32" s="78"/>
      <c r="SBM32" s="78"/>
      <c r="SBN32" s="78"/>
      <c r="SBO32" s="78"/>
      <c r="SBP32" s="78"/>
      <c r="SBQ32" s="78"/>
      <c r="SBR32" s="78"/>
      <c r="SBS32" s="78"/>
      <c r="SBT32" s="78"/>
      <c r="SBU32" s="78"/>
      <c r="SBV32" s="78"/>
      <c r="SBW32" s="78"/>
      <c r="SBX32" s="78"/>
      <c r="SBY32" s="78"/>
      <c r="SBZ32" s="78"/>
      <c r="SCA32" s="78"/>
      <c r="SCB32" s="78"/>
      <c r="SCC32" s="78"/>
      <c r="SCD32" s="78"/>
      <c r="SCE32" s="78"/>
      <c r="SCF32" s="78"/>
      <c r="SCG32" s="78"/>
      <c r="SCH32" s="78"/>
      <c r="SCI32" s="78"/>
      <c r="SCJ32" s="78"/>
      <c r="SCK32" s="78"/>
      <c r="SCL32" s="78"/>
      <c r="SCM32" s="78"/>
      <c r="SCN32" s="78"/>
      <c r="SCO32" s="78"/>
      <c r="SCP32" s="78"/>
      <c r="SCQ32" s="78"/>
      <c r="SCR32" s="78"/>
      <c r="SCS32" s="78"/>
      <c r="SCT32" s="78"/>
      <c r="SCU32" s="78"/>
      <c r="SCV32" s="78"/>
      <c r="SCW32" s="78"/>
      <c r="SCX32" s="78"/>
      <c r="SCY32" s="78"/>
      <c r="SCZ32" s="78"/>
      <c r="SDA32" s="78"/>
      <c r="SDB32" s="78"/>
      <c r="SDC32" s="78"/>
      <c r="SDD32" s="78"/>
      <c r="SDE32" s="78"/>
      <c r="SDF32" s="78"/>
      <c r="SDG32" s="78"/>
      <c r="SDH32" s="78"/>
      <c r="SDI32" s="78"/>
      <c r="SDJ32" s="78"/>
      <c r="SDK32" s="78"/>
      <c r="SDL32" s="78"/>
      <c r="SDM32" s="78"/>
      <c r="SDN32" s="78"/>
      <c r="SDO32" s="78"/>
      <c r="SDP32" s="78"/>
      <c r="SDQ32" s="78"/>
      <c r="SDR32" s="78"/>
      <c r="SDS32" s="78"/>
      <c r="SDT32" s="78"/>
      <c r="SDU32" s="78"/>
      <c r="SDV32" s="78"/>
      <c r="SDW32" s="78"/>
      <c r="SDX32" s="78"/>
      <c r="SDY32" s="78"/>
      <c r="SDZ32" s="78"/>
      <c r="SEA32" s="78"/>
      <c r="SEB32" s="78"/>
      <c r="SEC32" s="78"/>
      <c r="SED32" s="78"/>
      <c r="SEE32" s="78"/>
      <c r="SEF32" s="78"/>
      <c r="SEG32" s="78"/>
      <c r="SEH32" s="78"/>
      <c r="SEI32" s="78"/>
      <c r="SEJ32" s="78"/>
      <c r="SEK32" s="78"/>
      <c r="SEL32" s="78"/>
      <c r="SEM32" s="78"/>
      <c r="SEN32" s="78"/>
      <c r="SEO32" s="78"/>
      <c r="SEP32" s="78"/>
      <c r="SEQ32" s="78"/>
      <c r="SER32" s="78"/>
      <c r="SES32" s="78"/>
      <c r="SET32" s="78"/>
      <c r="SEU32" s="78"/>
      <c r="SEV32" s="78"/>
      <c r="SEW32" s="78"/>
      <c r="SEX32" s="78"/>
      <c r="SEY32" s="78"/>
      <c r="SEZ32" s="78"/>
      <c r="SFA32" s="78"/>
      <c r="SFB32" s="78"/>
      <c r="SFC32" s="78"/>
      <c r="SFD32" s="78"/>
      <c r="SFE32" s="78"/>
      <c r="SFF32" s="78"/>
      <c r="SFG32" s="78"/>
      <c r="SFH32" s="78"/>
      <c r="SFI32" s="78"/>
      <c r="SFJ32" s="78"/>
      <c r="SFK32" s="78"/>
      <c r="SFL32" s="78"/>
      <c r="SFM32" s="78"/>
      <c r="SFN32" s="78"/>
      <c r="SFO32" s="78"/>
      <c r="SFP32" s="78"/>
      <c r="SFQ32" s="78"/>
      <c r="SFR32" s="78"/>
      <c r="SFS32" s="78"/>
      <c r="SFT32" s="78"/>
      <c r="SFU32" s="78"/>
      <c r="SFV32" s="78"/>
      <c r="SFW32" s="78"/>
      <c r="SFX32" s="78"/>
      <c r="SFY32" s="78"/>
      <c r="SFZ32" s="78"/>
      <c r="SGA32" s="78"/>
      <c r="SGB32" s="78"/>
      <c r="SGC32" s="78"/>
      <c r="SGD32" s="78"/>
      <c r="SGE32" s="78"/>
      <c r="SGF32" s="78"/>
      <c r="SGG32" s="78"/>
      <c r="SGH32" s="78"/>
      <c r="SGI32" s="78"/>
      <c r="SGJ32" s="78"/>
      <c r="SGK32" s="78"/>
      <c r="SGL32" s="78"/>
      <c r="SGM32" s="78"/>
      <c r="SGN32" s="78"/>
      <c r="SGO32" s="78"/>
      <c r="SGP32" s="78"/>
      <c r="SGQ32" s="78"/>
      <c r="SGR32" s="78"/>
      <c r="SGS32" s="78"/>
      <c r="SGT32" s="78"/>
      <c r="SGU32" s="78"/>
      <c r="SGV32" s="78"/>
      <c r="SGW32" s="78"/>
      <c r="SGX32" s="78"/>
      <c r="SGY32" s="78"/>
      <c r="SGZ32" s="78"/>
      <c r="SHA32" s="78"/>
      <c r="SHB32" s="78"/>
      <c r="SHC32" s="78"/>
      <c r="SHD32" s="78"/>
      <c r="SHE32" s="78"/>
      <c r="SHF32" s="78"/>
      <c r="SHG32" s="78"/>
      <c r="SHH32" s="78"/>
      <c r="SHI32" s="78"/>
      <c r="SHJ32" s="78"/>
      <c r="SHK32" s="78"/>
      <c r="SHL32" s="78"/>
      <c r="SHM32" s="78"/>
      <c r="SHN32" s="78"/>
      <c r="SHO32" s="78"/>
      <c r="SHP32" s="78"/>
      <c r="SHQ32" s="78"/>
      <c r="SHR32" s="78"/>
      <c r="SHS32" s="78"/>
      <c r="SHT32" s="78"/>
      <c r="SHU32" s="78"/>
      <c r="SHV32" s="78"/>
      <c r="SHW32" s="78"/>
      <c r="SHX32" s="78"/>
      <c r="SHY32" s="78"/>
      <c r="SHZ32" s="78"/>
      <c r="SIA32" s="78"/>
      <c r="SIB32" s="78"/>
      <c r="SIC32" s="78"/>
      <c r="SID32" s="78"/>
      <c r="SIE32" s="78"/>
      <c r="SIF32" s="78"/>
      <c r="SIG32" s="78"/>
      <c r="SIH32" s="78"/>
      <c r="SII32" s="78"/>
      <c r="SIJ32" s="78"/>
      <c r="SIK32" s="78"/>
      <c r="SIL32" s="78"/>
      <c r="SIM32" s="78"/>
      <c r="SIN32" s="78"/>
      <c r="SIO32" s="78"/>
      <c r="SIP32" s="78"/>
      <c r="SIQ32" s="78"/>
      <c r="SIR32" s="78"/>
      <c r="SIS32" s="78"/>
      <c r="SIT32" s="78"/>
      <c r="SIU32" s="78"/>
      <c r="SIV32" s="78"/>
      <c r="SIW32" s="78"/>
      <c r="SIX32" s="78"/>
      <c r="SIY32" s="78"/>
      <c r="SIZ32" s="78"/>
      <c r="SJA32" s="78"/>
      <c r="SJB32" s="78"/>
      <c r="SJC32" s="78"/>
      <c r="SJD32" s="78"/>
      <c r="SJE32" s="78"/>
      <c r="SJF32" s="78"/>
      <c r="SJG32" s="78"/>
      <c r="SJH32" s="78"/>
      <c r="SJI32" s="78"/>
      <c r="SJJ32" s="78"/>
      <c r="SJK32" s="78"/>
      <c r="SJL32" s="78"/>
      <c r="SJM32" s="78"/>
      <c r="SJN32" s="78"/>
      <c r="SJO32" s="78"/>
      <c r="SJP32" s="78"/>
      <c r="SJQ32" s="78"/>
      <c r="SJR32" s="78"/>
      <c r="SJS32" s="78"/>
      <c r="SJT32" s="78"/>
      <c r="SJU32" s="78"/>
      <c r="SJV32" s="78"/>
      <c r="SJW32" s="78"/>
      <c r="SJX32" s="78"/>
      <c r="SJY32" s="78"/>
      <c r="SJZ32" s="78"/>
      <c r="SKA32" s="78"/>
      <c r="SKB32" s="78"/>
      <c r="SKC32" s="78"/>
      <c r="SKD32" s="78"/>
      <c r="SKE32" s="78"/>
      <c r="SKF32" s="78"/>
      <c r="SKG32" s="78"/>
      <c r="SKH32" s="78"/>
      <c r="SKI32" s="78"/>
      <c r="SKJ32" s="78"/>
      <c r="SKK32" s="78"/>
      <c r="SKL32" s="78"/>
      <c r="SKM32" s="78"/>
      <c r="SKN32" s="78"/>
      <c r="SKO32" s="78"/>
      <c r="SKP32" s="78"/>
      <c r="SKQ32" s="78"/>
      <c r="SKR32" s="78"/>
      <c r="SKS32" s="78"/>
      <c r="SKT32" s="78"/>
      <c r="SKU32" s="78"/>
      <c r="SKV32" s="78"/>
      <c r="SKW32" s="78"/>
      <c r="SKX32" s="78"/>
      <c r="SKY32" s="78"/>
      <c r="SKZ32" s="78"/>
      <c r="SLA32" s="78"/>
      <c r="SLB32" s="78"/>
      <c r="SLC32" s="78"/>
      <c r="SLD32" s="78"/>
      <c r="SLE32" s="78"/>
      <c r="SLF32" s="78"/>
      <c r="SLG32" s="78"/>
      <c r="SLH32" s="78"/>
      <c r="SLI32" s="78"/>
      <c r="SLJ32" s="78"/>
      <c r="SLK32" s="78"/>
      <c r="SLL32" s="78"/>
      <c r="SLM32" s="78"/>
      <c r="SLN32" s="78"/>
      <c r="SLO32" s="78"/>
      <c r="SLP32" s="78"/>
      <c r="SLQ32" s="78"/>
      <c r="SLR32" s="78"/>
      <c r="SLS32" s="78"/>
      <c r="SLT32" s="78"/>
      <c r="SLU32" s="78"/>
      <c r="SLV32" s="78"/>
      <c r="SLW32" s="78"/>
      <c r="SLX32" s="78"/>
      <c r="SLY32" s="78"/>
      <c r="SLZ32" s="78"/>
      <c r="SMA32" s="78"/>
      <c r="SMB32" s="78"/>
      <c r="SMC32" s="78"/>
      <c r="SMD32" s="78"/>
      <c r="SME32" s="78"/>
      <c r="SMF32" s="78"/>
      <c r="SMG32" s="78"/>
      <c r="SMH32" s="78"/>
      <c r="SMI32" s="78"/>
      <c r="SMJ32" s="78"/>
      <c r="SMK32" s="78"/>
      <c r="SML32" s="78"/>
      <c r="SMM32" s="78"/>
      <c r="SMN32" s="78"/>
      <c r="SMO32" s="78"/>
      <c r="SMP32" s="78"/>
      <c r="SMQ32" s="78"/>
      <c r="SMR32" s="78"/>
      <c r="SMS32" s="78"/>
      <c r="SMT32" s="78"/>
      <c r="SMU32" s="78"/>
      <c r="SMV32" s="78"/>
      <c r="SMW32" s="78"/>
      <c r="SMX32" s="78"/>
      <c r="SMY32" s="78"/>
      <c r="SMZ32" s="78"/>
      <c r="SNA32" s="78"/>
      <c r="SNB32" s="78"/>
      <c r="SNC32" s="78"/>
      <c r="SND32" s="78"/>
      <c r="SNE32" s="78"/>
      <c r="SNF32" s="78"/>
      <c r="SNG32" s="78"/>
      <c r="SNH32" s="78"/>
      <c r="SNI32" s="78"/>
      <c r="SNJ32" s="78"/>
      <c r="SNK32" s="78"/>
      <c r="SNL32" s="78"/>
      <c r="SNM32" s="78"/>
      <c r="SNN32" s="78"/>
      <c r="SNO32" s="78"/>
      <c r="SNP32" s="78"/>
      <c r="SNQ32" s="78"/>
      <c r="SNR32" s="78"/>
      <c r="SNS32" s="78"/>
      <c r="SNT32" s="78"/>
      <c r="SNU32" s="78"/>
      <c r="SNV32" s="78"/>
      <c r="SNW32" s="78"/>
      <c r="SNX32" s="78"/>
      <c r="SNY32" s="78"/>
      <c r="SNZ32" s="78"/>
      <c r="SOA32" s="78"/>
      <c r="SOB32" s="78"/>
      <c r="SOC32" s="78"/>
      <c r="SOD32" s="78"/>
      <c r="SOE32" s="78"/>
      <c r="SOF32" s="78"/>
      <c r="SOG32" s="78"/>
      <c r="SOH32" s="78"/>
      <c r="SOI32" s="78"/>
      <c r="SOJ32" s="78"/>
      <c r="SOK32" s="78"/>
      <c r="SOL32" s="78"/>
      <c r="SOM32" s="78"/>
      <c r="SON32" s="78"/>
      <c r="SOO32" s="78"/>
      <c r="SOP32" s="78"/>
      <c r="SOQ32" s="78"/>
      <c r="SOR32" s="78"/>
      <c r="SOS32" s="78"/>
      <c r="SOT32" s="78"/>
      <c r="SOU32" s="78"/>
      <c r="SOV32" s="78"/>
      <c r="SOW32" s="78"/>
      <c r="SOX32" s="78"/>
      <c r="SOY32" s="78"/>
      <c r="SOZ32" s="78"/>
      <c r="SPA32" s="78"/>
      <c r="SPB32" s="78"/>
      <c r="SPC32" s="78"/>
      <c r="SPD32" s="78"/>
      <c r="SPE32" s="78"/>
      <c r="SPF32" s="78"/>
      <c r="SPG32" s="78"/>
      <c r="SPH32" s="78"/>
      <c r="SPI32" s="78"/>
      <c r="SPJ32" s="78"/>
      <c r="SPK32" s="78"/>
      <c r="SPL32" s="78"/>
      <c r="SPM32" s="78"/>
      <c r="SPN32" s="78"/>
      <c r="SPO32" s="78"/>
      <c r="SPP32" s="78"/>
      <c r="SPQ32" s="78"/>
      <c r="SPR32" s="78"/>
      <c r="SPS32" s="78"/>
      <c r="SPT32" s="78"/>
      <c r="SPU32" s="78"/>
      <c r="SPV32" s="78"/>
      <c r="SPW32" s="78"/>
      <c r="SPX32" s="78"/>
      <c r="SPY32" s="78"/>
      <c r="SPZ32" s="78"/>
      <c r="SQA32" s="78"/>
      <c r="SQB32" s="78"/>
      <c r="SQC32" s="78"/>
      <c r="SQD32" s="78"/>
      <c r="SQE32" s="78"/>
      <c r="SQF32" s="78"/>
      <c r="SQG32" s="78"/>
      <c r="SQH32" s="78"/>
      <c r="SQI32" s="78"/>
      <c r="SQJ32" s="78"/>
      <c r="SQK32" s="78"/>
      <c r="SQL32" s="78"/>
      <c r="SQM32" s="78"/>
      <c r="SQN32" s="78"/>
      <c r="SQO32" s="78"/>
      <c r="SQP32" s="78"/>
      <c r="SQQ32" s="78"/>
      <c r="SQR32" s="78"/>
      <c r="SQS32" s="78"/>
      <c r="SQT32" s="78"/>
      <c r="SQU32" s="78"/>
      <c r="SQV32" s="78"/>
      <c r="SQW32" s="78"/>
      <c r="SQX32" s="78"/>
      <c r="SQY32" s="78"/>
      <c r="SQZ32" s="78"/>
      <c r="SRA32" s="78"/>
      <c r="SRB32" s="78"/>
      <c r="SRC32" s="78"/>
      <c r="SRD32" s="78"/>
      <c r="SRE32" s="78"/>
      <c r="SRF32" s="78"/>
      <c r="SRG32" s="78"/>
      <c r="SRH32" s="78"/>
      <c r="SRI32" s="78"/>
      <c r="SRJ32" s="78"/>
      <c r="SRK32" s="78"/>
      <c r="SRL32" s="78"/>
      <c r="SRM32" s="78"/>
      <c r="SRN32" s="78"/>
      <c r="SRO32" s="78"/>
      <c r="SRP32" s="78"/>
      <c r="SRQ32" s="78"/>
      <c r="SRR32" s="78"/>
      <c r="SRS32" s="78"/>
      <c r="SRT32" s="78"/>
      <c r="SRU32" s="78"/>
      <c r="SRV32" s="78"/>
      <c r="SRW32" s="78"/>
      <c r="SRX32" s="78"/>
      <c r="SRY32" s="78"/>
      <c r="SRZ32" s="78"/>
      <c r="SSA32" s="78"/>
      <c r="SSB32" s="78"/>
      <c r="SSC32" s="78"/>
      <c r="SSD32" s="78"/>
      <c r="SSE32" s="78"/>
      <c r="SSF32" s="78"/>
      <c r="SSG32" s="78"/>
      <c r="SSH32" s="78"/>
      <c r="SSI32" s="78"/>
      <c r="SSJ32" s="78"/>
      <c r="SSK32" s="78"/>
      <c r="SSL32" s="78"/>
      <c r="SSM32" s="78"/>
      <c r="SSN32" s="78"/>
      <c r="SSO32" s="78"/>
      <c r="SSP32" s="78"/>
      <c r="SSQ32" s="78"/>
      <c r="SSR32" s="78"/>
      <c r="SSS32" s="78"/>
      <c r="SST32" s="78"/>
      <c r="SSU32" s="78"/>
      <c r="SSV32" s="78"/>
      <c r="SSW32" s="78"/>
      <c r="SSX32" s="78"/>
      <c r="SSY32" s="78"/>
      <c r="SSZ32" s="78"/>
      <c r="STA32" s="78"/>
      <c r="STB32" s="78"/>
      <c r="STC32" s="78"/>
      <c r="STD32" s="78"/>
      <c r="STE32" s="78"/>
      <c r="STF32" s="78"/>
      <c r="STG32" s="78"/>
      <c r="STH32" s="78"/>
      <c r="STI32" s="78"/>
      <c r="STJ32" s="78"/>
      <c r="STK32" s="78"/>
      <c r="STL32" s="78"/>
      <c r="STM32" s="78"/>
      <c r="STN32" s="78"/>
      <c r="STO32" s="78"/>
      <c r="STP32" s="78"/>
      <c r="STQ32" s="78"/>
      <c r="STR32" s="78"/>
      <c r="STS32" s="78"/>
      <c r="STT32" s="78"/>
      <c r="STU32" s="78"/>
      <c r="STV32" s="78"/>
      <c r="STW32" s="78"/>
      <c r="STX32" s="78"/>
      <c r="STY32" s="78"/>
      <c r="STZ32" s="78"/>
      <c r="SUA32" s="78"/>
      <c r="SUB32" s="78"/>
      <c r="SUC32" s="78"/>
      <c r="SUD32" s="78"/>
      <c r="SUE32" s="78"/>
      <c r="SUF32" s="78"/>
      <c r="SUG32" s="78"/>
      <c r="SUH32" s="78"/>
      <c r="SUI32" s="78"/>
      <c r="SUJ32" s="78"/>
      <c r="SUK32" s="78"/>
      <c r="SUL32" s="78"/>
      <c r="SUM32" s="78"/>
      <c r="SUN32" s="78"/>
      <c r="SUO32" s="78"/>
      <c r="SUP32" s="78"/>
      <c r="SUQ32" s="78"/>
      <c r="SUR32" s="78"/>
      <c r="SUS32" s="78"/>
      <c r="SUT32" s="78"/>
      <c r="SUU32" s="78"/>
      <c r="SUV32" s="78"/>
      <c r="SUW32" s="78"/>
      <c r="SUX32" s="78"/>
      <c r="SUY32" s="78"/>
      <c r="SUZ32" s="78"/>
      <c r="SVA32" s="78"/>
      <c r="SVB32" s="78"/>
      <c r="SVC32" s="78"/>
      <c r="SVD32" s="78"/>
      <c r="SVE32" s="78"/>
      <c r="SVF32" s="78"/>
      <c r="SVG32" s="78"/>
      <c r="SVH32" s="78"/>
      <c r="SVI32" s="78"/>
      <c r="SVJ32" s="78"/>
      <c r="SVK32" s="78"/>
      <c r="SVL32" s="78"/>
      <c r="SVM32" s="78"/>
      <c r="SVN32" s="78"/>
      <c r="SVO32" s="78"/>
      <c r="SVP32" s="78"/>
      <c r="SVQ32" s="78"/>
      <c r="SVR32" s="78"/>
      <c r="SVS32" s="78"/>
      <c r="SVT32" s="78"/>
      <c r="SVU32" s="78"/>
      <c r="SVV32" s="78"/>
      <c r="SVW32" s="78"/>
      <c r="SVX32" s="78"/>
      <c r="SVY32" s="78"/>
      <c r="SVZ32" s="78"/>
      <c r="SWA32" s="78"/>
      <c r="SWB32" s="78"/>
      <c r="SWC32" s="78"/>
      <c r="SWD32" s="78"/>
      <c r="SWE32" s="78"/>
      <c r="SWF32" s="78"/>
      <c r="SWG32" s="78"/>
      <c r="SWH32" s="78"/>
      <c r="SWI32" s="78"/>
      <c r="SWJ32" s="78"/>
      <c r="SWK32" s="78"/>
      <c r="SWL32" s="78"/>
      <c r="SWM32" s="78"/>
      <c r="SWN32" s="78"/>
      <c r="SWO32" s="78"/>
      <c r="SWP32" s="78"/>
      <c r="SWQ32" s="78"/>
      <c r="SWR32" s="78"/>
      <c r="SWS32" s="78"/>
      <c r="SWT32" s="78"/>
      <c r="SWU32" s="78"/>
      <c r="SWV32" s="78"/>
      <c r="SWW32" s="78"/>
      <c r="SWX32" s="78"/>
      <c r="SWY32" s="78"/>
      <c r="SWZ32" s="78"/>
      <c r="SXA32" s="78"/>
      <c r="SXB32" s="78"/>
      <c r="SXC32" s="78"/>
      <c r="SXD32" s="78"/>
      <c r="SXE32" s="78"/>
      <c r="SXF32" s="78"/>
      <c r="SXG32" s="78"/>
      <c r="SXH32" s="78"/>
      <c r="SXI32" s="78"/>
      <c r="SXJ32" s="78"/>
      <c r="SXK32" s="78"/>
      <c r="SXL32" s="78"/>
      <c r="SXM32" s="78"/>
      <c r="SXN32" s="78"/>
      <c r="SXO32" s="78"/>
      <c r="SXP32" s="78"/>
      <c r="SXQ32" s="78"/>
      <c r="SXR32" s="78"/>
      <c r="SXS32" s="78"/>
      <c r="SXT32" s="78"/>
      <c r="SXU32" s="78"/>
      <c r="SXV32" s="78"/>
      <c r="SXW32" s="78"/>
      <c r="SXX32" s="78"/>
      <c r="SXY32" s="78"/>
      <c r="SXZ32" s="78"/>
      <c r="SYA32" s="78"/>
      <c r="SYB32" s="78"/>
      <c r="SYC32" s="78"/>
      <c r="SYD32" s="78"/>
      <c r="SYE32" s="78"/>
      <c r="SYF32" s="78"/>
      <c r="SYG32" s="78"/>
      <c r="SYH32" s="78"/>
      <c r="SYI32" s="78"/>
      <c r="SYJ32" s="78"/>
      <c r="SYK32" s="78"/>
      <c r="SYL32" s="78"/>
      <c r="SYM32" s="78"/>
      <c r="SYN32" s="78"/>
      <c r="SYO32" s="78"/>
      <c r="SYP32" s="78"/>
      <c r="SYQ32" s="78"/>
      <c r="SYR32" s="78"/>
      <c r="SYS32" s="78"/>
      <c r="SYT32" s="78"/>
      <c r="SYU32" s="78"/>
      <c r="SYV32" s="78"/>
      <c r="SYW32" s="78"/>
      <c r="SYX32" s="78"/>
      <c r="SYY32" s="78"/>
      <c r="SYZ32" s="78"/>
      <c r="SZA32" s="78"/>
      <c r="SZB32" s="78"/>
      <c r="SZC32" s="78"/>
      <c r="SZD32" s="78"/>
      <c r="SZE32" s="78"/>
      <c r="SZF32" s="78"/>
      <c r="SZG32" s="78"/>
      <c r="SZH32" s="78"/>
      <c r="SZI32" s="78"/>
      <c r="SZJ32" s="78"/>
      <c r="SZK32" s="78"/>
      <c r="SZL32" s="78"/>
      <c r="SZM32" s="78"/>
      <c r="SZN32" s="78"/>
      <c r="SZO32" s="78"/>
      <c r="SZP32" s="78"/>
      <c r="SZQ32" s="78"/>
      <c r="SZR32" s="78"/>
      <c r="SZS32" s="78"/>
      <c r="SZT32" s="78"/>
      <c r="SZU32" s="78"/>
      <c r="SZV32" s="78"/>
      <c r="SZW32" s="78"/>
      <c r="SZX32" s="78"/>
      <c r="SZY32" s="78"/>
      <c r="SZZ32" s="78"/>
      <c r="TAA32" s="78"/>
      <c r="TAB32" s="78"/>
      <c r="TAC32" s="78"/>
      <c r="TAD32" s="78"/>
      <c r="TAE32" s="78"/>
      <c r="TAF32" s="78"/>
      <c r="TAG32" s="78"/>
      <c r="TAH32" s="78"/>
      <c r="TAI32" s="78"/>
      <c r="TAJ32" s="78"/>
      <c r="TAK32" s="78"/>
      <c r="TAL32" s="78"/>
      <c r="TAM32" s="78"/>
      <c r="TAN32" s="78"/>
      <c r="TAO32" s="78"/>
      <c r="TAP32" s="78"/>
      <c r="TAQ32" s="78"/>
      <c r="TAR32" s="78"/>
      <c r="TAS32" s="78"/>
      <c r="TAT32" s="78"/>
      <c r="TAU32" s="78"/>
      <c r="TAV32" s="78"/>
      <c r="TAW32" s="78"/>
      <c r="TAX32" s="78"/>
      <c r="TAY32" s="78"/>
      <c r="TAZ32" s="78"/>
      <c r="TBA32" s="78"/>
      <c r="TBB32" s="78"/>
      <c r="TBC32" s="78"/>
      <c r="TBD32" s="78"/>
      <c r="TBE32" s="78"/>
      <c r="TBF32" s="78"/>
      <c r="TBG32" s="78"/>
      <c r="TBH32" s="78"/>
      <c r="TBI32" s="78"/>
      <c r="TBJ32" s="78"/>
      <c r="TBK32" s="78"/>
      <c r="TBL32" s="78"/>
      <c r="TBM32" s="78"/>
      <c r="TBN32" s="78"/>
      <c r="TBO32" s="78"/>
      <c r="TBP32" s="78"/>
      <c r="TBQ32" s="78"/>
      <c r="TBR32" s="78"/>
      <c r="TBS32" s="78"/>
      <c r="TBT32" s="78"/>
      <c r="TBU32" s="78"/>
      <c r="TBV32" s="78"/>
      <c r="TBW32" s="78"/>
      <c r="TBX32" s="78"/>
      <c r="TBY32" s="78"/>
      <c r="TBZ32" s="78"/>
      <c r="TCA32" s="78"/>
      <c r="TCB32" s="78"/>
      <c r="TCC32" s="78"/>
      <c r="TCD32" s="78"/>
      <c r="TCE32" s="78"/>
      <c r="TCF32" s="78"/>
      <c r="TCG32" s="78"/>
      <c r="TCH32" s="78"/>
      <c r="TCI32" s="78"/>
      <c r="TCJ32" s="78"/>
      <c r="TCK32" s="78"/>
      <c r="TCL32" s="78"/>
      <c r="TCM32" s="78"/>
      <c r="TCN32" s="78"/>
      <c r="TCO32" s="78"/>
      <c r="TCP32" s="78"/>
      <c r="TCQ32" s="78"/>
      <c r="TCR32" s="78"/>
      <c r="TCS32" s="78"/>
      <c r="TCT32" s="78"/>
      <c r="TCU32" s="78"/>
      <c r="TCV32" s="78"/>
      <c r="TCW32" s="78"/>
      <c r="TCX32" s="78"/>
      <c r="TCY32" s="78"/>
      <c r="TCZ32" s="78"/>
      <c r="TDA32" s="78"/>
      <c r="TDB32" s="78"/>
      <c r="TDC32" s="78"/>
      <c r="TDD32" s="78"/>
      <c r="TDE32" s="78"/>
      <c r="TDF32" s="78"/>
      <c r="TDG32" s="78"/>
      <c r="TDH32" s="78"/>
      <c r="TDI32" s="78"/>
      <c r="TDJ32" s="78"/>
      <c r="TDK32" s="78"/>
      <c r="TDL32" s="78"/>
      <c r="TDM32" s="78"/>
      <c r="TDN32" s="78"/>
      <c r="TDO32" s="78"/>
      <c r="TDP32" s="78"/>
      <c r="TDQ32" s="78"/>
      <c r="TDR32" s="78"/>
      <c r="TDS32" s="78"/>
      <c r="TDT32" s="78"/>
      <c r="TDU32" s="78"/>
      <c r="TDV32" s="78"/>
      <c r="TDW32" s="78"/>
      <c r="TDX32" s="78"/>
      <c r="TDY32" s="78"/>
      <c r="TDZ32" s="78"/>
      <c r="TEA32" s="78"/>
      <c r="TEB32" s="78"/>
      <c r="TEC32" s="78"/>
      <c r="TED32" s="78"/>
      <c r="TEE32" s="78"/>
      <c r="TEF32" s="78"/>
      <c r="TEG32" s="78"/>
      <c r="TEH32" s="78"/>
      <c r="TEI32" s="78"/>
      <c r="TEJ32" s="78"/>
      <c r="TEK32" s="78"/>
      <c r="TEL32" s="78"/>
      <c r="TEM32" s="78"/>
      <c r="TEN32" s="78"/>
      <c r="TEO32" s="78"/>
      <c r="TEP32" s="78"/>
      <c r="TEQ32" s="78"/>
      <c r="TER32" s="78"/>
      <c r="TES32" s="78"/>
      <c r="TET32" s="78"/>
      <c r="TEU32" s="78"/>
      <c r="TEV32" s="78"/>
      <c r="TEW32" s="78"/>
      <c r="TEX32" s="78"/>
      <c r="TEY32" s="78"/>
      <c r="TEZ32" s="78"/>
      <c r="TFA32" s="78"/>
      <c r="TFB32" s="78"/>
      <c r="TFC32" s="78"/>
      <c r="TFD32" s="78"/>
      <c r="TFE32" s="78"/>
      <c r="TFF32" s="78"/>
      <c r="TFG32" s="78"/>
      <c r="TFH32" s="78"/>
      <c r="TFI32" s="78"/>
      <c r="TFJ32" s="78"/>
      <c r="TFK32" s="78"/>
      <c r="TFL32" s="78"/>
      <c r="TFM32" s="78"/>
      <c r="TFN32" s="78"/>
      <c r="TFO32" s="78"/>
      <c r="TFP32" s="78"/>
      <c r="TFQ32" s="78"/>
      <c r="TFR32" s="78"/>
      <c r="TFS32" s="78"/>
      <c r="TFT32" s="78"/>
      <c r="TFU32" s="78"/>
      <c r="TFV32" s="78"/>
      <c r="TFW32" s="78"/>
      <c r="TFX32" s="78"/>
      <c r="TFY32" s="78"/>
      <c r="TFZ32" s="78"/>
      <c r="TGA32" s="78"/>
      <c r="TGB32" s="78"/>
      <c r="TGC32" s="78"/>
      <c r="TGD32" s="78"/>
      <c r="TGE32" s="78"/>
      <c r="TGF32" s="78"/>
      <c r="TGG32" s="78"/>
      <c r="TGH32" s="78"/>
      <c r="TGI32" s="78"/>
      <c r="TGJ32" s="78"/>
      <c r="TGK32" s="78"/>
      <c r="TGL32" s="78"/>
      <c r="TGM32" s="78"/>
      <c r="TGN32" s="78"/>
      <c r="TGO32" s="78"/>
      <c r="TGP32" s="78"/>
      <c r="TGQ32" s="78"/>
      <c r="TGR32" s="78"/>
      <c r="TGS32" s="78"/>
      <c r="TGT32" s="78"/>
      <c r="TGU32" s="78"/>
      <c r="TGV32" s="78"/>
      <c r="TGW32" s="78"/>
      <c r="TGX32" s="78"/>
      <c r="TGY32" s="78"/>
      <c r="TGZ32" s="78"/>
      <c r="THA32" s="78"/>
      <c r="THB32" s="78"/>
      <c r="THC32" s="78"/>
      <c r="THD32" s="78"/>
      <c r="THE32" s="78"/>
      <c r="THF32" s="78"/>
      <c r="THG32" s="78"/>
      <c r="THH32" s="78"/>
      <c r="THI32" s="78"/>
      <c r="THJ32" s="78"/>
      <c r="THK32" s="78"/>
      <c r="THL32" s="78"/>
      <c r="THM32" s="78"/>
      <c r="THN32" s="78"/>
      <c r="THO32" s="78"/>
      <c r="THP32" s="78"/>
      <c r="THQ32" s="78"/>
      <c r="THR32" s="78"/>
      <c r="THS32" s="78"/>
      <c r="THT32" s="78"/>
      <c r="THU32" s="78"/>
      <c r="THV32" s="78"/>
      <c r="THW32" s="78"/>
      <c r="THX32" s="78"/>
      <c r="THY32" s="78"/>
      <c r="THZ32" s="78"/>
      <c r="TIA32" s="78"/>
      <c r="TIB32" s="78"/>
      <c r="TIC32" s="78"/>
      <c r="TID32" s="78"/>
      <c r="TIE32" s="78"/>
      <c r="TIF32" s="78"/>
      <c r="TIG32" s="78"/>
      <c r="TIH32" s="78"/>
      <c r="TII32" s="78"/>
      <c r="TIJ32" s="78"/>
      <c r="TIK32" s="78"/>
      <c r="TIL32" s="78"/>
      <c r="TIM32" s="78"/>
      <c r="TIN32" s="78"/>
      <c r="TIO32" s="78"/>
      <c r="TIP32" s="78"/>
      <c r="TIQ32" s="78"/>
      <c r="TIR32" s="78"/>
      <c r="TIS32" s="78"/>
      <c r="TIT32" s="78"/>
      <c r="TIU32" s="78"/>
      <c r="TIV32" s="78"/>
      <c r="TIW32" s="78"/>
      <c r="TIX32" s="78"/>
      <c r="TIY32" s="78"/>
      <c r="TIZ32" s="78"/>
      <c r="TJA32" s="78"/>
      <c r="TJB32" s="78"/>
      <c r="TJC32" s="78"/>
      <c r="TJD32" s="78"/>
      <c r="TJE32" s="78"/>
      <c r="TJF32" s="78"/>
      <c r="TJG32" s="78"/>
      <c r="TJH32" s="78"/>
      <c r="TJI32" s="78"/>
      <c r="TJJ32" s="78"/>
      <c r="TJK32" s="78"/>
      <c r="TJL32" s="78"/>
      <c r="TJM32" s="78"/>
      <c r="TJN32" s="78"/>
      <c r="TJO32" s="78"/>
      <c r="TJP32" s="78"/>
      <c r="TJQ32" s="78"/>
      <c r="TJR32" s="78"/>
      <c r="TJS32" s="78"/>
      <c r="TJT32" s="78"/>
      <c r="TJU32" s="78"/>
      <c r="TJV32" s="78"/>
      <c r="TJW32" s="78"/>
      <c r="TJX32" s="78"/>
      <c r="TJY32" s="78"/>
      <c r="TJZ32" s="78"/>
      <c r="TKA32" s="78"/>
      <c r="TKB32" s="78"/>
      <c r="TKC32" s="78"/>
      <c r="TKD32" s="78"/>
      <c r="TKE32" s="78"/>
      <c r="TKF32" s="78"/>
      <c r="TKG32" s="78"/>
      <c r="TKH32" s="78"/>
      <c r="TKI32" s="78"/>
      <c r="TKJ32" s="78"/>
      <c r="TKK32" s="78"/>
      <c r="TKL32" s="78"/>
      <c r="TKM32" s="78"/>
      <c r="TKN32" s="78"/>
      <c r="TKO32" s="78"/>
      <c r="TKP32" s="78"/>
      <c r="TKQ32" s="78"/>
      <c r="TKR32" s="78"/>
      <c r="TKS32" s="78"/>
      <c r="TKT32" s="78"/>
      <c r="TKU32" s="78"/>
      <c r="TKV32" s="78"/>
      <c r="TKW32" s="78"/>
      <c r="TKX32" s="78"/>
      <c r="TKY32" s="78"/>
      <c r="TKZ32" s="78"/>
      <c r="TLA32" s="78"/>
      <c r="TLB32" s="78"/>
      <c r="TLC32" s="78"/>
      <c r="TLD32" s="78"/>
      <c r="TLE32" s="78"/>
      <c r="TLF32" s="78"/>
      <c r="TLG32" s="78"/>
      <c r="TLH32" s="78"/>
      <c r="TLI32" s="78"/>
      <c r="TLJ32" s="78"/>
      <c r="TLK32" s="78"/>
      <c r="TLL32" s="78"/>
      <c r="TLM32" s="78"/>
      <c r="TLN32" s="78"/>
      <c r="TLO32" s="78"/>
      <c r="TLP32" s="78"/>
      <c r="TLQ32" s="78"/>
      <c r="TLR32" s="78"/>
      <c r="TLS32" s="78"/>
      <c r="TLT32" s="78"/>
      <c r="TLU32" s="78"/>
      <c r="TLV32" s="78"/>
      <c r="TLW32" s="78"/>
      <c r="TLX32" s="78"/>
      <c r="TLY32" s="78"/>
      <c r="TLZ32" s="78"/>
      <c r="TMA32" s="78"/>
      <c r="TMB32" s="78"/>
      <c r="TMC32" s="78"/>
      <c r="TMD32" s="78"/>
      <c r="TME32" s="78"/>
      <c r="TMF32" s="78"/>
      <c r="TMG32" s="78"/>
      <c r="TMH32" s="78"/>
      <c r="TMI32" s="78"/>
      <c r="TMJ32" s="78"/>
      <c r="TMK32" s="78"/>
      <c r="TML32" s="78"/>
      <c r="TMM32" s="78"/>
      <c r="TMN32" s="78"/>
      <c r="TMO32" s="78"/>
      <c r="TMP32" s="78"/>
      <c r="TMQ32" s="78"/>
      <c r="TMR32" s="78"/>
      <c r="TMS32" s="78"/>
      <c r="TMT32" s="78"/>
      <c r="TMU32" s="78"/>
      <c r="TMV32" s="78"/>
      <c r="TMW32" s="78"/>
      <c r="TMX32" s="78"/>
      <c r="TMY32" s="78"/>
      <c r="TMZ32" s="78"/>
      <c r="TNA32" s="78"/>
      <c r="TNB32" s="78"/>
      <c r="TNC32" s="78"/>
      <c r="TND32" s="78"/>
      <c r="TNE32" s="78"/>
      <c r="TNF32" s="78"/>
      <c r="TNG32" s="78"/>
      <c r="TNH32" s="78"/>
      <c r="TNI32" s="78"/>
      <c r="TNJ32" s="78"/>
      <c r="TNK32" s="78"/>
      <c r="TNL32" s="78"/>
      <c r="TNM32" s="78"/>
      <c r="TNN32" s="78"/>
      <c r="TNO32" s="78"/>
      <c r="TNP32" s="78"/>
      <c r="TNQ32" s="78"/>
      <c r="TNR32" s="78"/>
      <c r="TNS32" s="78"/>
      <c r="TNT32" s="78"/>
      <c r="TNU32" s="78"/>
      <c r="TNV32" s="78"/>
      <c r="TNW32" s="78"/>
      <c r="TNX32" s="78"/>
      <c r="TNY32" s="78"/>
      <c r="TNZ32" s="78"/>
      <c r="TOA32" s="78"/>
      <c r="TOB32" s="78"/>
      <c r="TOC32" s="78"/>
      <c r="TOD32" s="78"/>
      <c r="TOE32" s="78"/>
      <c r="TOF32" s="78"/>
      <c r="TOG32" s="78"/>
      <c r="TOH32" s="78"/>
      <c r="TOI32" s="78"/>
      <c r="TOJ32" s="78"/>
      <c r="TOK32" s="78"/>
      <c r="TOL32" s="78"/>
      <c r="TOM32" s="78"/>
      <c r="TON32" s="78"/>
      <c r="TOO32" s="78"/>
      <c r="TOP32" s="78"/>
      <c r="TOQ32" s="78"/>
      <c r="TOR32" s="78"/>
      <c r="TOS32" s="78"/>
      <c r="TOT32" s="78"/>
      <c r="TOU32" s="78"/>
      <c r="TOV32" s="78"/>
      <c r="TOW32" s="78"/>
      <c r="TOX32" s="78"/>
      <c r="TOY32" s="78"/>
      <c r="TOZ32" s="78"/>
      <c r="TPA32" s="78"/>
      <c r="TPB32" s="78"/>
      <c r="TPC32" s="78"/>
      <c r="TPD32" s="78"/>
      <c r="TPE32" s="78"/>
      <c r="TPF32" s="78"/>
      <c r="TPG32" s="78"/>
      <c r="TPH32" s="78"/>
      <c r="TPI32" s="78"/>
      <c r="TPJ32" s="78"/>
      <c r="TPK32" s="78"/>
      <c r="TPL32" s="78"/>
      <c r="TPM32" s="78"/>
      <c r="TPN32" s="78"/>
      <c r="TPO32" s="78"/>
      <c r="TPP32" s="78"/>
      <c r="TPQ32" s="78"/>
      <c r="TPR32" s="78"/>
      <c r="TPS32" s="78"/>
      <c r="TPT32" s="78"/>
      <c r="TPU32" s="78"/>
      <c r="TPV32" s="78"/>
      <c r="TPW32" s="78"/>
      <c r="TPX32" s="78"/>
      <c r="TPY32" s="78"/>
      <c r="TPZ32" s="78"/>
      <c r="TQA32" s="78"/>
      <c r="TQB32" s="78"/>
      <c r="TQC32" s="78"/>
      <c r="TQD32" s="78"/>
      <c r="TQE32" s="78"/>
      <c r="TQF32" s="78"/>
      <c r="TQG32" s="78"/>
      <c r="TQH32" s="78"/>
      <c r="TQI32" s="78"/>
      <c r="TQJ32" s="78"/>
      <c r="TQK32" s="78"/>
      <c r="TQL32" s="78"/>
      <c r="TQM32" s="78"/>
      <c r="TQN32" s="78"/>
      <c r="TQO32" s="78"/>
      <c r="TQP32" s="78"/>
      <c r="TQQ32" s="78"/>
      <c r="TQR32" s="78"/>
      <c r="TQS32" s="78"/>
      <c r="TQT32" s="78"/>
      <c r="TQU32" s="78"/>
      <c r="TQV32" s="78"/>
      <c r="TQW32" s="78"/>
      <c r="TQX32" s="78"/>
      <c r="TQY32" s="78"/>
      <c r="TQZ32" s="78"/>
      <c r="TRA32" s="78"/>
      <c r="TRB32" s="78"/>
      <c r="TRC32" s="78"/>
      <c r="TRD32" s="78"/>
      <c r="TRE32" s="78"/>
      <c r="TRF32" s="78"/>
      <c r="TRG32" s="78"/>
      <c r="TRH32" s="78"/>
      <c r="TRI32" s="78"/>
      <c r="TRJ32" s="78"/>
      <c r="TRK32" s="78"/>
      <c r="TRL32" s="78"/>
      <c r="TRM32" s="78"/>
      <c r="TRN32" s="78"/>
      <c r="TRO32" s="78"/>
      <c r="TRP32" s="78"/>
      <c r="TRQ32" s="78"/>
      <c r="TRR32" s="78"/>
      <c r="TRS32" s="78"/>
      <c r="TRT32" s="78"/>
      <c r="TRU32" s="78"/>
      <c r="TRV32" s="78"/>
      <c r="TRW32" s="78"/>
      <c r="TRX32" s="78"/>
      <c r="TRY32" s="78"/>
      <c r="TRZ32" s="78"/>
      <c r="TSA32" s="78"/>
      <c r="TSB32" s="78"/>
      <c r="TSC32" s="78"/>
      <c r="TSD32" s="78"/>
      <c r="TSE32" s="78"/>
      <c r="TSF32" s="78"/>
      <c r="TSG32" s="78"/>
      <c r="TSH32" s="78"/>
      <c r="TSI32" s="78"/>
      <c r="TSJ32" s="78"/>
      <c r="TSK32" s="78"/>
      <c r="TSL32" s="78"/>
      <c r="TSM32" s="78"/>
      <c r="TSN32" s="78"/>
      <c r="TSO32" s="78"/>
      <c r="TSP32" s="78"/>
      <c r="TSQ32" s="78"/>
      <c r="TSR32" s="78"/>
      <c r="TSS32" s="78"/>
      <c r="TST32" s="78"/>
      <c r="TSU32" s="78"/>
      <c r="TSV32" s="78"/>
      <c r="TSW32" s="78"/>
      <c r="TSX32" s="78"/>
      <c r="TSY32" s="78"/>
      <c r="TSZ32" s="78"/>
      <c r="TTA32" s="78"/>
      <c r="TTB32" s="78"/>
      <c r="TTC32" s="78"/>
      <c r="TTD32" s="78"/>
      <c r="TTE32" s="78"/>
      <c r="TTF32" s="78"/>
      <c r="TTG32" s="78"/>
      <c r="TTH32" s="78"/>
      <c r="TTI32" s="78"/>
      <c r="TTJ32" s="78"/>
      <c r="TTK32" s="78"/>
      <c r="TTL32" s="78"/>
      <c r="TTM32" s="78"/>
      <c r="TTN32" s="78"/>
      <c r="TTO32" s="78"/>
      <c r="TTP32" s="78"/>
      <c r="TTQ32" s="78"/>
      <c r="TTR32" s="78"/>
      <c r="TTS32" s="78"/>
      <c r="TTT32" s="78"/>
      <c r="TTU32" s="78"/>
      <c r="TTV32" s="78"/>
      <c r="TTW32" s="78"/>
      <c r="TTX32" s="78"/>
      <c r="TTY32" s="78"/>
      <c r="TTZ32" s="78"/>
      <c r="TUA32" s="78"/>
      <c r="TUB32" s="78"/>
      <c r="TUC32" s="78"/>
      <c r="TUD32" s="78"/>
      <c r="TUE32" s="78"/>
      <c r="TUF32" s="78"/>
      <c r="TUG32" s="78"/>
      <c r="TUH32" s="78"/>
      <c r="TUI32" s="78"/>
      <c r="TUJ32" s="78"/>
      <c r="TUK32" s="78"/>
      <c r="TUL32" s="78"/>
      <c r="TUM32" s="78"/>
      <c r="TUN32" s="78"/>
      <c r="TUO32" s="78"/>
      <c r="TUP32" s="78"/>
      <c r="TUQ32" s="78"/>
      <c r="TUR32" s="78"/>
      <c r="TUS32" s="78"/>
      <c r="TUT32" s="78"/>
      <c r="TUU32" s="78"/>
      <c r="TUV32" s="78"/>
      <c r="TUW32" s="78"/>
      <c r="TUX32" s="78"/>
      <c r="TUY32" s="78"/>
      <c r="TUZ32" s="78"/>
      <c r="TVA32" s="78"/>
      <c r="TVB32" s="78"/>
      <c r="TVC32" s="78"/>
      <c r="TVD32" s="78"/>
      <c r="TVE32" s="78"/>
      <c r="TVF32" s="78"/>
      <c r="TVG32" s="78"/>
      <c r="TVH32" s="78"/>
      <c r="TVI32" s="78"/>
      <c r="TVJ32" s="78"/>
      <c r="TVK32" s="78"/>
      <c r="TVL32" s="78"/>
      <c r="TVM32" s="78"/>
      <c r="TVN32" s="78"/>
      <c r="TVO32" s="78"/>
      <c r="TVP32" s="78"/>
      <c r="TVQ32" s="78"/>
      <c r="TVR32" s="78"/>
      <c r="TVS32" s="78"/>
      <c r="TVT32" s="78"/>
      <c r="TVU32" s="78"/>
      <c r="TVV32" s="78"/>
      <c r="TVW32" s="78"/>
      <c r="TVX32" s="78"/>
      <c r="TVY32" s="78"/>
      <c r="TVZ32" s="78"/>
      <c r="TWA32" s="78"/>
      <c r="TWB32" s="78"/>
      <c r="TWC32" s="78"/>
      <c r="TWD32" s="78"/>
      <c r="TWE32" s="78"/>
      <c r="TWF32" s="78"/>
      <c r="TWG32" s="78"/>
      <c r="TWH32" s="78"/>
      <c r="TWI32" s="78"/>
      <c r="TWJ32" s="78"/>
      <c r="TWK32" s="78"/>
      <c r="TWL32" s="78"/>
      <c r="TWM32" s="78"/>
      <c r="TWN32" s="78"/>
      <c r="TWO32" s="78"/>
      <c r="TWP32" s="78"/>
      <c r="TWQ32" s="78"/>
      <c r="TWR32" s="78"/>
      <c r="TWS32" s="78"/>
      <c r="TWT32" s="78"/>
      <c r="TWU32" s="78"/>
      <c r="TWV32" s="78"/>
      <c r="TWW32" s="78"/>
      <c r="TWX32" s="78"/>
      <c r="TWY32" s="78"/>
      <c r="TWZ32" s="78"/>
      <c r="TXA32" s="78"/>
      <c r="TXB32" s="78"/>
      <c r="TXC32" s="78"/>
      <c r="TXD32" s="78"/>
      <c r="TXE32" s="78"/>
      <c r="TXF32" s="78"/>
      <c r="TXG32" s="78"/>
      <c r="TXH32" s="78"/>
      <c r="TXI32" s="78"/>
      <c r="TXJ32" s="78"/>
      <c r="TXK32" s="78"/>
      <c r="TXL32" s="78"/>
      <c r="TXM32" s="78"/>
      <c r="TXN32" s="78"/>
      <c r="TXO32" s="78"/>
      <c r="TXP32" s="78"/>
      <c r="TXQ32" s="78"/>
      <c r="TXR32" s="78"/>
      <c r="TXS32" s="78"/>
      <c r="TXT32" s="78"/>
      <c r="TXU32" s="78"/>
      <c r="TXV32" s="78"/>
      <c r="TXW32" s="78"/>
      <c r="TXX32" s="78"/>
      <c r="TXY32" s="78"/>
      <c r="TXZ32" s="78"/>
      <c r="TYA32" s="78"/>
      <c r="TYB32" s="78"/>
      <c r="TYC32" s="78"/>
      <c r="TYD32" s="78"/>
      <c r="TYE32" s="78"/>
      <c r="TYF32" s="78"/>
      <c r="TYG32" s="78"/>
      <c r="TYH32" s="78"/>
      <c r="TYI32" s="78"/>
      <c r="TYJ32" s="78"/>
      <c r="TYK32" s="78"/>
      <c r="TYL32" s="78"/>
      <c r="TYM32" s="78"/>
      <c r="TYN32" s="78"/>
      <c r="TYO32" s="78"/>
      <c r="TYP32" s="78"/>
      <c r="TYQ32" s="78"/>
      <c r="TYR32" s="78"/>
      <c r="TYS32" s="78"/>
      <c r="TYT32" s="78"/>
      <c r="TYU32" s="78"/>
      <c r="TYV32" s="78"/>
      <c r="TYW32" s="78"/>
      <c r="TYX32" s="78"/>
      <c r="TYY32" s="78"/>
      <c r="TYZ32" s="78"/>
      <c r="TZA32" s="78"/>
      <c r="TZB32" s="78"/>
      <c r="TZC32" s="78"/>
      <c r="TZD32" s="78"/>
      <c r="TZE32" s="78"/>
      <c r="TZF32" s="78"/>
      <c r="TZG32" s="78"/>
      <c r="TZH32" s="78"/>
      <c r="TZI32" s="78"/>
      <c r="TZJ32" s="78"/>
      <c r="TZK32" s="78"/>
      <c r="TZL32" s="78"/>
      <c r="TZM32" s="78"/>
      <c r="TZN32" s="78"/>
      <c r="TZO32" s="78"/>
      <c r="TZP32" s="78"/>
      <c r="TZQ32" s="78"/>
      <c r="TZR32" s="78"/>
      <c r="TZS32" s="78"/>
      <c r="TZT32" s="78"/>
      <c r="TZU32" s="78"/>
      <c r="TZV32" s="78"/>
      <c r="TZW32" s="78"/>
      <c r="TZX32" s="78"/>
      <c r="TZY32" s="78"/>
      <c r="TZZ32" s="78"/>
      <c r="UAA32" s="78"/>
      <c r="UAB32" s="78"/>
      <c r="UAC32" s="78"/>
      <c r="UAD32" s="78"/>
      <c r="UAE32" s="78"/>
      <c r="UAF32" s="78"/>
      <c r="UAG32" s="78"/>
      <c r="UAH32" s="78"/>
      <c r="UAI32" s="78"/>
      <c r="UAJ32" s="78"/>
      <c r="UAK32" s="78"/>
      <c r="UAL32" s="78"/>
      <c r="UAM32" s="78"/>
      <c r="UAN32" s="78"/>
      <c r="UAO32" s="78"/>
      <c r="UAP32" s="78"/>
      <c r="UAQ32" s="78"/>
      <c r="UAR32" s="78"/>
      <c r="UAS32" s="78"/>
      <c r="UAT32" s="78"/>
      <c r="UAU32" s="78"/>
      <c r="UAV32" s="78"/>
      <c r="UAW32" s="78"/>
      <c r="UAX32" s="78"/>
      <c r="UAY32" s="78"/>
      <c r="UAZ32" s="78"/>
      <c r="UBA32" s="78"/>
      <c r="UBB32" s="78"/>
      <c r="UBC32" s="78"/>
      <c r="UBD32" s="78"/>
      <c r="UBE32" s="78"/>
      <c r="UBF32" s="78"/>
      <c r="UBG32" s="78"/>
      <c r="UBH32" s="78"/>
      <c r="UBI32" s="78"/>
      <c r="UBJ32" s="78"/>
      <c r="UBK32" s="78"/>
      <c r="UBL32" s="78"/>
      <c r="UBM32" s="78"/>
      <c r="UBN32" s="78"/>
      <c r="UBO32" s="78"/>
      <c r="UBP32" s="78"/>
      <c r="UBQ32" s="78"/>
      <c r="UBR32" s="78"/>
      <c r="UBS32" s="78"/>
      <c r="UBT32" s="78"/>
      <c r="UBU32" s="78"/>
      <c r="UBV32" s="78"/>
      <c r="UBW32" s="78"/>
      <c r="UBX32" s="78"/>
      <c r="UBY32" s="78"/>
      <c r="UBZ32" s="78"/>
      <c r="UCA32" s="78"/>
      <c r="UCB32" s="78"/>
      <c r="UCC32" s="78"/>
      <c r="UCD32" s="78"/>
      <c r="UCE32" s="78"/>
      <c r="UCF32" s="78"/>
      <c r="UCG32" s="78"/>
      <c r="UCH32" s="78"/>
      <c r="UCI32" s="78"/>
      <c r="UCJ32" s="78"/>
      <c r="UCK32" s="78"/>
      <c r="UCL32" s="78"/>
      <c r="UCM32" s="78"/>
      <c r="UCN32" s="78"/>
      <c r="UCO32" s="78"/>
      <c r="UCP32" s="78"/>
      <c r="UCQ32" s="78"/>
      <c r="UCR32" s="78"/>
      <c r="UCS32" s="78"/>
      <c r="UCT32" s="78"/>
      <c r="UCU32" s="78"/>
      <c r="UCV32" s="78"/>
      <c r="UCW32" s="78"/>
      <c r="UCX32" s="78"/>
      <c r="UCY32" s="78"/>
      <c r="UCZ32" s="78"/>
      <c r="UDA32" s="78"/>
      <c r="UDB32" s="78"/>
      <c r="UDC32" s="78"/>
      <c r="UDD32" s="78"/>
      <c r="UDE32" s="78"/>
      <c r="UDF32" s="78"/>
      <c r="UDG32" s="78"/>
      <c r="UDH32" s="78"/>
      <c r="UDI32" s="78"/>
      <c r="UDJ32" s="78"/>
      <c r="UDK32" s="78"/>
      <c r="UDL32" s="78"/>
      <c r="UDM32" s="78"/>
      <c r="UDN32" s="78"/>
      <c r="UDO32" s="78"/>
      <c r="UDP32" s="78"/>
      <c r="UDQ32" s="78"/>
      <c r="UDR32" s="78"/>
      <c r="UDS32" s="78"/>
      <c r="UDT32" s="78"/>
      <c r="UDU32" s="78"/>
      <c r="UDV32" s="78"/>
      <c r="UDW32" s="78"/>
      <c r="UDX32" s="78"/>
      <c r="UDY32" s="78"/>
      <c r="UDZ32" s="78"/>
      <c r="UEA32" s="78"/>
      <c r="UEB32" s="78"/>
      <c r="UEC32" s="78"/>
      <c r="UED32" s="78"/>
      <c r="UEE32" s="78"/>
      <c r="UEF32" s="78"/>
      <c r="UEG32" s="78"/>
      <c r="UEH32" s="78"/>
      <c r="UEI32" s="78"/>
      <c r="UEJ32" s="78"/>
      <c r="UEK32" s="78"/>
      <c r="UEL32" s="78"/>
      <c r="UEM32" s="78"/>
      <c r="UEN32" s="78"/>
      <c r="UEO32" s="78"/>
      <c r="UEP32" s="78"/>
      <c r="UEQ32" s="78"/>
      <c r="UER32" s="78"/>
      <c r="UES32" s="78"/>
      <c r="UET32" s="78"/>
      <c r="UEU32" s="78"/>
      <c r="UEV32" s="78"/>
      <c r="UEW32" s="78"/>
      <c r="UEX32" s="78"/>
      <c r="UEY32" s="78"/>
      <c r="UEZ32" s="78"/>
      <c r="UFA32" s="78"/>
      <c r="UFB32" s="78"/>
      <c r="UFC32" s="78"/>
      <c r="UFD32" s="78"/>
      <c r="UFE32" s="78"/>
      <c r="UFF32" s="78"/>
      <c r="UFG32" s="78"/>
      <c r="UFH32" s="78"/>
      <c r="UFI32" s="78"/>
      <c r="UFJ32" s="78"/>
      <c r="UFK32" s="78"/>
      <c r="UFL32" s="78"/>
      <c r="UFM32" s="78"/>
      <c r="UFN32" s="78"/>
      <c r="UFO32" s="78"/>
      <c r="UFP32" s="78"/>
      <c r="UFQ32" s="78"/>
      <c r="UFR32" s="78"/>
      <c r="UFS32" s="78"/>
      <c r="UFT32" s="78"/>
      <c r="UFU32" s="78"/>
      <c r="UFV32" s="78"/>
      <c r="UFW32" s="78"/>
      <c r="UFX32" s="78"/>
      <c r="UFY32" s="78"/>
      <c r="UFZ32" s="78"/>
      <c r="UGA32" s="78"/>
      <c r="UGB32" s="78"/>
      <c r="UGC32" s="78"/>
      <c r="UGD32" s="78"/>
      <c r="UGE32" s="78"/>
      <c r="UGF32" s="78"/>
      <c r="UGG32" s="78"/>
      <c r="UGH32" s="78"/>
      <c r="UGI32" s="78"/>
      <c r="UGJ32" s="78"/>
      <c r="UGK32" s="78"/>
      <c r="UGL32" s="78"/>
      <c r="UGM32" s="78"/>
      <c r="UGN32" s="78"/>
      <c r="UGO32" s="78"/>
      <c r="UGP32" s="78"/>
      <c r="UGQ32" s="78"/>
      <c r="UGR32" s="78"/>
      <c r="UGS32" s="78"/>
      <c r="UGT32" s="78"/>
      <c r="UGU32" s="78"/>
      <c r="UGV32" s="78"/>
      <c r="UGW32" s="78"/>
      <c r="UGX32" s="78"/>
      <c r="UGY32" s="78"/>
      <c r="UGZ32" s="78"/>
      <c r="UHA32" s="78"/>
      <c r="UHB32" s="78"/>
      <c r="UHC32" s="78"/>
      <c r="UHD32" s="78"/>
      <c r="UHE32" s="78"/>
      <c r="UHF32" s="78"/>
      <c r="UHG32" s="78"/>
      <c r="UHH32" s="78"/>
      <c r="UHI32" s="78"/>
      <c r="UHJ32" s="78"/>
      <c r="UHK32" s="78"/>
      <c r="UHL32" s="78"/>
      <c r="UHM32" s="78"/>
      <c r="UHN32" s="78"/>
      <c r="UHO32" s="78"/>
      <c r="UHP32" s="78"/>
      <c r="UHQ32" s="78"/>
      <c r="UHR32" s="78"/>
      <c r="UHS32" s="78"/>
      <c r="UHT32" s="78"/>
      <c r="UHU32" s="78"/>
      <c r="UHV32" s="78"/>
      <c r="UHW32" s="78"/>
      <c r="UHX32" s="78"/>
      <c r="UHY32" s="78"/>
      <c r="UHZ32" s="78"/>
      <c r="UIA32" s="78"/>
      <c r="UIB32" s="78"/>
      <c r="UIC32" s="78"/>
      <c r="UID32" s="78"/>
      <c r="UIE32" s="78"/>
      <c r="UIF32" s="78"/>
      <c r="UIG32" s="78"/>
      <c r="UIH32" s="78"/>
      <c r="UII32" s="78"/>
      <c r="UIJ32" s="78"/>
      <c r="UIK32" s="78"/>
      <c r="UIL32" s="78"/>
      <c r="UIM32" s="78"/>
      <c r="UIN32" s="78"/>
      <c r="UIO32" s="78"/>
      <c r="UIP32" s="78"/>
      <c r="UIQ32" s="78"/>
      <c r="UIR32" s="78"/>
      <c r="UIS32" s="78"/>
      <c r="UIT32" s="78"/>
      <c r="UIU32" s="78"/>
      <c r="UIV32" s="78"/>
      <c r="UIW32" s="78"/>
      <c r="UIX32" s="78"/>
      <c r="UIY32" s="78"/>
      <c r="UIZ32" s="78"/>
      <c r="UJA32" s="78"/>
      <c r="UJB32" s="78"/>
      <c r="UJC32" s="78"/>
      <c r="UJD32" s="78"/>
      <c r="UJE32" s="78"/>
      <c r="UJF32" s="78"/>
      <c r="UJG32" s="78"/>
      <c r="UJH32" s="78"/>
      <c r="UJI32" s="78"/>
      <c r="UJJ32" s="78"/>
      <c r="UJK32" s="78"/>
      <c r="UJL32" s="78"/>
      <c r="UJM32" s="78"/>
      <c r="UJN32" s="78"/>
      <c r="UJO32" s="78"/>
      <c r="UJP32" s="78"/>
      <c r="UJQ32" s="78"/>
      <c r="UJR32" s="78"/>
      <c r="UJS32" s="78"/>
      <c r="UJT32" s="78"/>
      <c r="UJU32" s="78"/>
      <c r="UJV32" s="78"/>
      <c r="UJW32" s="78"/>
      <c r="UJX32" s="78"/>
      <c r="UJY32" s="78"/>
      <c r="UJZ32" s="78"/>
      <c r="UKA32" s="78"/>
      <c r="UKB32" s="78"/>
      <c r="UKC32" s="78"/>
      <c r="UKD32" s="78"/>
      <c r="UKE32" s="78"/>
      <c r="UKF32" s="78"/>
      <c r="UKG32" s="78"/>
      <c r="UKH32" s="78"/>
      <c r="UKI32" s="78"/>
      <c r="UKJ32" s="78"/>
      <c r="UKK32" s="78"/>
      <c r="UKL32" s="78"/>
      <c r="UKM32" s="78"/>
      <c r="UKN32" s="78"/>
      <c r="UKO32" s="78"/>
      <c r="UKP32" s="78"/>
      <c r="UKQ32" s="78"/>
      <c r="UKR32" s="78"/>
      <c r="UKS32" s="78"/>
      <c r="UKT32" s="78"/>
      <c r="UKU32" s="78"/>
      <c r="UKV32" s="78"/>
      <c r="UKW32" s="78"/>
      <c r="UKX32" s="78"/>
      <c r="UKY32" s="78"/>
      <c r="UKZ32" s="78"/>
      <c r="ULA32" s="78"/>
      <c r="ULB32" s="78"/>
      <c r="ULC32" s="78"/>
      <c r="ULD32" s="78"/>
      <c r="ULE32" s="78"/>
      <c r="ULF32" s="78"/>
      <c r="ULG32" s="78"/>
      <c r="ULH32" s="78"/>
      <c r="ULI32" s="78"/>
      <c r="ULJ32" s="78"/>
      <c r="ULK32" s="78"/>
      <c r="ULL32" s="78"/>
      <c r="ULM32" s="78"/>
      <c r="ULN32" s="78"/>
      <c r="ULO32" s="78"/>
      <c r="ULP32" s="78"/>
      <c r="ULQ32" s="78"/>
      <c r="ULR32" s="78"/>
      <c r="ULS32" s="78"/>
      <c r="ULT32" s="78"/>
      <c r="ULU32" s="78"/>
      <c r="ULV32" s="78"/>
      <c r="ULW32" s="78"/>
      <c r="ULX32" s="78"/>
      <c r="ULY32" s="78"/>
      <c r="ULZ32" s="78"/>
      <c r="UMA32" s="78"/>
      <c r="UMB32" s="78"/>
      <c r="UMC32" s="78"/>
      <c r="UMD32" s="78"/>
      <c r="UME32" s="78"/>
      <c r="UMF32" s="78"/>
      <c r="UMG32" s="78"/>
      <c r="UMH32" s="78"/>
      <c r="UMI32" s="78"/>
      <c r="UMJ32" s="78"/>
      <c r="UMK32" s="78"/>
      <c r="UML32" s="78"/>
      <c r="UMM32" s="78"/>
      <c r="UMN32" s="78"/>
      <c r="UMO32" s="78"/>
      <c r="UMP32" s="78"/>
      <c r="UMQ32" s="78"/>
      <c r="UMR32" s="78"/>
      <c r="UMS32" s="78"/>
      <c r="UMT32" s="78"/>
      <c r="UMU32" s="78"/>
      <c r="UMV32" s="78"/>
      <c r="UMW32" s="78"/>
      <c r="UMX32" s="78"/>
      <c r="UMY32" s="78"/>
      <c r="UMZ32" s="78"/>
      <c r="UNA32" s="78"/>
      <c r="UNB32" s="78"/>
      <c r="UNC32" s="78"/>
      <c r="UND32" s="78"/>
      <c r="UNE32" s="78"/>
      <c r="UNF32" s="78"/>
      <c r="UNG32" s="78"/>
      <c r="UNH32" s="78"/>
      <c r="UNI32" s="78"/>
      <c r="UNJ32" s="78"/>
      <c r="UNK32" s="78"/>
      <c r="UNL32" s="78"/>
      <c r="UNM32" s="78"/>
      <c r="UNN32" s="78"/>
      <c r="UNO32" s="78"/>
      <c r="UNP32" s="78"/>
      <c r="UNQ32" s="78"/>
      <c r="UNR32" s="78"/>
      <c r="UNS32" s="78"/>
      <c r="UNT32" s="78"/>
      <c r="UNU32" s="78"/>
      <c r="UNV32" s="78"/>
      <c r="UNW32" s="78"/>
      <c r="UNX32" s="78"/>
      <c r="UNY32" s="78"/>
      <c r="UNZ32" s="78"/>
      <c r="UOA32" s="78"/>
      <c r="UOB32" s="78"/>
      <c r="UOC32" s="78"/>
      <c r="UOD32" s="78"/>
      <c r="UOE32" s="78"/>
      <c r="UOF32" s="78"/>
      <c r="UOG32" s="78"/>
      <c r="UOH32" s="78"/>
      <c r="UOI32" s="78"/>
      <c r="UOJ32" s="78"/>
      <c r="UOK32" s="78"/>
      <c r="UOL32" s="78"/>
      <c r="UOM32" s="78"/>
      <c r="UON32" s="78"/>
      <c r="UOO32" s="78"/>
      <c r="UOP32" s="78"/>
      <c r="UOQ32" s="78"/>
      <c r="UOR32" s="78"/>
      <c r="UOS32" s="78"/>
      <c r="UOT32" s="78"/>
      <c r="UOU32" s="78"/>
      <c r="UOV32" s="78"/>
      <c r="UOW32" s="78"/>
      <c r="UOX32" s="78"/>
      <c r="UOY32" s="78"/>
      <c r="UOZ32" s="78"/>
      <c r="UPA32" s="78"/>
      <c r="UPB32" s="78"/>
      <c r="UPC32" s="78"/>
      <c r="UPD32" s="78"/>
      <c r="UPE32" s="78"/>
      <c r="UPF32" s="78"/>
      <c r="UPG32" s="78"/>
      <c r="UPH32" s="78"/>
      <c r="UPI32" s="78"/>
      <c r="UPJ32" s="78"/>
      <c r="UPK32" s="78"/>
      <c r="UPL32" s="78"/>
      <c r="UPM32" s="78"/>
      <c r="UPN32" s="78"/>
      <c r="UPO32" s="78"/>
      <c r="UPP32" s="78"/>
      <c r="UPQ32" s="78"/>
      <c r="UPR32" s="78"/>
      <c r="UPS32" s="78"/>
      <c r="UPT32" s="78"/>
      <c r="UPU32" s="78"/>
      <c r="UPV32" s="78"/>
      <c r="UPW32" s="78"/>
      <c r="UPX32" s="78"/>
      <c r="UPY32" s="78"/>
      <c r="UPZ32" s="78"/>
      <c r="UQA32" s="78"/>
      <c r="UQB32" s="78"/>
      <c r="UQC32" s="78"/>
      <c r="UQD32" s="78"/>
      <c r="UQE32" s="78"/>
      <c r="UQF32" s="78"/>
      <c r="UQG32" s="78"/>
      <c r="UQH32" s="78"/>
      <c r="UQI32" s="78"/>
      <c r="UQJ32" s="78"/>
      <c r="UQK32" s="78"/>
      <c r="UQL32" s="78"/>
      <c r="UQM32" s="78"/>
      <c r="UQN32" s="78"/>
      <c r="UQO32" s="78"/>
      <c r="UQP32" s="78"/>
      <c r="UQQ32" s="78"/>
      <c r="UQR32" s="78"/>
      <c r="UQS32" s="78"/>
      <c r="UQT32" s="78"/>
      <c r="UQU32" s="78"/>
      <c r="UQV32" s="78"/>
      <c r="UQW32" s="78"/>
      <c r="UQX32" s="78"/>
      <c r="UQY32" s="78"/>
      <c r="UQZ32" s="78"/>
      <c r="URA32" s="78"/>
      <c r="URB32" s="78"/>
      <c r="URC32" s="78"/>
      <c r="URD32" s="78"/>
      <c r="URE32" s="78"/>
      <c r="URF32" s="78"/>
      <c r="URG32" s="78"/>
      <c r="URH32" s="78"/>
      <c r="URI32" s="78"/>
      <c r="URJ32" s="78"/>
      <c r="URK32" s="78"/>
      <c r="URL32" s="78"/>
      <c r="URM32" s="78"/>
      <c r="URN32" s="78"/>
      <c r="URO32" s="78"/>
      <c r="URP32" s="78"/>
      <c r="URQ32" s="78"/>
      <c r="URR32" s="78"/>
      <c r="URS32" s="78"/>
      <c r="URT32" s="78"/>
      <c r="URU32" s="78"/>
      <c r="URV32" s="78"/>
      <c r="URW32" s="78"/>
      <c r="URX32" s="78"/>
      <c r="URY32" s="78"/>
      <c r="URZ32" s="78"/>
      <c r="USA32" s="78"/>
      <c r="USB32" s="78"/>
      <c r="USC32" s="78"/>
      <c r="USD32" s="78"/>
      <c r="USE32" s="78"/>
      <c r="USF32" s="78"/>
      <c r="USG32" s="78"/>
      <c r="USH32" s="78"/>
      <c r="USI32" s="78"/>
      <c r="USJ32" s="78"/>
      <c r="USK32" s="78"/>
      <c r="USL32" s="78"/>
      <c r="USM32" s="78"/>
      <c r="USN32" s="78"/>
      <c r="USO32" s="78"/>
      <c r="USP32" s="78"/>
      <c r="USQ32" s="78"/>
      <c r="USR32" s="78"/>
      <c r="USS32" s="78"/>
      <c r="UST32" s="78"/>
      <c r="USU32" s="78"/>
      <c r="USV32" s="78"/>
      <c r="USW32" s="78"/>
      <c r="USX32" s="78"/>
      <c r="USY32" s="78"/>
      <c r="USZ32" s="78"/>
      <c r="UTA32" s="78"/>
      <c r="UTB32" s="78"/>
      <c r="UTC32" s="78"/>
      <c r="UTD32" s="78"/>
      <c r="UTE32" s="78"/>
      <c r="UTF32" s="78"/>
      <c r="UTG32" s="78"/>
      <c r="UTH32" s="78"/>
      <c r="UTI32" s="78"/>
      <c r="UTJ32" s="78"/>
      <c r="UTK32" s="78"/>
      <c r="UTL32" s="78"/>
      <c r="UTM32" s="78"/>
      <c r="UTN32" s="78"/>
      <c r="UTO32" s="78"/>
      <c r="UTP32" s="78"/>
      <c r="UTQ32" s="78"/>
      <c r="UTR32" s="78"/>
      <c r="UTS32" s="78"/>
      <c r="UTT32" s="78"/>
      <c r="UTU32" s="78"/>
      <c r="UTV32" s="78"/>
      <c r="UTW32" s="78"/>
      <c r="UTX32" s="78"/>
      <c r="UTY32" s="78"/>
      <c r="UTZ32" s="78"/>
      <c r="UUA32" s="78"/>
      <c r="UUB32" s="78"/>
      <c r="UUC32" s="78"/>
      <c r="UUD32" s="78"/>
      <c r="UUE32" s="78"/>
      <c r="UUF32" s="78"/>
      <c r="UUG32" s="78"/>
      <c r="UUH32" s="78"/>
      <c r="UUI32" s="78"/>
      <c r="UUJ32" s="78"/>
      <c r="UUK32" s="78"/>
      <c r="UUL32" s="78"/>
      <c r="UUM32" s="78"/>
      <c r="UUN32" s="78"/>
      <c r="UUO32" s="78"/>
      <c r="UUP32" s="78"/>
      <c r="UUQ32" s="78"/>
      <c r="UUR32" s="78"/>
      <c r="UUS32" s="78"/>
      <c r="UUT32" s="78"/>
      <c r="UUU32" s="78"/>
      <c r="UUV32" s="78"/>
      <c r="UUW32" s="78"/>
      <c r="UUX32" s="78"/>
      <c r="UUY32" s="78"/>
      <c r="UUZ32" s="78"/>
      <c r="UVA32" s="78"/>
      <c r="UVB32" s="78"/>
      <c r="UVC32" s="78"/>
      <c r="UVD32" s="78"/>
      <c r="UVE32" s="78"/>
      <c r="UVF32" s="78"/>
      <c r="UVG32" s="78"/>
      <c r="UVH32" s="78"/>
      <c r="UVI32" s="78"/>
      <c r="UVJ32" s="78"/>
      <c r="UVK32" s="78"/>
      <c r="UVL32" s="78"/>
      <c r="UVM32" s="78"/>
      <c r="UVN32" s="78"/>
      <c r="UVO32" s="78"/>
      <c r="UVP32" s="78"/>
      <c r="UVQ32" s="78"/>
      <c r="UVR32" s="78"/>
      <c r="UVS32" s="78"/>
      <c r="UVT32" s="78"/>
      <c r="UVU32" s="78"/>
      <c r="UVV32" s="78"/>
      <c r="UVW32" s="78"/>
      <c r="UVX32" s="78"/>
      <c r="UVY32" s="78"/>
      <c r="UVZ32" s="78"/>
      <c r="UWA32" s="78"/>
      <c r="UWB32" s="78"/>
      <c r="UWC32" s="78"/>
      <c r="UWD32" s="78"/>
      <c r="UWE32" s="78"/>
      <c r="UWF32" s="78"/>
      <c r="UWG32" s="78"/>
      <c r="UWH32" s="78"/>
      <c r="UWI32" s="78"/>
      <c r="UWJ32" s="78"/>
      <c r="UWK32" s="78"/>
      <c r="UWL32" s="78"/>
      <c r="UWM32" s="78"/>
      <c r="UWN32" s="78"/>
      <c r="UWO32" s="78"/>
      <c r="UWP32" s="78"/>
      <c r="UWQ32" s="78"/>
      <c r="UWR32" s="78"/>
      <c r="UWS32" s="78"/>
      <c r="UWT32" s="78"/>
      <c r="UWU32" s="78"/>
      <c r="UWV32" s="78"/>
      <c r="UWW32" s="78"/>
      <c r="UWX32" s="78"/>
      <c r="UWY32" s="78"/>
      <c r="UWZ32" s="78"/>
      <c r="UXA32" s="78"/>
      <c r="UXB32" s="78"/>
      <c r="UXC32" s="78"/>
      <c r="UXD32" s="78"/>
      <c r="UXE32" s="78"/>
      <c r="UXF32" s="78"/>
      <c r="UXG32" s="78"/>
      <c r="UXH32" s="78"/>
      <c r="UXI32" s="78"/>
      <c r="UXJ32" s="78"/>
      <c r="UXK32" s="78"/>
      <c r="UXL32" s="78"/>
      <c r="UXM32" s="78"/>
      <c r="UXN32" s="78"/>
      <c r="UXO32" s="78"/>
      <c r="UXP32" s="78"/>
      <c r="UXQ32" s="78"/>
      <c r="UXR32" s="78"/>
      <c r="UXS32" s="78"/>
      <c r="UXT32" s="78"/>
      <c r="UXU32" s="78"/>
      <c r="UXV32" s="78"/>
      <c r="UXW32" s="78"/>
      <c r="UXX32" s="78"/>
      <c r="UXY32" s="78"/>
      <c r="UXZ32" s="78"/>
      <c r="UYA32" s="78"/>
      <c r="UYB32" s="78"/>
      <c r="UYC32" s="78"/>
      <c r="UYD32" s="78"/>
      <c r="UYE32" s="78"/>
      <c r="UYF32" s="78"/>
      <c r="UYG32" s="78"/>
      <c r="UYH32" s="78"/>
      <c r="UYI32" s="78"/>
      <c r="UYJ32" s="78"/>
      <c r="UYK32" s="78"/>
      <c r="UYL32" s="78"/>
      <c r="UYM32" s="78"/>
      <c r="UYN32" s="78"/>
      <c r="UYO32" s="78"/>
      <c r="UYP32" s="78"/>
      <c r="UYQ32" s="78"/>
      <c r="UYR32" s="78"/>
      <c r="UYS32" s="78"/>
      <c r="UYT32" s="78"/>
      <c r="UYU32" s="78"/>
      <c r="UYV32" s="78"/>
      <c r="UYW32" s="78"/>
      <c r="UYX32" s="78"/>
      <c r="UYY32" s="78"/>
      <c r="UYZ32" s="78"/>
      <c r="UZA32" s="78"/>
      <c r="UZB32" s="78"/>
      <c r="UZC32" s="78"/>
      <c r="UZD32" s="78"/>
      <c r="UZE32" s="78"/>
      <c r="UZF32" s="78"/>
      <c r="UZG32" s="78"/>
      <c r="UZH32" s="78"/>
      <c r="UZI32" s="78"/>
      <c r="UZJ32" s="78"/>
      <c r="UZK32" s="78"/>
      <c r="UZL32" s="78"/>
      <c r="UZM32" s="78"/>
      <c r="UZN32" s="78"/>
      <c r="UZO32" s="78"/>
      <c r="UZP32" s="78"/>
      <c r="UZQ32" s="78"/>
      <c r="UZR32" s="78"/>
      <c r="UZS32" s="78"/>
      <c r="UZT32" s="78"/>
      <c r="UZU32" s="78"/>
      <c r="UZV32" s="78"/>
      <c r="UZW32" s="78"/>
      <c r="UZX32" s="78"/>
      <c r="UZY32" s="78"/>
      <c r="UZZ32" s="78"/>
      <c r="VAA32" s="78"/>
      <c r="VAB32" s="78"/>
      <c r="VAC32" s="78"/>
      <c r="VAD32" s="78"/>
      <c r="VAE32" s="78"/>
      <c r="VAF32" s="78"/>
      <c r="VAG32" s="78"/>
      <c r="VAH32" s="78"/>
      <c r="VAI32" s="78"/>
      <c r="VAJ32" s="78"/>
      <c r="VAK32" s="78"/>
      <c r="VAL32" s="78"/>
      <c r="VAM32" s="78"/>
      <c r="VAN32" s="78"/>
      <c r="VAO32" s="78"/>
      <c r="VAP32" s="78"/>
      <c r="VAQ32" s="78"/>
      <c r="VAR32" s="78"/>
      <c r="VAS32" s="78"/>
      <c r="VAT32" s="78"/>
      <c r="VAU32" s="78"/>
      <c r="VAV32" s="78"/>
      <c r="VAW32" s="78"/>
      <c r="VAX32" s="78"/>
      <c r="VAY32" s="78"/>
      <c r="VAZ32" s="78"/>
      <c r="VBA32" s="78"/>
      <c r="VBB32" s="78"/>
      <c r="VBC32" s="78"/>
      <c r="VBD32" s="78"/>
      <c r="VBE32" s="78"/>
      <c r="VBF32" s="78"/>
      <c r="VBG32" s="78"/>
      <c r="VBH32" s="78"/>
      <c r="VBI32" s="78"/>
      <c r="VBJ32" s="78"/>
      <c r="VBK32" s="78"/>
      <c r="VBL32" s="78"/>
      <c r="VBM32" s="78"/>
      <c r="VBN32" s="78"/>
      <c r="VBO32" s="78"/>
      <c r="VBP32" s="78"/>
      <c r="VBQ32" s="78"/>
      <c r="VBR32" s="78"/>
      <c r="VBS32" s="78"/>
      <c r="VBT32" s="78"/>
      <c r="VBU32" s="78"/>
      <c r="VBV32" s="78"/>
      <c r="VBW32" s="78"/>
      <c r="VBX32" s="78"/>
      <c r="VBY32" s="78"/>
      <c r="VBZ32" s="78"/>
      <c r="VCA32" s="78"/>
      <c r="VCB32" s="78"/>
      <c r="VCC32" s="78"/>
      <c r="VCD32" s="78"/>
      <c r="VCE32" s="78"/>
      <c r="VCF32" s="78"/>
      <c r="VCG32" s="78"/>
      <c r="VCH32" s="78"/>
      <c r="VCI32" s="78"/>
      <c r="VCJ32" s="78"/>
      <c r="VCK32" s="78"/>
      <c r="VCL32" s="78"/>
      <c r="VCM32" s="78"/>
      <c r="VCN32" s="78"/>
      <c r="VCO32" s="78"/>
      <c r="VCP32" s="78"/>
      <c r="VCQ32" s="78"/>
      <c r="VCR32" s="78"/>
      <c r="VCS32" s="78"/>
      <c r="VCT32" s="78"/>
      <c r="VCU32" s="78"/>
      <c r="VCV32" s="78"/>
      <c r="VCW32" s="78"/>
      <c r="VCX32" s="78"/>
      <c r="VCY32" s="78"/>
      <c r="VCZ32" s="78"/>
      <c r="VDA32" s="78"/>
      <c r="VDB32" s="78"/>
      <c r="VDC32" s="78"/>
      <c r="VDD32" s="78"/>
      <c r="VDE32" s="78"/>
      <c r="VDF32" s="78"/>
      <c r="VDG32" s="78"/>
      <c r="VDH32" s="78"/>
      <c r="VDI32" s="78"/>
      <c r="VDJ32" s="78"/>
      <c r="VDK32" s="78"/>
      <c r="VDL32" s="78"/>
      <c r="VDM32" s="78"/>
      <c r="VDN32" s="78"/>
      <c r="VDO32" s="78"/>
      <c r="VDP32" s="78"/>
      <c r="VDQ32" s="78"/>
      <c r="VDR32" s="78"/>
      <c r="VDS32" s="78"/>
      <c r="VDT32" s="78"/>
      <c r="VDU32" s="78"/>
      <c r="VDV32" s="78"/>
      <c r="VDW32" s="78"/>
      <c r="VDX32" s="78"/>
      <c r="VDY32" s="78"/>
      <c r="VDZ32" s="78"/>
      <c r="VEA32" s="78"/>
      <c r="VEB32" s="78"/>
      <c r="VEC32" s="78"/>
      <c r="VED32" s="78"/>
      <c r="VEE32" s="78"/>
      <c r="VEF32" s="78"/>
      <c r="VEG32" s="78"/>
      <c r="VEH32" s="78"/>
      <c r="VEI32" s="78"/>
      <c r="VEJ32" s="78"/>
      <c r="VEK32" s="78"/>
      <c r="VEL32" s="78"/>
      <c r="VEM32" s="78"/>
      <c r="VEN32" s="78"/>
      <c r="VEO32" s="78"/>
      <c r="VEP32" s="78"/>
      <c r="VEQ32" s="78"/>
      <c r="VER32" s="78"/>
      <c r="VES32" s="78"/>
      <c r="VET32" s="78"/>
      <c r="VEU32" s="78"/>
      <c r="VEV32" s="78"/>
      <c r="VEW32" s="78"/>
      <c r="VEX32" s="78"/>
      <c r="VEY32" s="78"/>
      <c r="VEZ32" s="78"/>
      <c r="VFA32" s="78"/>
      <c r="VFB32" s="78"/>
      <c r="VFC32" s="78"/>
      <c r="VFD32" s="78"/>
      <c r="VFE32" s="78"/>
      <c r="VFF32" s="78"/>
      <c r="VFG32" s="78"/>
      <c r="VFH32" s="78"/>
      <c r="VFI32" s="78"/>
      <c r="VFJ32" s="78"/>
      <c r="VFK32" s="78"/>
      <c r="VFL32" s="78"/>
      <c r="VFM32" s="78"/>
      <c r="VFN32" s="78"/>
      <c r="VFO32" s="78"/>
      <c r="VFP32" s="78"/>
      <c r="VFQ32" s="78"/>
      <c r="VFR32" s="78"/>
      <c r="VFS32" s="78"/>
      <c r="VFT32" s="78"/>
      <c r="VFU32" s="78"/>
      <c r="VFV32" s="78"/>
      <c r="VFW32" s="78"/>
      <c r="VFX32" s="78"/>
      <c r="VFY32" s="78"/>
      <c r="VFZ32" s="78"/>
      <c r="VGA32" s="78"/>
      <c r="VGB32" s="78"/>
      <c r="VGC32" s="78"/>
      <c r="VGD32" s="78"/>
      <c r="VGE32" s="78"/>
      <c r="VGF32" s="78"/>
      <c r="VGG32" s="78"/>
      <c r="VGH32" s="78"/>
      <c r="VGI32" s="78"/>
      <c r="VGJ32" s="78"/>
      <c r="VGK32" s="78"/>
      <c r="VGL32" s="78"/>
      <c r="VGM32" s="78"/>
      <c r="VGN32" s="78"/>
      <c r="VGO32" s="78"/>
      <c r="VGP32" s="78"/>
      <c r="VGQ32" s="78"/>
      <c r="VGR32" s="78"/>
      <c r="VGS32" s="78"/>
      <c r="VGT32" s="78"/>
      <c r="VGU32" s="78"/>
      <c r="VGV32" s="78"/>
      <c r="VGW32" s="78"/>
      <c r="VGX32" s="78"/>
      <c r="VGY32" s="78"/>
      <c r="VGZ32" s="78"/>
      <c r="VHA32" s="78"/>
      <c r="VHB32" s="78"/>
      <c r="VHC32" s="78"/>
      <c r="VHD32" s="78"/>
      <c r="VHE32" s="78"/>
      <c r="VHF32" s="78"/>
      <c r="VHG32" s="78"/>
      <c r="VHH32" s="78"/>
      <c r="VHI32" s="78"/>
      <c r="VHJ32" s="78"/>
      <c r="VHK32" s="78"/>
      <c r="VHL32" s="78"/>
      <c r="VHM32" s="78"/>
      <c r="VHN32" s="78"/>
      <c r="VHO32" s="78"/>
      <c r="VHP32" s="78"/>
      <c r="VHQ32" s="78"/>
      <c r="VHR32" s="78"/>
      <c r="VHS32" s="78"/>
      <c r="VHT32" s="78"/>
      <c r="VHU32" s="78"/>
      <c r="VHV32" s="78"/>
      <c r="VHW32" s="78"/>
      <c r="VHX32" s="78"/>
      <c r="VHY32" s="78"/>
      <c r="VHZ32" s="78"/>
      <c r="VIA32" s="78"/>
      <c r="VIB32" s="78"/>
      <c r="VIC32" s="78"/>
      <c r="VID32" s="78"/>
      <c r="VIE32" s="78"/>
      <c r="VIF32" s="78"/>
      <c r="VIG32" s="78"/>
      <c r="VIH32" s="78"/>
      <c r="VII32" s="78"/>
      <c r="VIJ32" s="78"/>
      <c r="VIK32" s="78"/>
      <c r="VIL32" s="78"/>
      <c r="VIM32" s="78"/>
      <c r="VIN32" s="78"/>
      <c r="VIO32" s="78"/>
      <c r="VIP32" s="78"/>
      <c r="VIQ32" s="78"/>
      <c r="VIR32" s="78"/>
      <c r="VIS32" s="78"/>
      <c r="VIT32" s="78"/>
      <c r="VIU32" s="78"/>
      <c r="VIV32" s="78"/>
      <c r="VIW32" s="78"/>
      <c r="VIX32" s="78"/>
      <c r="VIY32" s="78"/>
      <c r="VIZ32" s="78"/>
      <c r="VJA32" s="78"/>
      <c r="VJB32" s="78"/>
      <c r="VJC32" s="78"/>
      <c r="VJD32" s="78"/>
      <c r="VJE32" s="78"/>
      <c r="VJF32" s="78"/>
      <c r="VJG32" s="78"/>
      <c r="VJH32" s="78"/>
      <c r="VJI32" s="78"/>
      <c r="VJJ32" s="78"/>
      <c r="VJK32" s="78"/>
      <c r="VJL32" s="78"/>
      <c r="VJM32" s="78"/>
      <c r="VJN32" s="78"/>
      <c r="VJO32" s="78"/>
      <c r="VJP32" s="78"/>
      <c r="VJQ32" s="78"/>
      <c r="VJR32" s="78"/>
      <c r="VJS32" s="78"/>
      <c r="VJT32" s="78"/>
      <c r="VJU32" s="78"/>
      <c r="VJV32" s="78"/>
      <c r="VJW32" s="78"/>
      <c r="VJX32" s="78"/>
      <c r="VJY32" s="78"/>
      <c r="VJZ32" s="78"/>
      <c r="VKA32" s="78"/>
      <c r="VKB32" s="78"/>
      <c r="VKC32" s="78"/>
      <c r="VKD32" s="78"/>
      <c r="VKE32" s="78"/>
      <c r="VKF32" s="78"/>
      <c r="VKG32" s="78"/>
      <c r="VKH32" s="78"/>
      <c r="VKI32" s="78"/>
      <c r="VKJ32" s="78"/>
      <c r="VKK32" s="78"/>
      <c r="VKL32" s="78"/>
      <c r="VKM32" s="78"/>
      <c r="VKN32" s="78"/>
      <c r="VKO32" s="78"/>
      <c r="VKP32" s="78"/>
      <c r="VKQ32" s="78"/>
      <c r="VKR32" s="78"/>
      <c r="VKS32" s="78"/>
      <c r="VKT32" s="78"/>
      <c r="VKU32" s="78"/>
      <c r="VKV32" s="78"/>
      <c r="VKW32" s="78"/>
      <c r="VKX32" s="78"/>
      <c r="VKY32" s="78"/>
      <c r="VKZ32" s="78"/>
      <c r="VLA32" s="78"/>
      <c r="VLB32" s="78"/>
      <c r="VLC32" s="78"/>
      <c r="VLD32" s="78"/>
      <c r="VLE32" s="78"/>
      <c r="VLF32" s="78"/>
      <c r="VLG32" s="78"/>
      <c r="VLH32" s="78"/>
      <c r="VLI32" s="78"/>
      <c r="VLJ32" s="78"/>
      <c r="VLK32" s="78"/>
      <c r="VLL32" s="78"/>
      <c r="VLM32" s="78"/>
      <c r="VLN32" s="78"/>
      <c r="VLO32" s="78"/>
      <c r="VLP32" s="78"/>
      <c r="VLQ32" s="78"/>
      <c r="VLR32" s="78"/>
      <c r="VLS32" s="78"/>
      <c r="VLT32" s="78"/>
      <c r="VLU32" s="78"/>
      <c r="VLV32" s="78"/>
      <c r="VLW32" s="78"/>
      <c r="VLX32" s="78"/>
      <c r="VLY32" s="78"/>
      <c r="VLZ32" s="78"/>
      <c r="VMA32" s="78"/>
      <c r="VMB32" s="78"/>
      <c r="VMC32" s="78"/>
      <c r="VMD32" s="78"/>
      <c r="VME32" s="78"/>
      <c r="VMF32" s="78"/>
      <c r="VMG32" s="78"/>
      <c r="VMH32" s="78"/>
      <c r="VMI32" s="78"/>
      <c r="VMJ32" s="78"/>
      <c r="VMK32" s="78"/>
      <c r="VML32" s="78"/>
      <c r="VMM32" s="78"/>
      <c r="VMN32" s="78"/>
      <c r="VMO32" s="78"/>
      <c r="VMP32" s="78"/>
      <c r="VMQ32" s="78"/>
      <c r="VMR32" s="78"/>
      <c r="VMS32" s="78"/>
      <c r="VMT32" s="78"/>
      <c r="VMU32" s="78"/>
      <c r="VMV32" s="78"/>
      <c r="VMW32" s="78"/>
      <c r="VMX32" s="78"/>
      <c r="VMY32" s="78"/>
      <c r="VMZ32" s="78"/>
      <c r="VNA32" s="78"/>
      <c r="VNB32" s="78"/>
      <c r="VNC32" s="78"/>
      <c r="VND32" s="78"/>
      <c r="VNE32" s="78"/>
      <c r="VNF32" s="78"/>
      <c r="VNG32" s="78"/>
      <c r="VNH32" s="78"/>
      <c r="VNI32" s="78"/>
      <c r="VNJ32" s="78"/>
      <c r="VNK32" s="78"/>
      <c r="VNL32" s="78"/>
      <c r="VNM32" s="78"/>
      <c r="VNN32" s="78"/>
      <c r="VNO32" s="78"/>
      <c r="VNP32" s="78"/>
      <c r="VNQ32" s="78"/>
      <c r="VNR32" s="78"/>
      <c r="VNS32" s="78"/>
      <c r="VNT32" s="78"/>
      <c r="VNU32" s="78"/>
      <c r="VNV32" s="78"/>
      <c r="VNW32" s="78"/>
      <c r="VNX32" s="78"/>
      <c r="VNY32" s="78"/>
      <c r="VNZ32" s="78"/>
      <c r="VOA32" s="78"/>
      <c r="VOB32" s="78"/>
      <c r="VOC32" s="78"/>
      <c r="VOD32" s="78"/>
      <c r="VOE32" s="78"/>
      <c r="VOF32" s="78"/>
      <c r="VOG32" s="78"/>
      <c r="VOH32" s="78"/>
      <c r="VOI32" s="78"/>
      <c r="VOJ32" s="78"/>
      <c r="VOK32" s="78"/>
      <c r="VOL32" s="78"/>
      <c r="VOM32" s="78"/>
      <c r="VON32" s="78"/>
      <c r="VOO32" s="78"/>
      <c r="VOP32" s="78"/>
      <c r="VOQ32" s="78"/>
      <c r="VOR32" s="78"/>
      <c r="VOS32" s="78"/>
      <c r="VOT32" s="78"/>
      <c r="VOU32" s="78"/>
      <c r="VOV32" s="78"/>
      <c r="VOW32" s="78"/>
      <c r="VOX32" s="78"/>
      <c r="VOY32" s="78"/>
      <c r="VOZ32" s="78"/>
      <c r="VPA32" s="78"/>
      <c r="VPB32" s="78"/>
      <c r="VPC32" s="78"/>
      <c r="VPD32" s="78"/>
      <c r="VPE32" s="78"/>
      <c r="VPF32" s="78"/>
      <c r="VPG32" s="78"/>
      <c r="VPH32" s="78"/>
      <c r="VPI32" s="78"/>
      <c r="VPJ32" s="78"/>
      <c r="VPK32" s="78"/>
      <c r="VPL32" s="78"/>
      <c r="VPM32" s="78"/>
      <c r="VPN32" s="78"/>
      <c r="VPO32" s="78"/>
      <c r="VPP32" s="78"/>
      <c r="VPQ32" s="78"/>
      <c r="VPR32" s="78"/>
      <c r="VPS32" s="78"/>
      <c r="VPT32" s="78"/>
      <c r="VPU32" s="78"/>
      <c r="VPV32" s="78"/>
      <c r="VPW32" s="78"/>
      <c r="VPX32" s="78"/>
      <c r="VPY32" s="78"/>
      <c r="VPZ32" s="78"/>
      <c r="VQA32" s="78"/>
      <c r="VQB32" s="78"/>
      <c r="VQC32" s="78"/>
      <c r="VQD32" s="78"/>
      <c r="VQE32" s="78"/>
      <c r="VQF32" s="78"/>
      <c r="VQG32" s="78"/>
      <c r="VQH32" s="78"/>
      <c r="VQI32" s="78"/>
      <c r="VQJ32" s="78"/>
      <c r="VQK32" s="78"/>
      <c r="VQL32" s="78"/>
      <c r="VQM32" s="78"/>
      <c r="VQN32" s="78"/>
      <c r="VQO32" s="78"/>
      <c r="VQP32" s="78"/>
      <c r="VQQ32" s="78"/>
      <c r="VQR32" s="78"/>
      <c r="VQS32" s="78"/>
      <c r="VQT32" s="78"/>
      <c r="VQU32" s="78"/>
      <c r="VQV32" s="78"/>
      <c r="VQW32" s="78"/>
      <c r="VQX32" s="78"/>
      <c r="VQY32" s="78"/>
      <c r="VQZ32" s="78"/>
      <c r="VRA32" s="78"/>
      <c r="VRB32" s="78"/>
      <c r="VRC32" s="78"/>
      <c r="VRD32" s="78"/>
      <c r="VRE32" s="78"/>
      <c r="VRF32" s="78"/>
      <c r="VRG32" s="78"/>
      <c r="VRH32" s="78"/>
      <c r="VRI32" s="78"/>
      <c r="VRJ32" s="78"/>
      <c r="VRK32" s="78"/>
      <c r="VRL32" s="78"/>
      <c r="VRM32" s="78"/>
      <c r="VRN32" s="78"/>
      <c r="VRO32" s="78"/>
      <c r="VRP32" s="78"/>
      <c r="VRQ32" s="78"/>
      <c r="VRR32" s="78"/>
      <c r="VRS32" s="78"/>
      <c r="VRT32" s="78"/>
      <c r="VRU32" s="78"/>
      <c r="VRV32" s="78"/>
      <c r="VRW32" s="78"/>
      <c r="VRX32" s="78"/>
      <c r="VRY32" s="78"/>
      <c r="VRZ32" s="78"/>
      <c r="VSA32" s="78"/>
      <c r="VSB32" s="78"/>
      <c r="VSC32" s="78"/>
      <c r="VSD32" s="78"/>
      <c r="VSE32" s="78"/>
      <c r="VSF32" s="78"/>
      <c r="VSG32" s="78"/>
      <c r="VSH32" s="78"/>
      <c r="VSI32" s="78"/>
      <c r="VSJ32" s="78"/>
      <c r="VSK32" s="78"/>
      <c r="VSL32" s="78"/>
      <c r="VSM32" s="78"/>
      <c r="VSN32" s="78"/>
      <c r="VSO32" s="78"/>
      <c r="VSP32" s="78"/>
      <c r="VSQ32" s="78"/>
      <c r="VSR32" s="78"/>
      <c r="VSS32" s="78"/>
      <c r="VST32" s="78"/>
      <c r="VSU32" s="78"/>
      <c r="VSV32" s="78"/>
      <c r="VSW32" s="78"/>
      <c r="VSX32" s="78"/>
      <c r="VSY32" s="78"/>
      <c r="VSZ32" s="78"/>
      <c r="VTA32" s="78"/>
      <c r="VTB32" s="78"/>
      <c r="VTC32" s="78"/>
      <c r="VTD32" s="78"/>
      <c r="VTE32" s="78"/>
      <c r="VTF32" s="78"/>
      <c r="VTG32" s="78"/>
      <c r="VTH32" s="78"/>
      <c r="VTI32" s="78"/>
      <c r="VTJ32" s="78"/>
      <c r="VTK32" s="78"/>
      <c r="VTL32" s="78"/>
      <c r="VTM32" s="78"/>
      <c r="VTN32" s="78"/>
      <c r="VTO32" s="78"/>
      <c r="VTP32" s="78"/>
      <c r="VTQ32" s="78"/>
      <c r="VTR32" s="78"/>
      <c r="VTS32" s="78"/>
      <c r="VTT32" s="78"/>
      <c r="VTU32" s="78"/>
      <c r="VTV32" s="78"/>
      <c r="VTW32" s="78"/>
      <c r="VTX32" s="78"/>
      <c r="VTY32" s="78"/>
      <c r="VTZ32" s="78"/>
      <c r="VUA32" s="78"/>
      <c r="VUB32" s="78"/>
      <c r="VUC32" s="78"/>
      <c r="VUD32" s="78"/>
      <c r="VUE32" s="78"/>
      <c r="VUF32" s="78"/>
      <c r="VUG32" s="78"/>
      <c r="VUH32" s="78"/>
      <c r="VUI32" s="78"/>
      <c r="VUJ32" s="78"/>
      <c r="VUK32" s="78"/>
      <c r="VUL32" s="78"/>
      <c r="VUM32" s="78"/>
      <c r="VUN32" s="78"/>
      <c r="VUO32" s="78"/>
      <c r="VUP32" s="78"/>
      <c r="VUQ32" s="78"/>
      <c r="VUR32" s="78"/>
      <c r="VUS32" s="78"/>
      <c r="VUT32" s="78"/>
      <c r="VUU32" s="78"/>
      <c r="VUV32" s="78"/>
      <c r="VUW32" s="78"/>
      <c r="VUX32" s="78"/>
      <c r="VUY32" s="78"/>
      <c r="VUZ32" s="78"/>
      <c r="VVA32" s="78"/>
      <c r="VVB32" s="78"/>
      <c r="VVC32" s="78"/>
      <c r="VVD32" s="78"/>
      <c r="VVE32" s="78"/>
      <c r="VVF32" s="78"/>
      <c r="VVG32" s="78"/>
      <c r="VVH32" s="78"/>
      <c r="VVI32" s="78"/>
      <c r="VVJ32" s="78"/>
      <c r="VVK32" s="78"/>
      <c r="VVL32" s="78"/>
      <c r="VVM32" s="78"/>
      <c r="VVN32" s="78"/>
      <c r="VVO32" s="78"/>
      <c r="VVP32" s="78"/>
      <c r="VVQ32" s="78"/>
      <c r="VVR32" s="78"/>
      <c r="VVS32" s="78"/>
      <c r="VVT32" s="78"/>
      <c r="VVU32" s="78"/>
      <c r="VVV32" s="78"/>
      <c r="VVW32" s="78"/>
      <c r="VVX32" s="78"/>
      <c r="VVY32" s="78"/>
      <c r="VVZ32" s="78"/>
      <c r="VWA32" s="78"/>
      <c r="VWB32" s="78"/>
      <c r="VWC32" s="78"/>
      <c r="VWD32" s="78"/>
      <c r="VWE32" s="78"/>
      <c r="VWF32" s="78"/>
      <c r="VWG32" s="78"/>
      <c r="VWH32" s="78"/>
      <c r="VWI32" s="78"/>
      <c r="VWJ32" s="78"/>
      <c r="VWK32" s="78"/>
      <c r="VWL32" s="78"/>
      <c r="VWM32" s="78"/>
      <c r="VWN32" s="78"/>
      <c r="VWO32" s="78"/>
      <c r="VWP32" s="78"/>
      <c r="VWQ32" s="78"/>
      <c r="VWR32" s="78"/>
      <c r="VWS32" s="78"/>
      <c r="VWT32" s="78"/>
      <c r="VWU32" s="78"/>
      <c r="VWV32" s="78"/>
      <c r="VWW32" s="78"/>
      <c r="VWX32" s="78"/>
      <c r="VWY32" s="78"/>
      <c r="VWZ32" s="78"/>
      <c r="VXA32" s="78"/>
      <c r="VXB32" s="78"/>
      <c r="VXC32" s="78"/>
      <c r="VXD32" s="78"/>
      <c r="VXE32" s="78"/>
      <c r="VXF32" s="78"/>
      <c r="VXG32" s="78"/>
      <c r="VXH32" s="78"/>
      <c r="VXI32" s="78"/>
      <c r="VXJ32" s="78"/>
      <c r="VXK32" s="78"/>
      <c r="VXL32" s="78"/>
      <c r="VXM32" s="78"/>
      <c r="VXN32" s="78"/>
      <c r="VXO32" s="78"/>
      <c r="VXP32" s="78"/>
      <c r="VXQ32" s="78"/>
      <c r="VXR32" s="78"/>
      <c r="VXS32" s="78"/>
      <c r="VXT32" s="78"/>
      <c r="VXU32" s="78"/>
      <c r="VXV32" s="78"/>
      <c r="VXW32" s="78"/>
      <c r="VXX32" s="78"/>
      <c r="VXY32" s="78"/>
      <c r="VXZ32" s="78"/>
      <c r="VYA32" s="78"/>
      <c r="VYB32" s="78"/>
      <c r="VYC32" s="78"/>
      <c r="VYD32" s="78"/>
      <c r="VYE32" s="78"/>
      <c r="VYF32" s="78"/>
      <c r="VYG32" s="78"/>
      <c r="VYH32" s="78"/>
      <c r="VYI32" s="78"/>
      <c r="VYJ32" s="78"/>
      <c r="VYK32" s="78"/>
      <c r="VYL32" s="78"/>
      <c r="VYM32" s="78"/>
      <c r="VYN32" s="78"/>
      <c r="VYO32" s="78"/>
      <c r="VYP32" s="78"/>
      <c r="VYQ32" s="78"/>
      <c r="VYR32" s="78"/>
      <c r="VYS32" s="78"/>
      <c r="VYT32" s="78"/>
      <c r="VYU32" s="78"/>
      <c r="VYV32" s="78"/>
      <c r="VYW32" s="78"/>
      <c r="VYX32" s="78"/>
      <c r="VYY32" s="78"/>
      <c r="VYZ32" s="78"/>
      <c r="VZA32" s="78"/>
      <c r="VZB32" s="78"/>
      <c r="VZC32" s="78"/>
      <c r="VZD32" s="78"/>
      <c r="VZE32" s="78"/>
      <c r="VZF32" s="78"/>
      <c r="VZG32" s="78"/>
      <c r="VZH32" s="78"/>
      <c r="VZI32" s="78"/>
      <c r="VZJ32" s="78"/>
      <c r="VZK32" s="78"/>
      <c r="VZL32" s="78"/>
      <c r="VZM32" s="78"/>
      <c r="VZN32" s="78"/>
      <c r="VZO32" s="78"/>
      <c r="VZP32" s="78"/>
      <c r="VZQ32" s="78"/>
      <c r="VZR32" s="78"/>
      <c r="VZS32" s="78"/>
      <c r="VZT32" s="78"/>
      <c r="VZU32" s="78"/>
      <c r="VZV32" s="78"/>
      <c r="VZW32" s="78"/>
      <c r="VZX32" s="78"/>
      <c r="VZY32" s="78"/>
      <c r="VZZ32" s="78"/>
      <c r="WAA32" s="78"/>
      <c r="WAB32" s="78"/>
      <c r="WAC32" s="78"/>
      <c r="WAD32" s="78"/>
      <c r="WAE32" s="78"/>
      <c r="WAF32" s="78"/>
      <c r="WAG32" s="78"/>
      <c r="WAH32" s="78"/>
      <c r="WAI32" s="78"/>
      <c r="WAJ32" s="78"/>
      <c r="WAK32" s="78"/>
      <c r="WAL32" s="78"/>
      <c r="WAM32" s="78"/>
      <c r="WAN32" s="78"/>
      <c r="WAO32" s="78"/>
      <c r="WAP32" s="78"/>
      <c r="WAQ32" s="78"/>
      <c r="WAR32" s="78"/>
      <c r="WAS32" s="78"/>
      <c r="WAT32" s="78"/>
      <c r="WAU32" s="78"/>
      <c r="WAV32" s="78"/>
      <c r="WAW32" s="78"/>
      <c r="WAX32" s="78"/>
      <c r="WAY32" s="78"/>
      <c r="WAZ32" s="78"/>
      <c r="WBA32" s="78"/>
      <c r="WBB32" s="78"/>
      <c r="WBC32" s="78"/>
      <c r="WBD32" s="78"/>
      <c r="WBE32" s="78"/>
      <c r="WBF32" s="78"/>
      <c r="WBG32" s="78"/>
      <c r="WBH32" s="78"/>
      <c r="WBI32" s="78"/>
      <c r="WBJ32" s="78"/>
      <c r="WBK32" s="78"/>
      <c r="WBL32" s="78"/>
      <c r="WBM32" s="78"/>
      <c r="WBN32" s="78"/>
      <c r="WBO32" s="78"/>
      <c r="WBP32" s="78"/>
      <c r="WBQ32" s="78"/>
      <c r="WBR32" s="78"/>
      <c r="WBS32" s="78"/>
      <c r="WBT32" s="78"/>
      <c r="WBU32" s="78"/>
      <c r="WBV32" s="78"/>
      <c r="WBW32" s="78"/>
      <c r="WBX32" s="78"/>
      <c r="WBY32" s="78"/>
      <c r="WBZ32" s="78"/>
      <c r="WCA32" s="78"/>
      <c r="WCB32" s="78"/>
      <c r="WCC32" s="78"/>
      <c r="WCD32" s="78"/>
      <c r="WCE32" s="78"/>
      <c r="WCF32" s="78"/>
      <c r="WCG32" s="78"/>
      <c r="WCH32" s="78"/>
      <c r="WCI32" s="78"/>
      <c r="WCJ32" s="78"/>
      <c r="WCK32" s="78"/>
      <c r="WCL32" s="78"/>
      <c r="WCM32" s="78"/>
      <c r="WCN32" s="78"/>
      <c r="WCO32" s="78"/>
      <c r="WCP32" s="78"/>
      <c r="WCQ32" s="78"/>
      <c r="WCR32" s="78"/>
      <c r="WCS32" s="78"/>
      <c r="WCT32" s="78"/>
      <c r="WCU32" s="78"/>
      <c r="WCV32" s="78"/>
      <c r="WCW32" s="78"/>
      <c r="WCX32" s="78"/>
      <c r="WCY32" s="78"/>
      <c r="WCZ32" s="78"/>
      <c r="WDA32" s="78"/>
      <c r="WDB32" s="78"/>
      <c r="WDC32" s="78"/>
      <c r="WDD32" s="78"/>
      <c r="WDE32" s="78"/>
      <c r="WDF32" s="78"/>
      <c r="WDG32" s="78"/>
      <c r="WDH32" s="78"/>
      <c r="WDI32" s="78"/>
      <c r="WDJ32" s="78"/>
      <c r="WDK32" s="78"/>
      <c r="WDL32" s="78"/>
      <c r="WDM32" s="78"/>
      <c r="WDN32" s="78"/>
      <c r="WDO32" s="78"/>
      <c r="WDP32" s="78"/>
      <c r="WDQ32" s="78"/>
      <c r="WDR32" s="78"/>
      <c r="WDS32" s="78"/>
      <c r="WDT32" s="78"/>
      <c r="WDU32" s="78"/>
      <c r="WDV32" s="78"/>
      <c r="WDW32" s="78"/>
      <c r="WDX32" s="78"/>
      <c r="WDY32" s="78"/>
      <c r="WDZ32" s="78"/>
      <c r="WEA32" s="78"/>
      <c r="WEB32" s="78"/>
      <c r="WEC32" s="78"/>
      <c r="WED32" s="78"/>
      <c r="WEE32" s="78"/>
      <c r="WEF32" s="78"/>
      <c r="WEG32" s="78"/>
      <c r="WEH32" s="78"/>
      <c r="WEI32" s="78"/>
      <c r="WEJ32" s="78"/>
      <c r="WEK32" s="78"/>
      <c r="WEL32" s="78"/>
      <c r="WEM32" s="78"/>
      <c r="WEN32" s="78"/>
      <c r="WEO32" s="78"/>
      <c r="WEP32" s="78"/>
      <c r="WEQ32" s="78"/>
      <c r="WER32" s="78"/>
      <c r="WES32" s="78"/>
      <c r="WET32" s="78"/>
      <c r="WEU32" s="78"/>
      <c r="WEV32" s="78"/>
      <c r="WEW32" s="78"/>
      <c r="WEX32" s="78"/>
      <c r="WEY32" s="78"/>
      <c r="WEZ32" s="78"/>
      <c r="WFA32" s="78"/>
      <c r="WFB32" s="78"/>
      <c r="WFC32" s="78"/>
      <c r="WFD32" s="78"/>
      <c r="WFE32" s="78"/>
      <c r="WFF32" s="78"/>
      <c r="WFG32" s="78"/>
      <c r="WFH32" s="78"/>
      <c r="WFI32" s="78"/>
      <c r="WFJ32" s="78"/>
      <c r="WFK32" s="78"/>
      <c r="WFL32" s="78"/>
      <c r="WFM32" s="78"/>
      <c r="WFN32" s="78"/>
      <c r="WFO32" s="78"/>
      <c r="WFP32" s="78"/>
      <c r="WFQ32" s="78"/>
      <c r="WFR32" s="78"/>
      <c r="WFS32" s="78"/>
      <c r="WFT32" s="78"/>
      <c r="WFU32" s="78"/>
      <c r="WFV32" s="78"/>
      <c r="WFW32" s="78"/>
      <c r="WFX32" s="78"/>
      <c r="WFY32" s="78"/>
      <c r="WFZ32" s="78"/>
      <c r="WGA32" s="78"/>
      <c r="WGB32" s="78"/>
      <c r="WGC32" s="78"/>
      <c r="WGD32" s="78"/>
      <c r="WGE32" s="78"/>
      <c r="WGF32" s="78"/>
      <c r="WGG32" s="78"/>
      <c r="WGH32" s="78"/>
      <c r="WGI32" s="78"/>
      <c r="WGJ32" s="78"/>
      <c r="WGK32" s="78"/>
      <c r="WGL32" s="78"/>
      <c r="WGM32" s="78"/>
      <c r="WGN32" s="78"/>
      <c r="WGO32" s="78"/>
      <c r="WGP32" s="78"/>
      <c r="WGQ32" s="78"/>
      <c r="WGR32" s="78"/>
      <c r="WGS32" s="78"/>
      <c r="WGT32" s="78"/>
      <c r="WGU32" s="78"/>
      <c r="WGV32" s="78"/>
      <c r="WGW32" s="78"/>
      <c r="WGX32" s="78"/>
      <c r="WGY32" s="78"/>
      <c r="WGZ32" s="78"/>
      <c r="WHA32" s="78"/>
      <c r="WHB32" s="78"/>
      <c r="WHC32" s="78"/>
      <c r="WHD32" s="78"/>
      <c r="WHE32" s="78"/>
      <c r="WHF32" s="78"/>
      <c r="WHG32" s="78"/>
      <c r="WHH32" s="78"/>
      <c r="WHI32" s="78"/>
      <c r="WHJ32" s="78"/>
      <c r="WHK32" s="78"/>
      <c r="WHL32" s="78"/>
      <c r="WHM32" s="78"/>
      <c r="WHN32" s="78"/>
      <c r="WHO32" s="78"/>
      <c r="WHP32" s="78"/>
      <c r="WHQ32" s="78"/>
      <c r="WHR32" s="78"/>
      <c r="WHS32" s="78"/>
      <c r="WHT32" s="78"/>
      <c r="WHU32" s="78"/>
      <c r="WHV32" s="78"/>
      <c r="WHW32" s="78"/>
      <c r="WHX32" s="78"/>
      <c r="WHY32" s="78"/>
      <c r="WHZ32" s="78"/>
      <c r="WIA32" s="78"/>
      <c r="WIB32" s="78"/>
      <c r="WIC32" s="78"/>
      <c r="WID32" s="78"/>
      <c r="WIE32" s="78"/>
      <c r="WIF32" s="78"/>
      <c r="WIG32" s="78"/>
      <c r="WIH32" s="78"/>
      <c r="WII32" s="78"/>
      <c r="WIJ32" s="78"/>
      <c r="WIK32" s="78"/>
      <c r="WIL32" s="78"/>
      <c r="WIM32" s="78"/>
      <c r="WIN32" s="78"/>
      <c r="WIO32" s="78"/>
      <c r="WIP32" s="78"/>
      <c r="WIQ32" s="78"/>
      <c r="WIR32" s="78"/>
      <c r="WIS32" s="78"/>
      <c r="WIT32" s="78"/>
      <c r="WIU32" s="78"/>
      <c r="WIV32" s="78"/>
      <c r="WIW32" s="78"/>
      <c r="WIX32" s="78"/>
      <c r="WIY32" s="78"/>
      <c r="WIZ32" s="78"/>
      <c r="WJA32" s="78"/>
      <c r="WJB32" s="78"/>
      <c r="WJC32" s="78"/>
      <c r="WJD32" s="78"/>
      <c r="WJE32" s="78"/>
      <c r="WJF32" s="78"/>
      <c r="WJG32" s="78"/>
      <c r="WJH32" s="78"/>
      <c r="WJI32" s="78"/>
      <c r="WJJ32" s="78"/>
      <c r="WJK32" s="78"/>
      <c r="WJL32" s="78"/>
      <c r="WJM32" s="78"/>
      <c r="WJN32" s="78"/>
      <c r="WJO32" s="78"/>
      <c r="WJP32" s="78"/>
      <c r="WJQ32" s="78"/>
      <c r="WJR32" s="78"/>
      <c r="WJS32" s="78"/>
      <c r="WJT32" s="78"/>
      <c r="WJU32" s="78"/>
      <c r="WJV32" s="78"/>
      <c r="WJW32" s="78"/>
      <c r="WJX32" s="78"/>
      <c r="WJY32" s="78"/>
      <c r="WJZ32" s="78"/>
      <c r="WKA32" s="78"/>
      <c r="WKB32" s="78"/>
      <c r="WKC32" s="78"/>
      <c r="WKD32" s="78"/>
      <c r="WKE32" s="78"/>
      <c r="WKF32" s="78"/>
      <c r="WKG32" s="78"/>
      <c r="WKH32" s="78"/>
      <c r="WKI32" s="78"/>
      <c r="WKJ32" s="78"/>
      <c r="WKK32" s="78"/>
      <c r="WKL32" s="78"/>
      <c r="WKM32" s="78"/>
      <c r="WKN32" s="78"/>
      <c r="WKO32" s="78"/>
      <c r="WKP32" s="78"/>
      <c r="WKQ32" s="78"/>
      <c r="WKR32" s="78"/>
      <c r="WKS32" s="78"/>
      <c r="WKT32" s="78"/>
      <c r="WKU32" s="78"/>
      <c r="WKV32" s="78"/>
      <c r="WKW32" s="78"/>
      <c r="WKX32" s="78"/>
      <c r="WKY32" s="78"/>
      <c r="WKZ32" s="78"/>
      <c r="WLA32" s="78"/>
      <c r="WLB32" s="78"/>
      <c r="WLC32" s="78"/>
      <c r="WLD32" s="78"/>
      <c r="WLE32" s="78"/>
      <c r="WLF32" s="78"/>
      <c r="WLG32" s="78"/>
      <c r="WLH32" s="78"/>
      <c r="WLI32" s="78"/>
      <c r="WLJ32" s="78"/>
      <c r="WLK32" s="78"/>
      <c r="WLL32" s="78"/>
      <c r="WLM32" s="78"/>
      <c r="WLN32" s="78"/>
      <c r="WLO32" s="78"/>
      <c r="WLP32" s="78"/>
      <c r="WLQ32" s="78"/>
      <c r="WLR32" s="78"/>
      <c r="WLS32" s="78"/>
      <c r="WLT32" s="78"/>
      <c r="WLU32" s="78"/>
      <c r="WLV32" s="78"/>
      <c r="WLW32" s="78"/>
      <c r="WLX32" s="78"/>
      <c r="WLY32" s="78"/>
      <c r="WLZ32" s="78"/>
      <c r="WMA32" s="78"/>
      <c r="WMB32" s="78"/>
      <c r="WMC32" s="78"/>
      <c r="WMD32" s="78"/>
      <c r="WME32" s="78"/>
      <c r="WMF32" s="78"/>
      <c r="WMG32" s="78"/>
      <c r="WMH32" s="78"/>
      <c r="WMI32" s="78"/>
      <c r="WMJ32" s="78"/>
      <c r="WMK32" s="78"/>
      <c r="WML32" s="78"/>
      <c r="WMM32" s="78"/>
      <c r="WMN32" s="78"/>
      <c r="WMO32" s="78"/>
      <c r="WMP32" s="78"/>
      <c r="WMQ32" s="78"/>
      <c r="WMR32" s="78"/>
      <c r="WMS32" s="78"/>
      <c r="WMT32" s="78"/>
      <c r="WMU32" s="78"/>
      <c r="WMV32" s="78"/>
      <c r="WMW32" s="78"/>
      <c r="WMX32" s="78"/>
      <c r="WMY32" s="78"/>
      <c r="WMZ32" s="78"/>
      <c r="WNA32" s="78"/>
      <c r="WNB32" s="78"/>
      <c r="WNC32" s="78"/>
      <c r="WND32" s="78"/>
      <c r="WNE32" s="78"/>
      <c r="WNF32" s="78"/>
      <c r="WNG32" s="78"/>
      <c r="WNH32" s="78"/>
      <c r="WNI32" s="78"/>
      <c r="WNJ32" s="78"/>
      <c r="WNK32" s="78"/>
      <c r="WNL32" s="78"/>
      <c r="WNM32" s="78"/>
      <c r="WNN32" s="78"/>
      <c r="WNO32" s="78"/>
      <c r="WNP32" s="78"/>
      <c r="WNQ32" s="78"/>
      <c r="WNR32" s="78"/>
      <c r="WNS32" s="78"/>
      <c r="WNT32" s="78"/>
      <c r="WNU32" s="78"/>
      <c r="WNV32" s="78"/>
      <c r="WNW32" s="78"/>
      <c r="WNX32" s="78"/>
      <c r="WNY32" s="78"/>
      <c r="WNZ32" s="78"/>
      <c r="WOA32" s="78"/>
      <c r="WOB32" s="78"/>
      <c r="WOC32" s="78"/>
      <c r="WOD32" s="78"/>
      <c r="WOE32" s="78"/>
      <c r="WOF32" s="78"/>
      <c r="WOG32" s="78"/>
      <c r="WOH32" s="78"/>
      <c r="WOI32" s="78"/>
      <c r="WOJ32" s="78"/>
      <c r="WOK32" s="78"/>
      <c r="WOL32" s="78"/>
      <c r="WOM32" s="78"/>
      <c r="WON32" s="78"/>
      <c r="WOO32" s="78"/>
      <c r="WOP32" s="78"/>
      <c r="WOQ32" s="78"/>
      <c r="WOR32" s="78"/>
      <c r="WOS32" s="78"/>
      <c r="WOT32" s="78"/>
      <c r="WOU32" s="78"/>
      <c r="WOV32" s="78"/>
      <c r="WOW32" s="78"/>
      <c r="WOX32" s="78"/>
      <c r="WOY32" s="78"/>
      <c r="WOZ32" s="78"/>
      <c r="WPA32" s="78"/>
      <c r="WPB32" s="78"/>
      <c r="WPC32" s="78"/>
      <c r="WPD32" s="78"/>
      <c r="WPE32" s="78"/>
      <c r="WPF32" s="78"/>
      <c r="WPG32" s="78"/>
      <c r="WPH32" s="78"/>
      <c r="WPI32" s="78"/>
      <c r="WPJ32" s="78"/>
      <c r="WPK32" s="78"/>
      <c r="WPL32" s="78"/>
      <c r="WPM32" s="78"/>
      <c r="WPN32" s="78"/>
      <c r="WPO32" s="78"/>
      <c r="WPP32" s="78"/>
      <c r="WPQ32" s="78"/>
      <c r="WPR32" s="78"/>
      <c r="WPS32" s="78"/>
      <c r="WPT32" s="78"/>
      <c r="WPU32" s="78"/>
      <c r="WPV32" s="78"/>
      <c r="WPW32" s="78"/>
      <c r="WPX32" s="78"/>
      <c r="WPY32" s="78"/>
      <c r="WPZ32" s="78"/>
      <c r="WQA32" s="78"/>
      <c r="WQB32" s="78"/>
      <c r="WQC32" s="78"/>
      <c r="WQD32" s="78"/>
      <c r="WQE32" s="78"/>
      <c r="WQF32" s="78"/>
      <c r="WQG32" s="78"/>
      <c r="WQH32" s="78"/>
      <c r="WQI32" s="78"/>
      <c r="WQJ32" s="78"/>
      <c r="WQK32" s="78"/>
      <c r="WQL32" s="78"/>
      <c r="WQM32" s="78"/>
      <c r="WQN32" s="78"/>
      <c r="WQO32" s="78"/>
      <c r="WQP32" s="78"/>
      <c r="WQQ32" s="78"/>
      <c r="WQR32" s="78"/>
      <c r="WQS32" s="78"/>
      <c r="WQT32" s="78"/>
      <c r="WQU32" s="78"/>
      <c r="WQV32" s="78"/>
      <c r="WQW32" s="78"/>
      <c r="WQX32" s="78"/>
      <c r="WQY32" s="78"/>
      <c r="WQZ32" s="78"/>
      <c r="WRA32" s="78"/>
      <c r="WRB32" s="78"/>
      <c r="WRC32" s="78"/>
      <c r="WRD32" s="78"/>
      <c r="WRE32" s="78"/>
      <c r="WRF32" s="78"/>
      <c r="WRG32" s="78"/>
      <c r="WRH32" s="78"/>
      <c r="WRI32" s="78"/>
      <c r="WRJ32" s="78"/>
      <c r="WRK32" s="78"/>
      <c r="WRL32" s="78"/>
      <c r="WRM32" s="78"/>
      <c r="WRN32" s="78"/>
      <c r="WRO32" s="78"/>
      <c r="WRP32" s="78"/>
      <c r="WRQ32" s="78"/>
      <c r="WRR32" s="78"/>
      <c r="WRS32" s="78"/>
      <c r="WRT32" s="78"/>
      <c r="WRU32" s="78"/>
      <c r="WRV32" s="78"/>
      <c r="WRW32" s="78"/>
      <c r="WRX32" s="78"/>
      <c r="WRY32" s="78"/>
      <c r="WRZ32" s="78"/>
      <c r="WSA32" s="78"/>
      <c r="WSB32" s="78"/>
      <c r="WSC32" s="78"/>
      <c r="WSD32" s="78"/>
      <c r="WSE32" s="78"/>
      <c r="WSF32" s="78"/>
      <c r="WSG32" s="78"/>
      <c r="WSH32" s="78"/>
      <c r="WSI32" s="78"/>
      <c r="WSJ32" s="78"/>
      <c r="WSK32" s="78"/>
      <c r="WSL32" s="78"/>
      <c r="WSM32" s="78"/>
      <c r="WSN32" s="78"/>
      <c r="WSO32" s="78"/>
      <c r="WSP32" s="78"/>
      <c r="WSQ32" s="78"/>
      <c r="WSR32" s="78"/>
      <c r="WSS32" s="78"/>
      <c r="WST32" s="78"/>
      <c r="WSU32" s="78"/>
      <c r="WSV32" s="78"/>
      <c r="WSW32" s="78"/>
      <c r="WSX32" s="78"/>
      <c r="WSY32" s="78"/>
      <c r="WSZ32" s="78"/>
      <c r="WTA32" s="78"/>
      <c r="WTB32" s="78"/>
      <c r="WTC32" s="78"/>
      <c r="WTD32" s="78"/>
      <c r="WTE32" s="78"/>
      <c r="WTF32" s="78"/>
      <c r="WTG32" s="78"/>
      <c r="WTH32" s="78"/>
      <c r="WTI32" s="78"/>
      <c r="WTJ32" s="78"/>
      <c r="WTK32" s="78"/>
      <c r="WTL32" s="78"/>
      <c r="WTM32" s="78"/>
      <c r="WTN32" s="78"/>
      <c r="WTO32" s="78"/>
      <c r="WTP32" s="78"/>
      <c r="WTQ32" s="78"/>
      <c r="WTR32" s="78"/>
      <c r="WTS32" s="78"/>
      <c r="WTT32" s="78"/>
      <c r="WTU32" s="78"/>
      <c r="WTV32" s="78"/>
      <c r="WTW32" s="78"/>
      <c r="WTX32" s="78"/>
      <c r="WTY32" s="78"/>
      <c r="WTZ32" s="78"/>
      <c r="WUA32" s="78"/>
      <c r="WUB32" s="78"/>
      <c r="WUC32" s="78"/>
      <c r="WUD32" s="78"/>
      <c r="WUE32" s="78"/>
      <c r="WUF32" s="78"/>
      <c r="WUG32" s="78"/>
      <c r="WUH32" s="78"/>
      <c r="WUI32" s="78"/>
      <c r="WUJ32" s="78"/>
      <c r="WUK32" s="78"/>
      <c r="WUL32" s="78"/>
      <c r="WUM32" s="78"/>
      <c r="WUN32" s="78"/>
      <c r="WUO32" s="78"/>
      <c r="WUP32" s="78"/>
      <c r="WUQ32" s="78"/>
      <c r="WUR32" s="78"/>
      <c r="WUS32" s="78"/>
      <c r="WUT32" s="78"/>
      <c r="WUU32" s="78"/>
      <c r="WUV32" s="78"/>
      <c r="WUW32" s="78"/>
      <c r="WUX32" s="78"/>
      <c r="WUY32" s="78"/>
      <c r="WUZ32" s="78"/>
      <c r="WVA32" s="78"/>
      <c r="WVB32" s="78"/>
      <c r="WVC32" s="78"/>
      <c r="WVD32" s="78"/>
      <c r="WVE32" s="78"/>
      <c r="WVF32" s="78"/>
      <c r="WVG32" s="78"/>
      <c r="WVH32" s="78"/>
      <c r="WVI32" s="78"/>
      <c r="WVJ32" s="78"/>
      <c r="WVK32" s="78"/>
      <c r="WVL32" s="78"/>
      <c r="WVM32" s="78"/>
      <c r="WVN32" s="78"/>
      <c r="WVO32" s="78"/>
      <c r="WVP32" s="78"/>
      <c r="WVQ32" s="78"/>
      <c r="WVR32" s="78"/>
      <c r="WVS32" s="78"/>
      <c r="WVT32" s="78"/>
      <c r="WVU32" s="78"/>
      <c r="WVV32" s="78"/>
      <c r="WVW32" s="78"/>
      <c r="WVX32" s="78"/>
      <c r="WVY32" s="78"/>
      <c r="WVZ32" s="78"/>
      <c r="WWA32" s="78"/>
      <c r="WWB32" s="78"/>
      <c r="WWC32" s="78"/>
      <c r="WWD32" s="78"/>
      <c r="WWE32" s="78"/>
      <c r="WWF32" s="78"/>
      <c r="WWG32" s="78"/>
      <c r="WWH32" s="78"/>
      <c r="WWI32" s="78"/>
      <c r="WWJ32" s="78"/>
      <c r="WWK32" s="78"/>
      <c r="WWL32" s="78"/>
      <c r="WWM32" s="78"/>
      <c r="WWN32" s="78"/>
      <c r="WWO32" s="78"/>
      <c r="WWP32" s="78"/>
      <c r="WWQ32" s="78"/>
      <c r="WWR32" s="78"/>
      <c r="WWS32" s="78"/>
      <c r="WWT32" s="78"/>
      <c r="WWU32" s="78"/>
      <c r="WWV32" s="78"/>
      <c r="WWW32" s="78"/>
      <c r="WWX32" s="78"/>
      <c r="WWY32" s="78"/>
      <c r="WWZ32" s="78"/>
      <c r="WXA32" s="78"/>
      <c r="WXB32" s="78"/>
      <c r="WXC32" s="78"/>
      <c r="WXD32" s="78"/>
      <c r="WXE32" s="78"/>
      <c r="WXF32" s="78"/>
      <c r="WXG32" s="78"/>
      <c r="WXH32" s="78"/>
      <c r="WXI32" s="78"/>
      <c r="WXJ32" s="78"/>
      <c r="WXK32" s="78"/>
      <c r="WXL32" s="78"/>
      <c r="WXM32" s="78"/>
      <c r="WXN32" s="78"/>
      <c r="WXO32" s="78"/>
      <c r="WXP32" s="78"/>
      <c r="WXQ32" s="78"/>
      <c r="WXR32" s="78"/>
      <c r="WXS32" s="78"/>
      <c r="WXT32" s="78"/>
      <c r="WXU32" s="78"/>
      <c r="WXV32" s="78"/>
      <c r="WXW32" s="78"/>
      <c r="WXX32" s="78"/>
      <c r="WXY32" s="78"/>
      <c r="WXZ32" s="78"/>
      <c r="WYA32" s="78"/>
      <c r="WYB32" s="78"/>
      <c r="WYC32" s="78"/>
      <c r="WYD32" s="78"/>
      <c r="WYE32" s="78"/>
      <c r="WYF32" s="78"/>
      <c r="WYG32" s="78"/>
      <c r="WYH32" s="78"/>
      <c r="WYI32" s="78"/>
      <c r="WYJ32" s="78"/>
      <c r="WYK32" s="78"/>
      <c r="WYL32" s="78"/>
      <c r="WYM32" s="78"/>
      <c r="WYN32" s="78"/>
      <c r="WYO32" s="78"/>
      <c r="WYP32" s="78"/>
      <c r="WYQ32" s="78"/>
      <c r="WYR32" s="78"/>
      <c r="WYS32" s="78"/>
      <c r="WYT32" s="78"/>
      <c r="WYU32" s="78"/>
      <c r="WYV32" s="78"/>
      <c r="WYW32" s="78"/>
      <c r="WYX32" s="78"/>
      <c r="WYY32" s="78"/>
      <c r="WYZ32" s="78"/>
      <c r="WZA32" s="78"/>
      <c r="WZB32" s="78"/>
      <c r="WZC32" s="78"/>
      <c r="WZD32" s="78"/>
      <c r="WZE32" s="78"/>
      <c r="WZF32" s="78"/>
      <c r="WZG32" s="78"/>
      <c r="WZH32" s="78"/>
      <c r="WZI32" s="78"/>
      <c r="WZJ32" s="78"/>
      <c r="WZK32" s="78"/>
      <c r="WZL32" s="78"/>
      <c r="WZM32" s="78"/>
      <c r="WZN32" s="78"/>
      <c r="WZO32" s="78"/>
      <c r="WZP32" s="78"/>
      <c r="WZQ32" s="78"/>
      <c r="WZR32" s="78"/>
      <c r="WZS32" s="78"/>
      <c r="WZT32" s="78"/>
      <c r="WZU32" s="78"/>
      <c r="WZV32" s="78"/>
      <c r="WZW32" s="78"/>
      <c r="WZX32" s="78"/>
      <c r="WZY32" s="78"/>
      <c r="WZZ32" s="78"/>
      <c r="XAA32" s="78"/>
      <c r="XAB32" s="78"/>
      <c r="XAC32" s="78"/>
      <c r="XAD32" s="78"/>
      <c r="XAE32" s="78"/>
      <c r="XAF32" s="78"/>
      <c r="XAG32" s="78"/>
      <c r="XAH32" s="78"/>
      <c r="XAI32" s="78"/>
      <c r="XAJ32" s="78"/>
      <c r="XAK32" s="78"/>
      <c r="XAL32" s="78"/>
      <c r="XAM32" s="78"/>
      <c r="XAN32" s="78"/>
      <c r="XAO32" s="78"/>
      <c r="XAP32" s="78"/>
      <c r="XAQ32" s="78"/>
      <c r="XAR32" s="78"/>
      <c r="XAS32" s="78"/>
      <c r="XAT32" s="78"/>
      <c r="XAU32" s="78"/>
      <c r="XAV32" s="78"/>
      <c r="XAW32" s="78"/>
      <c r="XAX32" s="78"/>
      <c r="XAY32" s="78"/>
      <c r="XAZ32" s="78"/>
      <c r="XBA32" s="78"/>
      <c r="XBB32" s="78"/>
      <c r="XBC32" s="78"/>
      <c r="XBD32" s="78"/>
      <c r="XBE32" s="78"/>
      <c r="XBF32" s="78"/>
      <c r="XBG32" s="78"/>
      <c r="XBH32" s="78"/>
      <c r="XBI32" s="78"/>
      <c r="XBJ32" s="78"/>
      <c r="XBK32" s="78"/>
      <c r="XBL32" s="78"/>
      <c r="XBM32" s="78"/>
      <c r="XBN32" s="78"/>
      <c r="XBO32" s="78"/>
      <c r="XBP32" s="78"/>
      <c r="XBQ32" s="78"/>
      <c r="XBR32" s="78"/>
      <c r="XBS32" s="78"/>
      <c r="XBT32" s="78"/>
      <c r="XBU32" s="78"/>
      <c r="XBV32" s="78"/>
      <c r="XBW32" s="78"/>
      <c r="XBX32" s="78"/>
      <c r="XBY32" s="78"/>
      <c r="XBZ32" s="78"/>
      <c r="XCA32" s="78"/>
      <c r="XCB32" s="78"/>
      <c r="XCC32" s="78"/>
      <c r="XCD32" s="78"/>
      <c r="XCE32" s="78"/>
      <c r="XCF32" s="78"/>
      <c r="XCG32" s="78"/>
      <c r="XCH32" s="78"/>
      <c r="XCI32" s="78"/>
      <c r="XCJ32" s="78"/>
      <c r="XCK32" s="78"/>
      <c r="XCL32" s="78"/>
      <c r="XCM32" s="78"/>
      <c r="XCN32" s="78"/>
      <c r="XCO32" s="78"/>
      <c r="XCP32" s="78"/>
      <c r="XCQ32" s="78"/>
      <c r="XCR32" s="78"/>
      <c r="XCS32" s="78"/>
      <c r="XCT32" s="78"/>
      <c r="XCU32" s="78"/>
      <c r="XCV32" s="78"/>
      <c r="XCW32" s="78"/>
      <c r="XCX32" s="78"/>
      <c r="XCY32" s="78"/>
      <c r="XCZ32" s="78"/>
      <c r="XDA32" s="78"/>
      <c r="XDB32" s="78"/>
      <c r="XDC32" s="78"/>
      <c r="XDD32" s="78"/>
      <c r="XDE32" s="78"/>
      <c r="XDF32" s="78"/>
      <c r="XDG32" s="78"/>
      <c r="XDH32" s="78"/>
      <c r="XDI32" s="78"/>
      <c r="XDJ32" s="78"/>
      <c r="XDK32" s="78"/>
      <c r="XDL32" s="78"/>
      <c r="XDM32" s="78"/>
      <c r="XDN32" s="78"/>
      <c r="XDO32" s="78"/>
      <c r="XDP32" s="78"/>
      <c r="XDQ32" s="78"/>
      <c r="XDR32" s="78"/>
      <c r="XDS32" s="78"/>
      <c r="XDT32" s="78"/>
      <c r="XDU32" s="78"/>
      <c r="XDV32" s="78"/>
      <c r="XDW32" s="78"/>
      <c r="XDX32" s="78"/>
      <c r="XDY32" s="78"/>
      <c r="XDZ32" s="78"/>
      <c r="XEA32" s="78"/>
      <c r="XEB32" s="78"/>
      <c r="XEC32" s="78"/>
      <c r="XED32" s="78"/>
      <c r="XEE32" s="78"/>
      <c r="XEF32" s="78"/>
      <c r="XEG32" s="78"/>
      <c r="XEH32" s="78"/>
      <c r="XEI32" s="78"/>
      <c r="XEJ32" s="78"/>
      <c r="XEK32" s="78"/>
      <c r="XEL32" s="78"/>
      <c r="XEM32" s="78"/>
      <c r="XEN32" s="78"/>
      <c r="XEO32" s="78"/>
      <c r="XEP32" s="78"/>
      <c r="XEQ32" s="78"/>
      <c r="XER32" s="78"/>
      <c r="XES32" s="78"/>
      <c r="XET32" s="78"/>
      <c r="XEU32" s="78"/>
      <c r="XEV32" s="78"/>
      <c r="XEW32" s="78"/>
      <c r="XEX32" s="78"/>
      <c r="XEY32" s="78"/>
      <c r="XEZ32" s="78"/>
      <c r="XFA32" s="78"/>
    </row>
    <row r="33" spans="1:16381" s="17" customFormat="1" ht="14.25" x14ac:dyDescent="0.3">
      <c r="A33" s="7" t="str">
        <f t="shared" si="3"/>
        <v>Scenariusz Bazowy GAZ-SYSTEM (100% load factor)</v>
      </c>
      <c r="B33" s="79" t="str">
        <f>B23</f>
        <v>Scenariusz Bazowy GAZ-SYSTEM (100% load factor)</v>
      </c>
      <c r="C33" s="79" t="s">
        <v>27</v>
      </c>
      <c r="E33" s="39" t="s">
        <v>86</v>
      </c>
      <c r="F33" s="39" t="str">
        <f>A33</f>
        <v>Scenariusz Bazowy GAZ-SYSTEM (100% load factor)</v>
      </c>
    </row>
    <row r="34" spans="1:16381" ht="3" customHeight="1" x14ac:dyDescent="0.3">
      <c r="A34" s="7">
        <f t="shared" si="3"/>
        <v>0</v>
      </c>
      <c r="B34" s="79"/>
      <c r="C34" s="79"/>
    </row>
    <row r="35" spans="1:16381" s="70" customFormat="1" ht="12" customHeight="1" x14ac:dyDescent="0.25">
      <c r="A35" s="59" t="str">
        <f t="shared" si="3"/>
        <v>Indykatywna wartość opłat za usługi regazyfikacji (netto, bez VAT)</v>
      </c>
      <c r="B35" s="80" t="s">
        <v>358</v>
      </c>
      <c r="C35" s="80" t="s">
        <v>388</v>
      </c>
      <c r="F35" s="70" t="str">
        <f>A35</f>
        <v>Indykatywna wartość opłat za usługi regazyfikacji (netto, bez VAT)</v>
      </c>
      <c r="K35" s="121"/>
      <c r="M35" s="121"/>
      <c r="N35" s="72">
        <f>SUM(V35:AL35)</f>
        <v>0</v>
      </c>
      <c r="O35" s="69"/>
      <c r="P35" s="73" t="str">
        <f>A_PANEL!$J$178&amp;"m"</f>
        <v>PLNm</v>
      </c>
      <c r="Q35" s="121"/>
      <c r="R35" s="121"/>
      <c r="S35" s="121"/>
      <c r="T35" s="121"/>
      <c r="U35" s="121"/>
      <c r="V35" s="121"/>
      <c r="W35" s="122">
        <f t="shared" ref="W35:AK35" si="4">W25*W17</f>
        <v>0</v>
      </c>
      <c r="X35" s="122">
        <f t="shared" si="4"/>
        <v>0</v>
      </c>
      <c r="Y35" s="122">
        <f t="shared" si="4"/>
        <v>0</v>
      </c>
      <c r="Z35" s="122">
        <f t="shared" si="4"/>
        <v>0</v>
      </c>
      <c r="AA35" s="122">
        <f t="shared" si="4"/>
        <v>0</v>
      </c>
      <c r="AB35" s="122">
        <f t="shared" si="4"/>
        <v>0</v>
      </c>
      <c r="AC35" s="122">
        <f t="shared" si="4"/>
        <v>0</v>
      </c>
      <c r="AD35" s="122">
        <f t="shared" si="4"/>
        <v>0</v>
      </c>
      <c r="AE35" s="122">
        <f t="shared" si="4"/>
        <v>0</v>
      </c>
      <c r="AF35" s="122">
        <f t="shared" si="4"/>
        <v>0</v>
      </c>
      <c r="AG35" s="122">
        <f t="shared" si="4"/>
        <v>0</v>
      </c>
      <c r="AH35" s="122">
        <f t="shared" si="4"/>
        <v>0</v>
      </c>
      <c r="AI35" s="122">
        <f t="shared" si="4"/>
        <v>0</v>
      </c>
      <c r="AJ35" s="122">
        <f t="shared" si="4"/>
        <v>0</v>
      </c>
      <c r="AK35" s="122">
        <f t="shared" si="4"/>
        <v>0</v>
      </c>
      <c r="AL35" s="69"/>
    </row>
    <row r="36" spans="1:16381" s="7" customFormat="1" x14ac:dyDescent="0.3">
      <c r="A36" s="7">
        <f t="shared" si="3"/>
        <v>0</v>
      </c>
      <c r="B36" s="79"/>
      <c r="C36" s="79"/>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c r="GU36" s="78"/>
      <c r="GV36" s="78"/>
      <c r="GW36" s="78"/>
      <c r="GX36" s="78"/>
      <c r="GY36" s="78"/>
      <c r="GZ36" s="78"/>
      <c r="HA36" s="78"/>
      <c r="HB36" s="78"/>
      <c r="HC36" s="78"/>
      <c r="HD36" s="78"/>
      <c r="HE36" s="78"/>
      <c r="HF36" s="78"/>
      <c r="HG36" s="78"/>
      <c r="HH36" s="78"/>
      <c r="HI36" s="78"/>
      <c r="HJ36" s="78"/>
      <c r="HK36" s="78"/>
      <c r="HL36" s="78"/>
      <c r="HM36" s="78"/>
      <c r="HN36" s="78"/>
      <c r="HO36" s="78"/>
      <c r="HP36" s="78"/>
      <c r="HQ36" s="78"/>
      <c r="HR36" s="78"/>
      <c r="HS36" s="78"/>
      <c r="HT36" s="78"/>
      <c r="HU36" s="78"/>
      <c r="HV36" s="78"/>
      <c r="HW36" s="78"/>
      <c r="HX36" s="78"/>
      <c r="HY36" s="78"/>
      <c r="HZ36" s="78"/>
      <c r="IA36" s="78"/>
      <c r="IB36" s="78"/>
      <c r="IC36" s="78"/>
      <c r="ID36" s="78"/>
      <c r="IE36" s="78"/>
      <c r="IF36" s="78"/>
      <c r="IG36" s="78"/>
      <c r="IH36" s="78"/>
      <c r="II36" s="78"/>
      <c r="IJ36" s="78"/>
      <c r="IK36" s="78"/>
      <c r="IL36" s="78"/>
      <c r="IM36" s="78"/>
      <c r="IN36" s="78"/>
      <c r="IO36" s="78"/>
      <c r="IP36" s="78"/>
      <c r="IQ36" s="78"/>
      <c r="IR36" s="78"/>
      <c r="IS36" s="78"/>
      <c r="IT36" s="78"/>
      <c r="IU36" s="78"/>
      <c r="IV36" s="78"/>
      <c r="IW36" s="78"/>
      <c r="IX36" s="78"/>
      <c r="IY36" s="78"/>
      <c r="IZ36" s="78"/>
      <c r="JA36" s="78"/>
      <c r="JB36" s="78"/>
      <c r="JC36" s="78"/>
      <c r="JD36" s="78"/>
      <c r="JE36" s="78"/>
      <c r="JF36" s="78"/>
      <c r="JG36" s="78"/>
      <c r="JH36" s="78"/>
      <c r="JI36" s="78"/>
      <c r="JJ36" s="78"/>
      <c r="JK36" s="78"/>
      <c r="JL36" s="78"/>
      <c r="JM36" s="78"/>
      <c r="JN36" s="78"/>
      <c r="JO36" s="78"/>
      <c r="JP36" s="78"/>
      <c r="JQ36" s="78"/>
      <c r="JR36" s="78"/>
      <c r="JS36" s="78"/>
      <c r="JT36" s="78"/>
      <c r="JU36" s="78"/>
      <c r="JV36" s="78"/>
      <c r="JW36" s="78"/>
      <c r="JX36" s="78"/>
      <c r="JY36" s="78"/>
      <c r="JZ36" s="78"/>
      <c r="KA36" s="78"/>
      <c r="KB36" s="78"/>
      <c r="KC36" s="78"/>
      <c r="KD36" s="78"/>
      <c r="KE36" s="78"/>
      <c r="KF36" s="78"/>
      <c r="KG36" s="78"/>
      <c r="KH36" s="78"/>
      <c r="KI36" s="78"/>
      <c r="KJ36" s="78"/>
      <c r="KK36" s="78"/>
      <c r="KL36" s="78"/>
      <c r="KM36" s="78"/>
      <c r="KN36" s="78"/>
      <c r="KO36" s="78"/>
      <c r="KP36" s="78"/>
      <c r="KQ36" s="78"/>
      <c r="KR36" s="78"/>
      <c r="KS36" s="78"/>
      <c r="KT36" s="78"/>
      <c r="KU36" s="78"/>
      <c r="KV36" s="78"/>
      <c r="KW36" s="78"/>
      <c r="KX36" s="78"/>
      <c r="KY36" s="78"/>
      <c r="KZ36" s="78"/>
      <c r="LA36" s="78"/>
      <c r="LB36" s="78"/>
      <c r="LC36" s="78"/>
      <c r="LD36" s="78"/>
      <c r="LE36" s="78"/>
      <c r="LF36" s="78"/>
      <c r="LG36" s="78"/>
      <c r="LH36" s="78"/>
      <c r="LI36" s="78"/>
      <c r="LJ36" s="78"/>
      <c r="LK36" s="78"/>
      <c r="LL36" s="78"/>
      <c r="LM36" s="78"/>
      <c r="LN36" s="78"/>
      <c r="LO36" s="78"/>
      <c r="LP36" s="78"/>
      <c r="LQ36" s="78"/>
      <c r="LR36" s="78"/>
      <c r="LS36" s="78"/>
      <c r="LT36" s="78"/>
      <c r="LU36" s="78"/>
      <c r="LV36" s="78"/>
      <c r="LW36" s="78"/>
      <c r="LX36" s="78"/>
      <c r="LY36" s="78"/>
      <c r="LZ36" s="78"/>
      <c r="MA36" s="78"/>
      <c r="MB36" s="78"/>
      <c r="MC36" s="78"/>
      <c r="MD36" s="78"/>
      <c r="ME36" s="78"/>
      <c r="MF36" s="78"/>
      <c r="MG36" s="78"/>
      <c r="MH36" s="78"/>
      <c r="MI36" s="78"/>
      <c r="MJ36" s="78"/>
      <c r="MK36" s="78"/>
      <c r="ML36" s="78"/>
      <c r="MM36" s="78"/>
      <c r="MN36" s="78"/>
      <c r="MO36" s="78"/>
      <c r="MP36" s="78"/>
      <c r="MQ36" s="78"/>
      <c r="MR36" s="78"/>
      <c r="MS36" s="78"/>
      <c r="MT36" s="78"/>
      <c r="MU36" s="78"/>
      <c r="MV36" s="78"/>
      <c r="MW36" s="78"/>
      <c r="MX36" s="78"/>
      <c r="MY36" s="78"/>
      <c r="MZ36" s="78"/>
      <c r="NA36" s="78"/>
      <c r="NB36" s="78"/>
      <c r="NC36" s="78"/>
      <c r="ND36" s="78"/>
      <c r="NE36" s="78"/>
      <c r="NF36" s="78"/>
      <c r="NG36" s="78"/>
      <c r="NH36" s="78"/>
      <c r="NI36" s="78"/>
      <c r="NJ36" s="78"/>
      <c r="NK36" s="78"/>
      <c r="NL36" s="78"/>
      <c r="NM36" s="78"/>
      <c r="NN36" s="78"/>
      <c r="NO36" s="78"/>
      <c r="NP36" s="78"/>
      <c r="NQ36" s="78"/>
      <c r="NR36" s="78"/>
      <c r="NS36" s="78"/>
      <c r="NT36" s="78"/>
      <c r="NU36" s="78"/>
      <c r="NV36" s="78"/>
      <c r="NW36" s="78"/>
      <c r="NX36" s="78"/>
      <c r="NY36" s="78"/>
      <c r="NZ36" s="78"/>
      <c r="OA36" s="78"/>
      <c r="OB36" s="78"/>
      <c r="OC36" s="78"/>
      <c r="OD36" s="78"/>
      <c r="OE36" s="78"/>
      <c r="OF36" s="78"/>
      <c r="OG36" s="78"/>
      <c r="OH36" s="78"/>
      <c r="OI36" s="78"/>
      <c r="OJ36" s="78"/>
      <c r="OK36" s="78"/>
      <c r="OL36" s="78"/>
      <c r="OM36" s="78"/>
      <c r="ON36" s="78"/>
      <c r="OO36" s="78"/>
      <c r="OP36" s="78"/>
      <c r="OQ36" s="78"/>
      <c r="OR36" s="78"/>
      <c r="OS36" s="78"/>
      <c r="OT36" s="78"/>
      <c r="OU36" s="78"/>
      <c r="OV36" s="78"/>
      <c r="OW36" s="78"/>
      <c r="OX36" s="78"/>
      <c r="OY36" s="78"/>
      <c r="OZ36" s="78"/>
      <c r="PA36" s="78"/>
      <c r="PB36" s="78"/>
      <c r="PC36" s="78"/>
      <c r="PD36" s="78"/>
      <c r="PE36" s="78"/>
      <c r="PF36" s="78"/>
      <c r="PG36" s="78"/>
      <c r="PH36" s="78"/>
      <c r="PI36" s="78"/>
      <c r="PJ36" s="78"/>
      <c r="PK36" s="78"/>
      <c r="PL36" s="78"/>
      <c r="PM36" s="78"/>
      <c r="PN36" s="78"/>
      <c r="PO36" s="78"/>
      <c r="PP36" s="78"/>
      <c r="PQ36" s="78"/>
      <c r="PR36" s="78"/>
      <c r="PS36" s="78"/>
      <c r="PT36" s="78"/>
      <c r="PU36" s="78"/>
      <c r="PV36" s="78"/>
      <c r="PW36" s="78"/>
      <c r="PX36" s="78"/>
      <c r="PY36" s="78"/>
      <c r="PZ36" s="78"/>
      <c r="QA36" s="78"/>
      <c r="QB36" s="78"/>
      <c r="QC36" s="78"/>
      <c r="QD36" s="78"/>
      <c r="QE36" s="78"/>
      <c r="QF36" s="78"/>
      <c r="QG36" s="78"/>
      <c r="QH36" s="78"/>
      <c r="QI36" s="78"/>
      <c r="QJ36" s="78"/>
      <c r="QK36" s="78"/>
      <c r="QL36" s="78"/>
      <c r="QM36" s="78"/>
      <c r="QN36" s="78"/>
      <c r="QO36" s="78"/>
      <c r="QP36" s="78"/>
      <c r="QQ36" s="78"/>
      <c r="QR36" s="78"/>
      <c r="QS36" s="78"/>
      <c r="QT36" s="78"/>
      <c r="QU36" s="78"/>
      <c r="QV36" s="78"/>
      <c r="QW36" s="78"/>
      <c r="QX36" s="78"/>
      <c r="QY36" s="78"/>
      <c r="QZ36" s="78"/>
      <c r="RA36" s="78"/>
      <c r="RB36" s="78"/>
      <c r="RC36" s="78"/>
      <c r="RD36" s="78"/>
      <c r="RE36" s="78"/>
      <c r="RF36" s="78"/>
      <c r="RG36" s="78"/>
      <c r="RH36" s="78"/>
      <c r="RI36" s="78"/>
      <c r="RJ36" s="78"/>
      <c r="RK36" s="78"/>
      <c r="RL36" s="78"/>
      <c r="RM36" s="78"/>
      <c r="RN36" s="78"/>
      <c r="RO36" s="78"/>
      <c r="RP36" s="78"/>
      <c r="RQ36" s="78"/>
      <c r="RR36" s="78"/>
      <c r="RS36" s="78"/>
      <c r="RT36" s="78"/>
      <c r="RU36" s="78"/>
      <c r="RV36" s="78"/>
      <c r="RW36" s="78"/>
      <c r="RX36" s="78"/>
      <c r="RY36" s="78"/>
      <c r="RZ36" s="78"/>
      <c r="SA36" s="78"/>
      <c r="SB36" s="78"/>
      <c r="SC36" s="78"/>
      <c r="SD36" s="78"/>
      <c r="SE36" s="78"/>
      <c r="SF36" s="78"/>
      <c r="SG36" s="78"/>
      <c r="SH36" s="78"/>
      <c r="SI36" s="78"/>
      <c r="SJ36" s="78"/>
      <c r="SK36" s="78"/>
      <c r="SL36" s="78"/>
      <c r="SM36" s="78"/>
      <c r="SN36" s="78"/>
      <c r="SO36" s="78"/>
      <c r="SP36" s="78"/>
      <c r="SQ36" s="78"/>
      <c r="SR36" s="78"/>
      <c r="SS36" s="78"/>
      <c r="ST36" s="78"/>
      <c r="SU36" s="78"/>
      <c r="SV36" s="78"/>
      <c r="SW36" s="78"/>
      <c r="SX36" s="78"/>
      <c r="SY36" s="78"/>
      <c r="SZ36" s="78"/>
      <c r="TA36" s="78"/>
      <c r="TB36" s="78"/>
      <c r="TC36" s="78"/>
      <c r="TD36" s="78"/>
      <c r="TE36" s="78"/>
      <c r="TF36" s="78"/>
      <c r="TG36" s="78"/>
      <c r="TH36" s="78"/>
      <c r="TI36" s="78"/>
      <c r="TJ36" s="78"/>
      <c r="TK36" s="78"/>
      <c r="TL36" s="78"/>
      <c r="TM36" s="78"/>
      <c r="TN36" s="78"/>
      <c r="TO36" s="78"/>
      <c r="TP36" s="78"/>
      <c r="TQ36" s="78"/>
      <c r="TR36" s="78"/>
      <c r="TS36" s="78"/>
      <c r="TT36" s="78"/>
      <c r="TU36" s="78"/>
      <c r="TV36" s="78"/>
      <c r="TW36" s="78"/>
      <c r="TX36" s="78"/>
      <c r="TY36" s="78"/>
      <c r="TZ36" s="78"/>
      <c r="UA36" s="78"/>
      <c r="UB36" s="78"/>
      <c r="UC36" s="78"/>
      <c r="UD36" s="78"/>
      <c r="UE36" s="78"/>
      <c r="UF36" s="78"/>
      <c r="UG36" s="78"/>
      <c r="UH36" s="78"/>
      <c r="UI36" s="78"/>
      <c r="UJ36" s="78"/>
      <c r="UK36" s="78"/>
      <c r="UL36" s="78"/>
      <c r="UM36" s="78"/>
      <c r="UN36" s="78"/>
      <c r="UO36" s="78"/>
      <c r="UP36" s="78"/>
      <c r="UQ36" s="78"/>
      <c r="UR36" s="78"/>
      <c r="US36" s="78"/>
      <c r="UT36" s="78"/>
      <c r="UU36" s="78"/>
      <c r="UV36" s="78"/>
      <c r="UW36" s="78"/>
      <c r="UX36" s="78"/>
      <c r="UY36" s="78"/>
      <c r="UZ36" s="78"/>
      <c r="VA36" s="78"/>
      <c r="VB36" s="78"/>
      <c r="VC36" s="78"/>
      <c r="VD36" s="78"/>
      <c r="VE36" s="78"/>
      <c r="VF36" s="78"/>
      <c r="VG36" s="78"/>
      <c r="VH36" s="78"/>
      <c r="VI36" s="78"/>
      <c r="VJ36" s="78"/>
      <c r="VK36" s="78"/>
      <c r="VL36" s="78"/>
      <c r="VM36" s="78"/>
      <c r="VN36" s="78"/>
      <c r="VO36" s="78"/>
      <c r="VP36" s="78"/>
      <c r="VQ36" s="78"/>
      <c r="VR36" s="78"/>
      <c r="VS36" s="78"/>
      <c r="VT36" s="78"/>
      <c r="VU36" s="78"/>
      <c r="VV36" s="78"/>
      <c r="VW36" s="78"/>
      <c r="VX36" s="78"/>
      <c r="VY36" s="78"/>
      <c r="VZ36" s="78"/>
      <c r="WA36" s="78"/>
      <c r="WB36" s="78"/>
      <c r="WC36" s="78"/>
      <c r="WD36" s="78"/>
      <c r="WE36" s="78"/>
      <c r="WF36" s="78"/>
      <c r="WG36" s="78"/>
      <c r="WH36" s="78"/>
      <c r="WI36" s="78"/>
      <c r="WJ36" s="78"/>
      <c r="WK36" s="78"/>
      <c r="WL36" s="78"/>
      <c r="WM36" s="78"/>
      <c r="WN36" s="78"/>
      <c r="WO36" s="78"/>
      <c r="WP36" s="78"/>
      <c r="WQ36" s="78"/>
      <c r="WR36" s="78"/>
      <c r="WS36" s="78"/>
      <c r="WT36" s="78"/>
      <c r="WU36" s="78"/>
      <c r="WV36" s="78"/>
      <c r="WW36" s="78"/>
      <c r="WX36" s="78"/>
      <c r="WY36" s="78"/>
      <c r="WZ36" s="78"/>
      <c r="XA36" s="78"/>
      <c r="XB36" s="78"/>
      <c r="XC36" s="78"/>
      <c r="XD36" s="78"/>
      <c r="XE36" s="78"/>
      <c r="XF36" s="78"/>
      <c r="XG36" s="78"/>
      <c r="XH36" s="78"/>
      <c r="XI36" s="78"/>
      <c r="XJ36" s="78"/>
      <c r="XK36" s="78"/>
      <c r="XL36" s="78"/>
      <c r="XM36" s="78"/>
      <c r="XN36" s="78"/>
      <c r="XO36" s="78"/>
      <c r="XP36" s="78"/>
      <c r="XQ36" s="78"/>
      <c r="XR36" s="78"/>
      <c r="XS36" s="78"/>
      <c r="XT36" s="78"/>
      <c r="XU36" s="78"/>
      <c r="XV36" s="78"/>
      <c r="XW36" s="78"/>
      <c r="XX36" s="78"/>
      <c r="XY36" s="78"/>
      <c r="XZ36" s="78"/>
      <c r="YA36" s="78"/>
      <c r="YB36" s="78"/>
      <c r="YC36" s="78"/>
      <c r="YD36" s="78"/>
      <c r="YE36" s="78"/>
      <c r="YF36" s="78"/>
      <c r="YG36" s="78"/>
      <c r="YH36" s="78"/>
      <c r="YI36" s="78"/>
      <c r="YJ36" s="78"/>
      <c r="YK36" s="78"/>
      <c r="YL36" s="78"/>
      <c r="YM36" s="78"/>
      <c r="YN36" s="78"/>
      <c r="YO36" s="78"/>
      <c r="YP36" s="78"/>
      <c r="YQ36" s="78"/>
      <c r="YR36" s="78"/>
      <c r="YS36" s="78"/>
      <c r="YT36" s="78"/>
      <c r="YU36" s="78"/>
      <c r="YV36" s="78"/>
      <c r="YW36" s="78"/>
      <c r="YX36" s="78"/>
      <c r="YY36" s="78"/>
      <c r="YZ36" s="78"/>
      <c r="ZA36" s="78"/>
      <c r="ZB36" s="78"/>
      <c r="ZC36" s="78"/>
      <c r="ZD36" s="78"/>
      <c r="ZE36" s="78"/>
      <c r="ZF36" s="78"/>
      <c r="ZG36" s="78"/>
      <c r="ZH36" s="78"/>
      <c r="ZI36" s="78"/>
      <c r="ZJ36" s="78"/>
      <c r="ZK36" s="78"/>
      <c r="ZL36" s="78"/>
      <c r="ZM36" s="78"/>
      <c r="ZN36" s="78"/>
      <c r="ZO36" s="78"/>
      <c r="ZP36" s="78"/>
      <c r="ZQ36" s="78"/>
      <c r="ZR36" s="78"/>
      <c r="ZS36" s="78"/>
      <c r="ZT36" s="78"/>
      <c r="ZU36" s="78"/>
      <c r="ZV36" s="78"/>
      <c r="ZW36" s="78"/>
      <c r="ZX36" s="78"/>
      <c r="ZY36" s="78"/>
      <c r="ZZ36" s="78"/>
      <c r="AAA36" s="78"/>
      <c r="AAB36" s="78"/>
      <c r="AAC36" s="78"/>
      <c r="AAD36" s="78"/>
      <c r="AAE36" s="78"/>
      <c r="AAF36" s="78"/>
      <c r="AAG36" s="78"/>
      <c r="AAH36" s="78"/>
      <c r="AAI36" s="78"/>
      <c r="AAJ36" s="78"/>
      <c r="AAK36" s="78"/>
      <c r="AAL36" s="78"/>
      <c r="AAM36" s="78"/>
      <c r="AAN36" s="78"/>
      <c r="AAO36" s="78"/>
      <c r="AAP36" s="78"/>
      <c r="AAQ36" s="78"/>
      <c r="AAR36" s="78"/>
      <c r="AAS36" s="78"/>
      <c r="AAT36" s="78"/>
      <c r="AAU36" s="78"/>
      <c r="AAV36" s="78"/>
      <c r="AAW36" s="78"/>
      <c r="AAX36" s="78"/>
      <c r="AAY36" s="78"/>
      <c r="AAZ36" s="78"/>
      <c r="ABA36" s="78"/>
      <c r="ABB36" s="78"/>
      <c r="ABC36" s="78"/>
      <c r="ABD36" s="78"/>
      <c r="ABE36" s="78"/>
      <c r="ABF36" s="78"/>
      <c r="ABG36" s="78"/>
      <c r="ABH36" s="78"/>
      <c r="ABI36" s="78"/>
      <c r="ABJ36" s="78"/>
      <c r="ABK36" s="78"/>
      <c r="ABL36" s="78"/>
      <c r="ABM36" s="78"/>
      <c r="ABN36" s="78"/>
      <c r="ABO36" s="78"/>
      <c r="ABP36" s="78"/>
      <c r="ABQ36" s="78"/>
      <c r="ABR36" s="78"/>
      <c r="ABS36" s="78"/>
      <c r="ABT36" s="78"/>
      <c r="ABU36" s="78"/>
      <c r="ABV36" s="78"/>
      <c r="ABW36" s="78"/>
      <c r="ABX36" s="78"/>
      <c r="ABY36" s="78"/>
      <c r="ABZ36" s="78"/>
      <c r="ACA36" s="78"/>
      <c r="ACB36" s="78"/>
      <c r="ACC36" s="78"/>
      <c r="ACD36" s="78"/>
      <c r="ACE36" s="78"/>
      <c r="ACF36" s="78"/>
      <c r="ACG36" s="78"/>
      <c r="ACH36" s="78"/>
      <c r="ACI36" s="78"/>
      <c r="ACJ36" s="78"/>
      <c r="ACK36" s="78"/>
      <c r="ACL36" s="78"/>
      <c r="ACM36" s="78"/>
      <c r="ACN36" s="78"/>
      <c r="ACO36" s="78"/>
      <c r="ACP36" s="78"/>
      <c r="ACQ36" s="78"/>
      <c r="ACR36" s="78"/>
      <c r="ACS36" s="78"/>
      <c r="ACT36" s="78"/>
      <c r="ACU36" s="78"/>
      <c r="ACV36" s="78"/>
      <c r="ACW36" s="78"/>
      <c r="ACX36" s="78"/>
      <c r="ACY36" s="78"/>
      <c r="ACZ36" s="78"/>
      <c r="ADA36" s="78"/>
      <c r="ADB36" s="78"/>
      <c r="ADC36" s="78"/>
      <c r="ADD36" s="78"/>
      <c r="ADE36" s="78"/>
      <c r="ADF36" s="78"/>
      <c r="ADG36" s="78"/>
      <c r="ADH36" s="78"/>
      <c r="ADI36" s="78"/>
      <c r="ADJ36" s="78"/>
      <c r="ADK36" s="78"/>
      <c r="ADL36" s="78"/>
      <c r="ADM36" s="78"/>
      <c r="ADN36" s="78"/>
      <c r="ADO36" s="78"/>
      <c r="ADP36" s="78"/>
      <c r="ADQ36" s="78"/>
      <c r="ADR36" s="78"/>
      <c r="ADS36" s="78"/>
      <c r="ADT36" s="78"/>
      <c r="ADU36" s="78"/>
      <c r="ADV36" s="78"/>
      <c r="ADW36" s="78"/>
      <c r="ADX36" s="78"/>
      <c r="ADY36" s="78"/>
      <c r="ADZ36" s="78"/>
      <c r="AEA36" s="78"/>
      <c r="AEB36" s="78"/>
      <c r="AEC36" s="78"/>
      <c r="AED36" s="78"/>
      <c r="AEE36" s="78"/>
      <c r="AEF36" s="78"/>
      <c r="AEG36" s="78"/>
      <c r="AEH36" s="78"/>
      <c r="AEI36" s="78"/>
      <c r="AEJ36" s="78"/>
      <c r="AEK36" s="78"/>
      <c r="AEL36" s="78"/>
      <c r="AEM36" s="78"/>
      <c r="AEN36" s="78"/>
      <c r="AEO36" s="78"/>
      <c r="AEP36" s="78"/>
      <c r="AEQ36" s="78"/>
      <c r="AER36" s="78"/>
      <c r="AES36" s="78"/>
      <c r="AET36" s="78"/>
      <c r="AEU36" s="78"/>
      <c r="AEV36" s="78"/>
      <c r="AEW36" s="78"/>
      <c r="AEX36" s="78"/>
      <c r="AEY36" s="78"/>
      <c r="AEZ36" s="78"/>
      <c r="AFA36" s="78"/>
      <c r="AFB36" s="78"/>
      <c r="AFC36" s="78"/>
      <c r="AFD36" s="78"/>
      <c r="AFE36" s="78"/>
      <c r="AFF36" s="78"/>
      <c r="AFG36" s="78"/>
      <c r="AFH36" s="78"/>
      <c r="AFI36" s="78"/>
      <c r="AFJ36" s="78"/>
      <c r="AFK36" s="78"/>
      <c r="AFL36" s="78"/>
      <c r="AFM36" s="78"/>
      <c r="AFN36" s="78"/>
      <c r="AFO36" s="78"/>
      <c r="AFP36" s="78"/>
      <c r="AFQ36" s="78"/>
      <c r="AFR36" s="78"/>
      <c r="AFS36" s="78"/>
      <c r="AFT36" s="78"/>
      <c r="AFU36" s="78"/>
      <c r="AFV36" s="78"/>
      <c r="AFW36" s="78"/>
      <c r="AFX36" s="78"/>
      <c r="AFY36" s="78"/>
      <c r="AFZ36" s="78"/>
      <c r="AGA36" s="78"/>
      <c r="AGB36" s="78"/>
      <c r="AGC36" s="78"/>
      <c r="AGD36" s="78"/>
      <c r="AGE36" s="78"/>
      <c r="AGF36" s="78"/>
      <c r="AGG36" s="78"/>
      <c r="AGH36" s="78"/>
      <c r="AGI36" s="78"/>
      <c r="AGJ36" s="78"/>
      <c r="AGK36" s="78"/>
      <c r="AGL36" s="78"/>
      <c r="AGM36" s="78"/>
      <c r="AGN36" s="78"/>
      <c r="AGO36" s="78"/>
      <c r="AGP36" s="78"/>
      <c r="AGQ36" s="78"/>
      <c r="AGR36" s="78"/>
      <c r="AGS36" s="78"/>
      <c r="AGT36" s="78"/>
      <c r="AGU36" s="78"/>
      <c r="AGV36" s="78"/>
      <c r="AGW36" s="78"/>
      <c r="AGX36" s="78"/>
      <c r="AGY36" s="78"/>
      <c r="AGZ36" s="78"/>
      <c r="AHA36" s="78"/>
      <c r="AHB36" s="78"/>
      <c r="AHC36" s="78"/>
      <c r="AHD36" s="78"/>
      <c r="AHE36" s="78"/>
      <c r="AHF36" s="78"/>
      <c r="AHG36" s="78"/>
      <c r="AHH36" s="78"/>
      <c r="AHI36" s="78"/>
      <c r="AHJ36" s="78"/>
      <c r="AHK36" s="78"/>
      <c r="AHL36" s="78"/>
      <c r="AHM36" s="78"/>
      <c r="AHN36" s="78"/>
      <c r="AHO36" s="78"/>
      <c r="AHP36" s="78"/>
      <c r="AHQ36" s="78"/>
      <c r="AHR36" s="78"/>
      <c r="AHS36" s="78"/>
      <c r="AHT36" s="78"/>
      <c r="AHU36" s="78"/>
      <c r="AHV36" s="78"/>
      <c r="AHW36" s="78"/>
      <c r="AHX36" s="78"/>
      <c r="AHY36" s="78"/>
      <c r="AHZ36" s="78"/>
      <c r="AIA36" s="78"/>
      <c r="AIB36" s="78"/>
      <c r="AIC36" s="78"/>
      <c r="AID36" s="78"/>
      <c r="AIE36" s="78"/>
      <c r="AIF36" s="78"/>
      <c r="AIG36" s="78"/>
      <c r="AIH36" s="78"/>
      <c r="AII36" s="78"/>
      <c r="AIJ36" s="78"/>
      <c r="AIK36" s="78"/>
      <c r="AIL36" s="78"/>
      <c r="AIM36" s="78"/>
      <c r="AIN36" s="78"/>
      <c r="AIO36" s="78"/>
      <c r="AIP36" s="78"/>
      <c r="AIQ36" s="78"/>
      <c r="AIR36" s="78"/>
      <c r="AIS36" s="78"/>
      <c r="AIT36" s="78"/>
      <c r="AIU36" s="78"/>
      <c r="AIV36" s="78"/>
      <c r="AIW36" s="78"/>
      <c r="AIX36" s="78"/>
      <c r="AIY36" s="78"/>
      <c r="AIZ36" s="78"/>
      <c r="AJA36" s="78"/>
      <c r="AJB36" s="78"/>
      <c r="AJC36" s="78"/>
      <c r="AJD36" s="78"/>
      <c r="AJE36" s="78"/>
      <c r="AJF36" s="78"/>
      <c r="AJG36" s="78"/>
      <c r="AJH36" s="78"/>
      <c r="AJI36" s="78"/>
      <c r="AJJ36" s="78"/>
      <c r="AJK36" s="78"/>
      <c r="AJL36" s="78"/>
      <c r="AJM36" s="78"/>
      <c r="AJN36" s="78"/>
      <c r="AJO36" s="78"/>
      <c r="AJP36" s="78"/>
      <c r="AJQ36" s="78"/>
      <c r="AJR36" s="78"/>
      <c r="AJS36" s="78"/>
      <c r="AJT36" s="78"/>
      <c r="AJU36" s="78"/>
      <c r="AJV36" s="78"/>
      <c r="AJW36" s="78"/>
      <c r="AJX36" s="78"/>
      <c r="AJY36" s="78"/>
      <c r="AJZ36" s="78"/>
      <c r="AKA36" s="78"/>
      <c r="AKB36" s="78"/>
      <c r="AKC36" s="78"/>
      <c r="AKD36" s="78"/>
      <c r="AKE36" s="78"/>
      <c r="AKF36" s="78"/>
      <c r="AKG36" s="78"/>
      <c r="AKH36" s="78"/>
      <c r="AKI36" s="78"/>
      <c r="AKJ36" s="78"/>
      <c r="AKK36" s="78"/>
      <c r="AKL36" s="78"/>
      <c r="AKM36" s="78"/>
      <c r="AKN36" s="78"/>
      <c r="AKO36" s="78"/>
      <c r="AKP36" s="78"/>
      <c r="AKQ36" s="78"/>
      <c r="AKR36" s="78"/>
      <c r="AKS36" s="78"/>
      <c r="AKT36" s="78"/>
      <c r="AKU36" s="78"/>
      <c r="AKV36" s="78"/>
      <c r="AKW36" s="78"/>
      <c r="AKX36" s="78"/>
      <c r="AKY36" s="78"/>
      <c r="AKZ36" s="78"/>
      <c r="ALA36" s="78"/>
      <c r="ALB36" s="78"/>
      <c r="ALC36" s="78"/>
      <c r="ALD36" s="78"/>
      <c r="ALE36" s="78"/>
      <c r="ALF36" s="78"/>
      <c r="ALG36" s="78"/>
      <c r="ALH36" s="78"/>
      <c r="ALI36" s="78"/>
      <c r="ALJ36" s="78"/>
      <c r="ALK36" s="78"/>
      <c r="ALL36" s="78"/>
      <c r="ALM36" s="78"/>
      <c r="ALN36" s="78"/>
      <c r="ALO36" s="78"/>
      <c r="ALP36" s="78"/>
      <c r="ALQ36" s="78"/>
      <c r="ALR36" s="78"/>
      <c r="ALS36" s="78"/>
      <c r="ALT36" s="78"/>
      <c r="ALU36" s="78"/>
      <c r="ALV36" s="78"/>
      <c r="ALW36" s="78"/>
      <c r="ALX36" s="78"/>
      <c r="ALY36" s="78"/>
      <c r="ALZ36" s="78"/>
      <c r="AMA36" s="78"/>
      <c r="AMB36" s="78"/>
      <c r="AMC36" s="78"/>
      <c r="AMD36" s="78"/>
      <c r="AME36" s="78"/>
      <c r="AMF36" s="78"/>
      <c r="AMG36" s="78"/>
      <c r="AMH36" s="78"/>
      <c r="AMI36" s="78"/>
      <c r="AMJ36" s="78"/>
      <c r="AMK36" s="78"/>
      <c r="AML36" s="78"/>
      <c r="AMM36" s="78"/>
      <c r="AMN36" s="78"/>
      <c r="AMO36" s="78"/>
      <c r="AMP36" s="78"/>
      <c r="AMQ36" s="78"/>
      <c r="AMR36" s="78"/>
      <c r="AMS36" s="78"/>
      <c r="AMT36" s="78"/>
      <c r="AMU36" s="78"/>
      <c r="AMV36" s="78"/>
      <c r="AMW36" s="78"/>
      <c r="AMX36" s="78"/>
      <c r="AMY36" s="78"/>
      <c r="AMZ36" s="78"/>
      <c r="ANA36" s="78"/>
      <c r="ANB36" s="78"/>
      <c r="ANC36" s="78"/>
      <c r="AND36" s="78"/>
      <c r="ANE36" s="78"/>
      <c r="ANF36" s="78"/>
      <c r="ANG36" s="78"/>
      <c r="ANH36" s="78"/>
      <c r="ANI36" s="78"/>
      <c r="ANJ36" s="78"/>
      <c r="ANK36" s="78"/>
      <c r="ANL36" s="78"/>
      <c r="ANM36" s="78"/>
      <c r="ANN36" s="78"/>
      <c r="ANO36" s="78"/>
      <c r="ANP36" s="78"/>
      <c r="ANQ36" s="78"/>
      <c r="ANR36" s="78"/>
      <c r="ANS36" s="78"/>
      <c r="ANT36" s="78"/>
      <c r="ANU36" s="78"/>
      <c r="ANV36" s="78"/>
      <c r="ANW36" s="78"/>
      <c r="ANX36" s="78"/>
      <c r="ANY36" s="78"/>
      <c r="ANZ36" s="78"/>
      <c r="AOA36" s="78"/>
      <c r="AOB36" s="78"/>
      <c r="AOC36" s="78"/>
      <c r="AOD36" s="78"/>
      <c r="AOE36" s="78"/>
      <c r="AOF36" s="78"/>
      <c r="AOG36" s="78"/>
      <c r="AOH36" s="78"/>
      <c r="AOI36" s="78"/>
      <c r="AOJ36" s="78"/>
      <c r="AOK36" s="78"/>
      <c r="AOL36" s="78"/>
      <c r="AOM36" s="78"/>
      <c r="AON36" s="78"/>
      <c r="AOO36" s="78"/>
      <c r="AOP36" s="78"/>
      <c r="AOQ36" s="78"/>
      <c r="AOR36" s="78"/>
      <c r="AOS36" s="78"/>
      <c r="AOT36" s="78"/>
      <c r="AOU36" s="78"/>
      <c r="AOV36" s="78"/>
      <c r="AOW36" s="78"/>
      <c r="AOX36" s="78"/>
      <c r="AOY36" s="78"/>
      <c r="AOZ36" s="78"/>
      <c r="APA36" s="78"/>
      <c r="APB36" s="78"/>
      <c r="APC36" s="78"/>
      <c r="APD36" s="78"/>
      <c r="APE36" s="78"/>
      <c r="APF36" s="78"/>
      <c r="APG36" s="78"/>
      <c r="APH36" s="78"/>
      <c r="API36" s="78"/>
      <c r="APJ36" s="78"/>
      <c r="APK36" s="78"/>
      <c r="APL36" s="78"/>
      <c r="APM36" s="78"/>
      <c r="APN36" s="78"/>
      <c r="APO36" s="78"/>
      <c r="APP36" s="78"/>
      <c r="APQ36" s="78"/>
      <c r="APR36" s="78"/>
      <c r="APS36" s="78"/>
      <c r="APT36" s="78"/>
      <c r="APU36" s="78"/>
      <c r="APV36" s="78"/>
      <c r="APW36" s="78"/>
      <c r="APX36" s="78"/>
      <c r="APY36" s="78"/>
      <c r="APZ36" s="78"/>
      <c r="AQA36" s="78"/>
      <c r="AQB36" s="78"/>
      <c r="AQC36" s="78"/>
      <c r="AQD36" s="78"/>
      <c r="AQE36" s="78"/>
      <c r="AQF36" s="78"/>
      <c r="AQG36" s="78"/>
      <c r="AQH36" s="78"/>
      <c r="AQI36" s="78"/>
      <c r="AQJ36" s="78"/>
      <c r="AQK36" s="78"/>
      <c r="AQL36" s="78"/>
      <c r="AQM36" s="78"/>
      <c r="AQN36" s="78"/>
      <c r="AQO36" s="78"/>
      <c r="AQP36" s="78"/>
      <c r="AQQ36" s="78"/>
      <c r="AQR36" s="78"/>
      <c r="AQS36" s="78"/>
      <c r="AQT36" s="78"/>
      <c r="AQU36" s="78"/>
      <c r="AQV36" s="78"/>
      <c r="AQW36" s="78"/>
      <c r="AQX36" s="78"/>
      <c r="AQY36" s="78"/>
      <c r="AQZ36" s="78"/>
      <c r="ARA36" s="78"/>
      <c r="ARB36" s="78"/>
      <c r="ARC36" s="78"/>
      <c r="ARD36" s="78"/>
      <c r="ARE36" s="78"/>
      <c r="ARF36" s="78"/>
      <c r="ARG36" s="78"/>
      <c r="ARH36" s="78"/>
      <c r="ARI36" s="78"/>
      <c r="ARJ36" s="78"/>
      <c r="ARK36" s="78"/>
      <c r="ARL36" s="78"/>
      <c r="ARM36" s="78"/>
      <c r="ARN36" s="78"/>
      <c r="ARO36" s="78"/>
      <c r="ARP36" s="78"/>
      <c r="ARQ36" s="78"/>
      <c r="ARR36" s="78"/>
      <c r="ARS36" s="78"/>
      <c r="ART36" s="78"/>
      <c r="ARU36" s="78"/>
      <c r="ARV36" s="78"/>
      <c r="ARW36" s="78"/>
      <c r="ARX36" s="78"/>
      <c r="ARY36" s="78"/>
      <c r="ARZ36" s="78"/>
      <c r="ASA36" s="78"/>
      <c r="ASB36" s="78"/>
      <c r="ASC36" s="78"/>
      <c r="ASD36" s="78"/>
      <c r="ASE36" s="78"/>
      <c r="ASF36" s="78"/>
      <c r="ASG36" s="78"/>
      <c r="ASH36" s="78"/>
      <c r="ASI36" s="78"/>
      <c r="ASJ36" s="78"/>
      <c r="ASK36" s="78"/>
      <c r="ASL36" s="78"/>
      <c r="ASM36" s="78"/>
      <c r="ASN36" s="78"/>
      <c r="ASO36" s="78"/>
      <c r="ASP36" s="78"/>
      <c r="ASQ36" s="78"/>
      <c r="ASR36" s="78"/>
      <c r="ASS36" s="78"/>
      <c r="AST36" s="78"/>
      <c r="ASU36" s="78"/>
      <c r="ASV36" s="78"/>
      <c r="ASW36" s="78"/>
      <c r="ASX36" s="78"/>
      <c r="ASY36" s="78"/>
      <c r="ASZ36" s="78"/>
      <c r="ATA36" s="78"/>
      <c r="ATB36" s="78"/>
      <c r="ATC36" s="78"/>
      <c r="ATD36" s="78"/>
      <c r="ATE36" s="78"/>
      <c r="ATF36" s="78"/>
      <c r="ATG36" s="78"/>
      <c r="ATH36" s="78"/>
      <c r="ATI36" s="78"/>
      <c r="ATJ36" s="78"/>
      <c r="ATK36" s="78"/>
      <c r="ATL36" s="78"/>
      <c r="ATM36" s="78"/>
      <c r="ATN36" s="78"/>
      <c r="ATO36" s="78"/>
      <c r="ATP36" s="78"/>
      <c r="ATQ36" s="78"/>
      <c r="ATR36" s="78"/>
      <c r="ATS36" s="78"/>
      <c r="ATT36" s="78"/>
      <c r="ATU36" s="78"/>
      <c r="ATV36" s="78"/>
      <c r="ATW36" s="78"/>
      <c r="ATX36" s="78"/>
      <c r="ATY36" s="78"/>
      <c r="ATZ36" s="78"/>
      <c r="AUA36" s="78"/>
      <c r="AUB36" s="78"/>
      <c r="AUC36" s="78"/>
      <c r="AUD36" s="78"/>
      <c r="AUE36" s="78"/>
      <c r="AUF36" s="78"/>
      <c r="AUG36" s="78"/>
      <c r="AUH36" s="78"/>
      <c r="AUI36" s="78"/>
      <c r="AUJ36" s="78"/>
      <c r="AUK36" s="78"/>
      <c r="AUL36" s="78"/>
      <c r="AUM36" s="78"/>
      <c r="AUN36" s="78"/>
      <c r="AUO36" s="78"/>
      <c r="AUP36" s="78"/>
      <c r="AUQ36" s="78"/>
      <c r="AUR36" s="78"/>
      <c r="AUS36" s="78"/>
      <c r="AUT36" s="78"/>
      <c r="AUU36" s="78"/>
      <c r="AUV36" s="78"/>
      <c r="AUW36" s="78"/>
      <c r="AUX36" s="78"/>
      <c r="AUY36" s="78"/>
      <c r="AUZ36" s="78"/>
      <c r="AVA36" s="78"/>
      <c r="AVB36" s="78"/>
      <c r="AVC36" s="78"/>
      <c r="AVD36" s="78"/>
      <c r="AVE36" s="78"/>
      <c r="AVF36" s="78"/>
      <c r="AVG36" s="78"/>
      <c r="AVH36" s="78"/>
      <c r="AVI36" s="78"/>
      <c r="AVJ36" s="78"/>
      <c r="AVK36" s="78"/>
      <c r="AVL36" s="78"/>
      <c r="AVM36" s="78"/>
      <c r="AVN36" s="78"/>
      <c r="AVO36" s="78"/>
      <c r="AVP36" s="78"/>
      <c r="AVQ36" s="78"/>
      <c r="AVR36" s="78"/>
      <c r="AVS36" s="78"/>
      <c r="AVT36" s="78"/>
      <c r="AVU36" s="78"/>
      <c r="AVV36" s="78"/>
      <c r="AVW36" s="78"/>
      <c r="AVX36" s="78"/>
      <c r="AVY36" s="78"/>
      <c r="AVZ36" s="78"/>
      <c r="AWA36" s="78"/>
      <c r="AWB36" s="78"/>
      <c r="AWC36" s="78"/>
      <c r="AWD36" s="78"/>
      <c r="AWE36" s="78"/>
      <c r="AWF36" s="78"/>
      <c r="AWG36" s="78"/>
      <c r="AWH36" s="78"/>
      <c r="AWI36" s="78"/>
      <c r="AWJ36" s="78"/>
      <c r="AWK36" s="78"/>
      <c r="AWL36" s="78"/>
      <c r="AWM36" s="78"/>
      <c r="AWN36" s="78"/>
      <c r="AWO36" s="78"/>
      <c r="AWP36" s="78"/>
      <c r="AWQ36" s="78"/>
      <c r="AWR36" s="78"/>
      <c r="AWS36" s="78"/>
      <c r="AWT36" s="78"/>
      <c r="AWU36" s="78"/>
      <c r="AWV36" s="78"/>
      <c r="AWW36" s="78"/>
      <c r="AWX36" s="78"/>
      <c r="AWY36" s="78"/>
      <c r="AWZ36" s="78"/>
      <c r="AXA36" s="78"/>
      <c r="AXB36" s="78"/>
      <c r="AXC36" s="78"/>
      <c r="AXD36" s="78"/>
      <c r="AXE36" s="78"/>
      <c r="AXF36" s="78"/>
      <c r="AXG36" s="78"/>
      <c r="AXH36" s="78"/>
      <c r="AXI36" s="78"/>
      <c r="AXJ36" s="78"/>
      <c r="AXK36" s="78"/>
      <c r="AXL36" s="78"/>
      <c r="AXM36" s="78"/>
      <c r="AXN36" s="78"/>
      <c r="AXO36" s="78"/>
      <c r="AXP36" s="78"/>
      <c r="AXQ36" s="78"/>
      <c r="AXR36" s="78"/>
      <c r="AXS36" s="78"/>
      <c r="AXT36" s="78"/>
      <c r="AXU36" s="78"/>
      <c r="AXV36" s="78"/>
      <c r="AXW36" s="78"/>
      <c r="AXX36" s="78"/>
      <c r="AXY36" s="78"/>
      <c r="AXZ36" s="78"/>
      <c r="AYA36" s="78"/>
      <c r="AYB36" s="78"/>
      <c r="AYC36" s="78"/>
      <c r="AYD36" s="78"/>
      <c r="AYE36" s="78"/>
      <c r="AYF36" s="78"/>
      <c r="AYG36" s="78"/>
      <c r="AYH36" s="78"/>
      <c r="AYI36" s="78"/>
      <c r="AYJ36" s="78"/>
      <c r="AYK36" s="78"/>
      <c r="AYL36" s="78"/>
      <c r="AYM36" s="78"/>
      <c r="AYN36" s="78"/>
      <c r="AYO36" s="78"/>
      <c r="AYP36" s="78"/>
      <c r="AYQ36" s="78"/>
      <c r="AYR36" s="78"/>
      <c r="AYS36" s="78"/>
      <c r="AYT36" s="78"/>
      <c r="AYU36" s="78"/>
      <c r="AYV36" s="78"/>
      <c r="AYW36" s="78"/>
      <c r="AYX36" s="78"/>
      <c r="AYY36" s="78"/>
      <c r="AYZ36" s="78"/>
      <c r="AZA36" s="78"/>
      <c r="AZB36" s="78"/>
      <c r="AZC36" s="78"/>
      <c r="AZD36" s="78"/>
      <c r="AZE36" s="78"/>
      <c r="AZF36" s="78"/>
      <c r="AZG36" s="78"/>
      <c r="AZH36" s="78"/>
      <c r="AZI36" s="78"/>
      <c r="AZJ36" s="78"/>
      <c r="AZK36" s="78"/>
      <c r="AZL36" s="78"/>
      <c r="AZM36" s="78"/>
      <c r="AZN36" s="78"/>
      <c r="AZO36" s="78"/>
      <c r="AZP36" s="78"/>
      <c r="AZQ36" s="78"/>
      <c r="AZR36" s="78"/>
      <c r="AZS36" s="78"/>
      <c r="AZT36" s="78"/>
      <c r="AZU36" s="78"/>
      <c r="AZV36" s="78"/>
      <c r="AZW36" s="78"/>
      <c r="AZX36" s="78"/>
      <c r="AZY36" s="78"/>
      <c r="AZZ36" s="78"/>
      <c r="BAA36" s="78"/>
      <c r="BAB36" s="78"/>
      <c r="BAC36" s="78"/>
      <c r="BAD36" s="78"/>
      <c r="BAE36" s="78"/>
      <c r="BAF36" s="78"/>
      <c r="BAG36" s="78"/>
      <c r="BAH36" s="78"/>
      <c r="BAI36" s="78"/>
      <c r="BAJ36" s="78"/>
      <c r="BAK36" s="78"/>
      <c r="BAL36" s="78"/>
      <c r="BAM36" s="78"/>
      <c r="BAN36" s="78"/>
      <c r="BAO36" s="78"/>
      <c r="BAP36" s="78"/>
      <c r="BAQ36" s="78"/>
      <c r="BAR36" s="78"/>
      <c r="BAS36" s="78"/>
      <c r="BAT36" s="78"/>
      <c r="BAU36" s="78"/>
      <c r="BAV36" s="78"/>
      <c r="BAW36" s="78"/>
      <c r="BAX36" s="78"/>
      <c r="BAY36" s="78"/>
      <c r="BAZ36" s="78"/>
      <c r="BBA36" s="78"/>
      <c r="BBB36" s="78"/>
      <c r="BBC36" s="78"/>
      <c r="BBD36" s="78"/>
      <c r="BBE36" s="78"/>
      <c r="BBF36" s="78"/>
      <c r="BBG36" s="78"/>
      <c r="BBH36" s="78"/>
      <c r="BBI36" s="78"/>
      <c r="BBJ36" s="78"/>
      <c r="BBK36" s="78"/>
      <c r="BBL36" s="78"/>
      <c r="BBM36" s="78"/>
      <c r="BBN36" s="78"/>
      <c r="BBO36" s="78"/>
      <c r="BBP36" s="78"/>
      <c r="BBQ36" s="78"/>
      <c r="BBR36" s="78"/>
      <c r="BBS36" s="78"/>
      <c r="BBT36" s="78"/>
      <c r="BBU36" s="78"/>
      <c r="BBV36" s="78"/>
      <c r="BBW36" s="78"/>
      <c r="BBX36" s="78"/>
      <c r="BBY36" s="78"/>
      <c r="BBZ36" s="78"/>
      <c r="BCA36" s="78"/>
      <c r="BCB36" s="78"/>
      <c r="BCC36" s="78"/>
      <c r="BCD36" s="78"/>
      <c r="BCE36" s="78"/>
      <c r="BCF36" s="78"/>
      <c r="BCG36" s="78"/>
      <c r="BCH36" s="78"/>
      <c r="BCI36" s="78"/>
      <c r="BCJ36" s="78"/>
      <c r="BCK36" s="78"/>
      <c r="BCL36" s="78"/>
      <c r="BCM36" s="78"/>
      <c r="BCN36" s="78"/>
      <c r="BCO36" s="78"/>
      <c r="BCP36" s="78"/>
      <c r="BCQ36" s="78"/>
      <c r="BCR36" s="78"/>
      <c r="BCS36" s="78"/>
      <c r="BCT36" s="78"/>
      <c r="BCU36" s="78"/>
      <c r="BCV36" s="78"/>
      <c r="BCW36" s="78"/>
      <c r="BCX36" s="78"/>
      <c r="BCY36" s="78"/>
      <c r="BCZ36" s="78"/>
      <c r="BDA36" s="78"/>
      <c r="BDB36" s="78"/>
      <c r="BDC36" s="78"/>
      <c r="BDD36" s="78"/>
      <c r="BDE36" s="78"/>
      <c r="BDF36" s="78"/>
      <c r="BDG36" s="78"/>
      <c r="BDH36" s="78"/>
      <c r="BDI36" s="78"/>
      <c r="BDJ36" s="78"/>
      <c r="BDK36" s="78"/>
      <c r="BDL36" s="78"/>
      <c r="BDM36" s="78"/>
      <c r="BDN36" s="78"/>
      <c r="BDO36" s="78"/>
      <c r="BDP36" s="78"/>
      <c r="BDQ36" s="78"/>
      <c r="BDR36" s="78"/>
      <c r="BDS36" s="78"/>
      <c r="BDT36" s="78"/>
      <c r="BDU36" s="78"/>
      <c r="BDV36" s="78"/>
      <c r="BDW36" s="78"/>
      <c r="BDX36" s="78"/>
      <c r="BDY36" s="78"/>
      <c r="BDZ36" s="78"/>
      <c r="BEA36" s="78"/>
      <c r="BEB36" s="78"/>
      <c r="BEC36" s="78"/>
      <c r="BED36" s="78"/>
      <c r="BEE36" s="78"/>
      <c r="BEF36" s="78"/>
      <c r="BEG36" s="78"/>
      <c r="BEH36" s="78"/>
      <c r="BEI36" s="78"/>
      <c r="BEJ36" s="78"/>
      <c r="BEK36" s="78"/>
      <c r="BEL36" s="78"/>
      <c r="BEM36" s="78"/>
      <c r="BEN36" s="78"/>
      <c r="BEO36" s="78"/>
      <c r="BEP36" s="78"/>
      <c r="BEQ36" s="78"/>
      <c r="BER36" s="78"/>
      <c r="BES36" s="78"/>
      <c r="BET36" s="78"/>
      <c r="BEU36" s="78"/>
      <c r="BEV36" s="78"/>
      <c r="BEW36" s="78"/>
      <c r="BEX36" s="78"/>
      <c r="BEY36" s="78"/>
      <c r="BEZ36" s="78"/>
      <c r="BFA36" s="78"/>
      <c r="BFB36" s="78"/>
      <c r="BFC36" s="78"/>
      <c r="BFD36" s="78"/>
      <c r="BFE36" s="78"/>
      <c r="BFF36" s="78"/>
      <c r="BFG36" s="78"/>
      <c r="BFH36" s="78"/>
      <c r="BFI36" s="78"/>
      <c r="BFJ36" s="78"/>
      <c r="BFK36" s="78"/>
      <c r="BFL36" s="78"/>
      <c r="BFM36" s="78"/>
      <c r="BFN36" s="78"/>
      <c r="BFO36" s="78"/>
      <c r="BFP36" s="78"/>
      <c r="BFQ36" s="78"/>
      <c r="BFR36" s="78"/>
      <c r="BFS36" s="78"/>
      <c r="BFT36" s="78"/>
      <c r="BFU36" s="78"/>
      <c r="BFV36" s="78"/>
      <c r="BFW36" s="78"/>
      <c r="BFX36" s="78"/>
      <c r="BFY36" s="78"/>
      <c r="BFZ36" s="78"/>
      <c r="BGA36" s="78"/>
      <c r="BGB36" s="78"/>
      <c r="BGC36" s="78"/>
      <c r="BGD36" s="78"/>
      <c r="BGE36" s="78"/>
      <c r="BGF36" s="78"/>
      <c r="BGG36" s="78"/>
      <c r="BGH36" s="78"/>
      <c r="BGI36" s="78"/>
      <c r="BGJ36" s="78"/>
      <c r="BGK36" s="78"/>
      <c r="BGL36" s="78"/>
      <c r="BGM36" s="78"/>
      <c r="BGN36" s="78"/>
      <c r="BGO36" s="78"/>
      <c r="BGP36" s="78"/>
      <c r="BGQ36" s="78"/>
      <c r="BGR36" s="78"/>
      <c r="BGS36" s="78"/>
      <c r="BGT36" s="78"/>
      <c r="BGU36" s="78"/>
      <c r="BGV36" s="78"/>
      <c r="BGW36" s="78"/>
      <c r="BGX36" s="78"/>
      <c r="BGY36" s="78"/>
      <c r="BGZ36" s="78"/>
      <c r="BHA36" s="78"/>
      <c r="BHB36" s="78"/>
      <c r="BHC36" s="78"/>
      <c r="BHD36" s="78"/>
      <c r="BHE36" s="78"/>
      <c r="BHF36" s="78"/>
      <c r="BHG36" s="78"/>
      <c r="BHH36" s="78"/>
      <c r="BHI36" s="78"/>
      <c r="BHJ36" s="78"/>
      <c r="BHK36" s="78"/>
      <c r="BHL36" s="78"/>
      <c r="BHM36" s="78"/>
      <c r="BHN36" s="78"/>
      <c r="BHO36" s="78"/>
      <c r="BHP36" s="78"/>
      <c r="BHQ36" s="78"/>
      <c r="BHR36" s="78"/>
      <c r="BHS36" s="78"/>
      <c r="BHT36" s="78"/>
      <c r="BHU36" s="78"/>
      <c r="BHV36" s="78"/>
      <c r="BHW36" s="78"/>
      <c r="BHX36" s="78"/>
      <c r="BHY36" s="78"/>
      <c r="BHZ36" s="78"/>
      <c r="BIA36" s="78"/>
      <c r="BIB36" s="78"/>
      <c r="BIC36" s="78"/>
      <c r="BID36" s="78"/>
      <c r="BIE36" s="78"/>
      <c r="BIF36" s="78"/>
      <c r="BIG36" s="78"/>
      <c r="BIH36" s="78"/>
      <c r="BII36" s="78"/>
      <c r="BIJ36" s="78"/>
      <c r="BIK36" s="78"/>
      <c r="BIL36" s="78"/>
      <c r="BIM36" s="78"/>
      <c r="BIN36" s="78"/>
      <c r="BIO36" s="78"/>
      <c r="BIP36" s="78"/>
      <c r="BIQ36" s="78"/>
      <c r="BIR36" s="78"/>
      <c r="BIS36" s="78"/>
      <c r="BIT36" s="78"/>
      <c r="BIU36" s="78"/>
      <c r="BIV36" s="78"/>
      <c r="BIW36" s="78"/>
      <c r="BIX36" s="78"/>
      <c r="BIY36" s="78"/>
      <c r="BIZ36" s="78"/>
      <c r="BJA36" s="78"/>
      <c r="BJB36" s="78"/>
      <c r="BJC36" s="78"/>
      <c r="BJD36" s="78"/>
      <c r="BJE36" s="78"/>
      <c r="BJF36" s="78"/>
      <c r="BJG36" s="78"/>
      <c r="BJH36" s="78"/>
      <c r="BJI36" s="78"/>
      <c r="BJJ36" s="78"/>
      <c r="BJK36" s="78"/>
      <c r="BJL36" s="78"/>
      <c r="BJM36" s="78"/>
      <c r="BJN36" s="78"/>
      <c r="BJO36" s="78"/>
      <c r="BJP36" s="78"/>
      <c r="BJQ36" s="78"/>
      <c r="BJR36" s="78"/>
      <c r="BJS36" s="78"/>
      <c r="BJT36" s="78"/>
      <c r="BJU36" s="78"/>
      <c r="BJV36" s="78"/>
      <c r="BJW36" s="78"/>
      <c r="BJX36" s="78"/>
      <c r="BJY36" s="78"/>
      <c r="BJZ36" s="78"/>
      <c r="BKA36" s="78"/>
      <c r="BKB36" s="78"/>
      <c r="BKC36" s="78"/>
      <c r="BKD36" s="78"/>
      <c r="BKE36" s="78"/>
      <c r="BKF36" s="78"/>
      <c r="BKG36" s="78"/>
      <c r="BKH36" s="78"/>
      <c r="BKI36" s="78"/>
      <c r="BKJ36" s="78"/>
      <c r="BKK36" s="78"/>
      <c r="BKL36" s="78"/>
      <c r="BKM36" s="78"/>
      <c r="BKN36" s="78"/>
      <c r="BKO36" s="78"/>
      <c r="BKP36" s="78"/>
      <c r="BKQ36" s="78"/>
      <c r="BKR36" s="78"/>
      <c r="BKS36" s="78"/>
      <c r="BKT36" s="78"/>
      <c r="BKU36" s="78"/>
      <c r="BKV36" s="78"/>
      <c r="BKW36" s="78"/>
      <c r="BKX36" s="78"/>
      <c r="BKY36" s="78"/>
      <c r="BKZ36" s="78"/>
      <c r="BLA36" s="78"/>
      <c r="BLB36" s="78"/>
      <c r="BLC36" s="78"/>
      <c r="BLD36" s="78"/>
      <c r="BLE36" s="78"/>
      <c r="BLF36" s="78"/>
      <c r="BLG36" s="78"/>
      <c r="BLH36" s="78"/>
      <c r="BLI36" s="78"/>
      <c r="BLJ36" s="78"/>
      <c r="BLK36" s="78"/>
      <c r="BLL36" s="78"/>
      <c r="BLM36" s="78"/>
      <c r="BLN36" s="78"/>
      <c r="BLO36" s="78"/>
      <c r="BLP36" s="78"/>
      <c r="BLQ36" s="78"/>
      <c r="BLR36" s="78"/>
      <c r="BLS36" s="78"/>
      <c r="BLT36" s="78"/>
      <c r="BLU36" s="78"/>
      <c r="BLV36" s="78"/>
      <c r="BLW36" s="78"/>
      <c r="BLX36" s="78"/>
      <c r="BLY36" s="78"/>
      <c r="BLZ36" s="78"/>
      <c r="BMA36" s="78"/>
      <c r="BMB36" s="78"/>
      <c r="BMC36" s="78"/>
      <c r="BMD36" s="78"/>
      <c r="BME36" s="78"/>
      <c r="BMF36" s="78"/>
      <c r="BMG36" s="78"/>
      <c r="BMH36" s="78"/>
      <c r="BMI36" s="78"/>
      <c r="BMJ36" s="78"/>
      <c r="BMK36" s="78"/>
      <c r="BML36" s="78"/>
      <c r="BMM36" s="78"/>
      <c r="BMN36" s="78"/>
      <c r="BMO36" s="78"/>
      <c r="BMP36" s="78"/>
      <c r="BMQ36" s="78"/>
      <c r="BMR36" s="78"/>
      <c r="BMS36" s="78"/>
      <c r="BMT36" s="78"/>
      <c r="BMU36" s="78"/>
      <c r="BMV36" s="78"/>
      <c r="BMW36" s="78"/>
      <c r="BMX36" s="78"/>
      <c r="BMY36" s="78"/>
      <c r="BMZ36" s="78"/>
      <c r="BNA36" s="78"/>
      <c r="BNB36" s="78"/>
      <c r="BNC36" s="78"/>
      <c r="BND36" s="78"/>
      <c r="BNE36" s="78"/>
      <c r="BNF36" s="78"/>
      <c r="BNG36" s="78"/>
      <c r="BNH36" s="78"/>
      <c r="BNI36" s="78"/>
      <c r="BNJ36" s="78"/>
      <c r="BNK36" s="78"/>
      <c r="BNL36" s="78"/>
      <c r="BNM36" s="78"/>
      <c r="BNN36" s="78"/>
      <c r="BNO36" s="78"/>
      <c r="BNP36" s="78"/>
      <c r="BNQ36" s="78"/>
      <c r="BNR36" s="78"/>
      <c r="BNS36" s="78"/>
      <c r="BNT36" s="78"/>
      <c r="BNU36" s="78"/>
      <c r="BNV36" s="78"/>
      <c r="BNW36" s="78"/>
      <c r="BNX36" s="78"/>
      <c r="BNY36" s="78"/>
      <c r="BNZ36" s="78"/>
      <c r="BOA36" s="78"/>
      <c r="BOB36" s="78"/>
      <c r="BOC36" s="78"/>
      <c r="BOD36" s="78"/>
      <c r="BOE36" s="78"/>
      <c r="BOF36" s="78"/>
      <c r="BOG36" s="78"/>
      <c r="BOH36" s="78"/>
      <c r="BOI36" s="78"/>
      <c r="BOJ36" s="78"/>
      <c r="BOK36" s="78"/>
      <c r="BOL36" s="78"/>
      <c r="BOM36" s="78"/>
      <c r="BON36" s="78"/>
      <c r="BOO36" s="78"/>
      <c r="BOP36" s="78"/>
      <c r="BOQ36" s="78"/>
      <c r="BOR36" s="78"/>
      <c r="BOS36" s="78"/>
      <c r="BOT36" s="78"/>
      <c r="BOU36" s="78"/>
      <c r="BOV36" s="78"/>
      <c r="BOW36" s="78"/>
      <c r="BOX36" s="78"/>
      <c r="BOY36" s="78"/>
      <c r="BOZ36" s="78"/>
      <c r="BPA36" s="78"/>
      <c r="BPB36" s="78"/>
      <c r="BPC36" s="78"/>
      <c r="BPD36" s="78"/>
      <c r="BPE36" s="78"/>
      <c r="BPF36" s="78"/>
      <c r="BPG36" s="78"/>
      <c r="BPH36" s="78"/>
      <c r="BPI36" s="78"/>
      <c r="BPJ36" s="78"/>
      <c r="BPK36" s="78"/>
      <c r="BPL36" s="78"/>
      <c r="BPM36" s="78"/>
      <c r="BPN36" s="78"/>
      <c r="BPO36" s="78"/>
      <c r="BPP36" s="78"/>
      <c r="BPQ36" s="78"/>
      <c r="BPR36" s="78"/>
      <c r="BPS36" s="78"/>
      <c r="BPT36" s="78"/>
      <c r="BPU36" s="78"/>
      <c r="BPV36" s="78"/>
      <c r="BPW36" s="78"/>
      <c r="BPX36" s="78"/>
      <c r="BPY36" s="78"/>
      <c r="BPZ36" s="78"/>
      <c r="BQA36" s="78"/>
      <c r="BQB36" s="78"/>
      <c r="BQC36" s="78"/>
      <c r="BQD36" s="78"/>
      <c r="BQE36" s="78"/>
      <c r="BQF36" s="78"/>
      <c r="BQG36" s="78"/>
      <c r="BQH36" s="78"/>
      <c r="BQI36" s="78"/>
      <c r="BQJ36" s="78"/>
      <c r="BQK36" s="78"/>
      <c r="BQL36" s="78"/>
      <c r="BQM36" s="78"/>
      <c r="BQN36" s="78"/>
      <c r="BQO36" s="78"/>
      <c r="BQP36" s="78"/>
      <c r="BQQ36" s="78"/>
      <c r="BQR36" s="78"/>
      <c r="BQS36" s="78"/>
      <c r="BQT36" s="78"/>
      <c r="BQU36" s="78"/>
      <c r="BQV36" s="78"/>
      <c r="BQW36" s="78"/>
      <c r="BQX36" s="78"/>
      <c r="BQY36" s="78"/>
      <c r="BQZ36" s="78"/>
      <c r="BRA36" s="78"/>
      <c r="BRB36" s="78"/>
      <c r="BRC36" s="78"/>
      <c r="BRD36" s="78"/>
      <c r="BRE36" s="78"/>
      <c r="BRF36" s="78"/>
      <c r="BRG36" s="78"/>
      <c r="BRH36" s="78"/>
      <c r="BRI36" s="78"/>
      <c r="BRJ36" s="78"/>
      <c r="BRK36" s="78"/>
      <c r="BRL36" s="78"/>
      <c r="BRM36" s="78"/>
      <c r="BRN36" s="78"/>
      <c r="BRO36" s="78"/>
      <c r="BRP36" s="78"/>
      <c r="BRQ36" s="78"/>
      <c r="BRR36" s="78"/>
      <c r="BRS36" s="78"/>
      <c r="BRT36" s="78"/>
      <c r="BRU36" s="78"/>
      <c r="BRV36" s="78"/>
      <c r="BRW36" s="78"/>
      <c r="BRX36" s="78"/>
      <c r="BRY36" s="78"/>
      <c r="BRZ36" s="78"/>
      <c r="BSA36" s="78"/>
      <c r="BSB36" s="78"/>
      <c r="BSC36" s="78"/>
      <c r="BSD36" s="78"/>
      <c r="BSE36" s="78"/>
      <c r="BSF36" s="78"/>
      <c r="BSG36" s="78"/>
      <c r="BSH36" s="78"/>
      <c r="BSI36" s="78"/>
      <c r="BSJ36" s="78"/>
      <c r="BSK36" s="78"/>
      <c r="BSL36" s="78"/>
      <c r="BSM36" s="78"/>
      <c r="BSN36" s="78"/>
      <c r="BSO36" s="78"/>
      <c r="BSP36" s="78"/>
      <c r="BSQ36" s="78"/>
      <c r="BSR36" s="78"/>
      <c r="BSS36" s="78"/>
      <c r="BST36" s="78"/>
      <c r="BSU36" s="78"/>
      <c r="BSV36" s="78"/>
      <c r="BSW36" s="78"/>
      <c r="BSX36" s="78"/>
      <c r="BSY36" s="78"/>
      <c r="BSZ36" s="78"/>
      <c r="BTA36" s="78"/>
      <c r="BTB36" s="78"/>
      <c r="BTC36" s="78"/>
      <c r="BTD36" s="78"/>
      <c r="BTE36" s="78"/>
      <c r="BTF36" s="78"/>
      <c r="BTG36" s="78"/>
      <c r="BTH36" s="78"/>
      <c r="BTI36" s="78"/>
      <c r="BTJ36" s="78"/>
      <c r="BTK36" s="78"/>
      <c r="BTL36" s="78"/>
      <c r="BTM36" s="78"/>
      <c r="BTN36" s="78"/>
      <c r="BTO36" s="78"/>
      <c r="BTP36" s="78"/>
      <c r="BTQ36" s="78"/>
      <c r="BTR36" s="78"/>
      <c r="BTS36" s="78"/>
      <c r="BTT36" s="78"/>
      <c r="BTU36" s="78"/>
      <c r="BTV36" s="78"/>
      <c r="BTW36" s="78"/>
      <c r="BTX36" s="78"/>
      <c r="BTY36" s="78"/>
      <c r="BTZ36" s="78"/>
      <c r="BUA36" s="78"/>
      <c r="BUB36" s="78"/>
      <c r="BUC36" s="78"/>
      <c r="BUD36" s="78"/>
      <c r="BUE36" s="78"/>
      <c r="BUF36" s="78"/>
      <c r="BUG36" s="78"/>
      <c r="BUH36" s="78"/>
      <c r="BUI36" s="78"/>
      <c r="BUJ36" s="78"/>
      <c r="BUK36" s="78"/>
      <c r="BUL36" s="78"/>
      <c r="BUM36" s="78"/>
      <c r="BUN36" s="78"/>
      <c r="BUO36" s="78"/>
      <c r="BUP36" s="78"/>
      <c r="BUQ36" s="78"/>
      <c r="BUR36" s="78"/>
      <c r="BUS36" s="78"/>
      <c r="BUT36" s="78"/>
      <c r="BUU36" s="78"/>
      <c r="BUV36" s="78"/>
      <c r="BUW36" s="78"/>
      <c r="BUX36" s="78"/>
      <c r="BUY36" s="78"/>
      <c r="BUZ36" s="78"/>
      <c r="BVA36" s="78"/>
      <c r="BVB36" s="78"/>
      <c r="BVC36" s="78"/>
      <c r="BVD36" s="78"/>
      <c r="BVE36" s="78"/>
      <c r="BVF36" s="78"/>
      <c r="BVG36" s="78"/>
      <c r="BVH36" s="78"/>
      <c r="BVI36" s="78"/>
      <c r="BVJ36" s="78"/>
      <c r="BVK36" s="78"/>
      <c r="BVL36" s="78"/>
      <c r="BVM36" s="78"/>
      <c r="BVN36" s="78"/>
      <c r="BVO36" s="78"/>
      <c r="BVP36" s="78"/>
      <c r="BVQ36" s="78"/>
      <c r="BVR36" s="78"/>
      <c r="BVS36" s="78"/>
      <c r="BVT36" s="78"/>
      <c r="BVU36" s="78"/>
      <c r="BVV36" s="78"/>
      <c r="BVW36" s="78"/>
      <c r="BVX36" s="78"/>
      <c r="BVY36" s="78"/>
      <c r="BVZ36" s="78"/>
      <c r="BWA36" s="78"/>
      <c r="BWB36" s="78"/>
      <c r="BWC36" s="78"/>
      <c r="BWD36" s="78"/>
      <c r="BWE36" s="78"/>
      <c r="BWF36" s="78"/>
      <c r="BWG36" s="78"/>
      <c r="BWH36" s="78"/>
      <c r="BWI36" s="78"/>
      <c r="BWJ36" s="78"/>
      <c r="BWK36" s="78"/>
      <c r="BWL36" s="78"/>
      <c r="BWM36" s="78"/>
      <c r="BWN36" s="78"/>
      <c r="BWO36" s="78"/>
      <c r="BWP36" s="78"/>
      <c r="BWQ36" s="78"/>
      <c r="BWR36" s="78"/>
      <c r="BWS36" s="78"/>
      <c r="BWT36" s="78"/>
      <c r="BWU36" s="78"/>
      <c r="BWV36" s="78"/>
      <c r="BWW36" s="78"/>
      <c r="BWX36" s="78"/>
      <c r="BWY36" s="78"/>
      <c r="BWZ36" s="78"/>
      <c r="BXA36" s="78"/>
      <c r="BXB36" s="78"/>
      <c r="BXC36" s="78"/>
      <c r="BXD36" s="78"/>
      <c r="BXE36" s="78"/>
      <c r="BXF36" s="78"/>
      <c r="BXG36" s="78"/>
      <c r="BXH36" s="78"/>
      <c r="BXI36" s="78"/>
      <c r="BXJ36" s="78"/>
      <c r="BXK36" s="78"/>
      <c r="BXL36" s="78"/>
      <c r="BXM36" s="78"/>
      <c r="BXN36" s="78"/>
      <c r="BXO36" s="78"/>
      <c r="BXP36" s="78"/>
      <c r="BXQ36" s="78"/>
      <c r="BXR36" s="78"/>
      <c r="BXS36" s="78"/>
      <c r="BXT36" s="78"/>
      <c r="BXU36" s="78"/>
      <c r="BXV36" s="78"/>
      <c r="BXW36" s="78"/>
      <c r="BXX36" s="78"/>
      <c r="BXY36" s="78"/>
      <c r="BXZ36" s="78"/>
      <c r="BYA36" s="78"/>
      <c r="BYB36" s="78"/>
      <c r="BYC36" s="78"/>
      <c r="BYD36" s="78"/>
      <c r="BYE36" s="78"/>
      <c r="BYF36" s="78"/>
      <c r="BYG36" s="78"/>
      <c r="BYH36" s="78"/>
      <c r="BYI36" s="78"/>
      <c r="BYJ36" s="78"/>
      <c r="BYK36" s="78"/>
      <c r="BYL36" s="78"/>
      <c r="BYM36" s="78"/>
      <c r="BYN36" s="78"/>
      <c r="BYO36" s="78"/>
      <c r="BYP36" s="78"/>
      <c r="BYQ36" s="78"/>
      <c r="BYR36" s="78"/>
      <c r="BYS36" s="78"/>
      <c r="BYT36" s="78"/>
      <c r="BYU36" s="78"/>
      <c r="BYV36" s="78"/>
      <c r="BYW36" s="78"/>
      <c r="BYX36" s="78"/>
      <c r="BYY36" s="78"/>
      <c r="BYZ36" s="78"/>
      <c r="BZA36" s="78"/>
      <c r="BZB36" s="78"/>
      <c r="BZC36" s="78"/>
      <c r="BZD36" s="78"/>
      <c r="BZE36" s="78"/>
      <c r="BZF36" s="78"/>
      <c r="BZG36" s="78"/>
      <c r="BZH36" s="78"/>
      <c r="BZI36" s="78"/>
      <c r="BZJ36" s="78"/>
      <c r="BZK36" s="78"/>
      <c r="BZL36" s="78"/>
      <c r="BZM36" s="78"/>
      <c r="BZN36" s="78"/>
      <c r="BZO36" s="78"/>
      <c r="BZP36" s="78"/>
      <c r="BZQ36" s="78"/>
      <c r="BZR36" s="78"/>
      <c r="BZS36" s="78"/>
      <c r="BZT36" s="78"/>
      <c r="BZU36" s="78"/>
      <c r="BZV36" s="78"/>
      <c r="BZW36" s="78"/>
      <c r="BZX36" s="78"/>
      <c r="BZY36" s="78"/>
      <c r="BZZ36" s="78"/>
      <c r="CAA36" s="78"/>
      <c r="CAB36" s="78"/>
      <c r="CAC36" s="78"/>
      <c r="CAD36" s="78"/>
      <c r="CAE36" s="78"/>
      <c r="CAF36" s="78"/>
      <c r="CAG36" s="78"/>
      <c r="CAH36" s="78"/>
      <c r="CAI36" s="78"/>
      <c r="CAJ36" s="78"/>
      <c r="CAK36" s="78"/>
      <c r="CAL36" s="78"/>
      <c r="CAM36" s="78"/>
      <c r="CAN36" s="78"/>
      <c r="CAO36" s="78"/>
      <c r="CAP36" s="78"/>
      <c r="CAQ36" s="78"/>
      <c r="CAR36" s="78"/>
      <c r="CAS36" s="78"/>
      <c r="CAT36" s="78"/>
      <c r="CAU36" s="78"/>
      <c r="CAV36" s="78"/>
      <c r="CAW36" s="78"/>
      <c r="CAX36" s="78"/>
      <c r="CAY36" s="78"/>
      <c r="CAZ36" s="78"/>
      <c r="CBA36" s="78"/>
      <c r="CBB36" s="78"/>
      <c r="CBC36" s="78"/>
      <c r="CBD36" s="78"/>
      <c r="CBE36" s="78"/>
      <c r="CBF36" s="78"/>
      <c r="CBG36" s="78"/>
      <c r="CBH36" s="78"/>
      <c r="CBI36" s="78"/>
      <c r="CBJ36" s="78"/>
      <c r="CBK36" s="78"/>
      <c r="CBL36" s="78"/>
      <c r="CBM36" s="78"/>
      <c r="CBN36" s="78"/>
      <c r="CBO36" s="78"/>
      <c r="CBP36" s="78"/>
      <c r="CBQ36" s="78"/>
      <c r="CBR36" s="78"/>
      <c r="CBS36" s="78"/>
      <c r="CBT36" s="78"/>
      <c r="CBU36" s="78"/>
      <c r="CBV36" s="78"/>
      <c r="CBW36" s="78"/>
      <c r="CBX36" s="78"/>
      <c r="CBY36" s="78"/>
      <c r="CBZ36" s="78"/>
      <c r="CCA36" s="78"/>
      <c r="CCB36" s="78"/>
      <c r="CCC36" s="78"/>
      <c r="CCD36" s="78"/>
      <c r="CCE36" s="78"/>
      <c r="CCF36" s="78"/>
      <c r="CCG36" s="78"/>
      <c r="CCH36" s="78"/>
      <c r="CCI36" s="78"/>
      <c r="CCJ36" s="78"/>
      <c r="CCK36" s="78"/>
      <c r="CCL36" s="78"/>
      <c r="CCM36" s="78"/>
      <c r="CCN36" s="78"/>
      <c r="CCO36" s="78"/>
      <c r="CCP36" s="78"/>
      <c r="CCQ36" s="78"/>
      <c r="CCR36" s="78"/>
      <c r="CCS36" s="78"/>
      <c r="CCT36" s="78"/>
      <c r="CCU36" s="78"/>
      <c r="CCV36" s="78"/>
      <c r="CCW36" s="78"/>
      <c r="CCX36" s="78"/>
      <c r="CCY36" s="78"/>
      <c r="CCZ36" s="78"/>
      <c r="CDA36" s="78"/>
      <c r="CDB36" s="78"/>
      <c r="CDC36" s="78"/>
      <c r="CDD36" s="78"/>
      <c r="CDE36" s="78"/>
      <c r="CDF36" s="78"/>
      <c r="CDG36" s="78"/>
      <c r="CDH36" s="78"/>
      <c r="CDI36" s="78"/>
      <c r="CDJ36" s="78"/>
      <c r="CDK36" s="78"/>
      <c r="CDL36" s="78"/>
      <c r="CDM36" s="78"/>
      <c r="CDN36" s="78"/>
      <c r="CDO36" s="78"/>
      <c r="CDP36" s="78"/>
      <c r="CDQ36" s="78"/>
      <c r="CDR36" s="78"/>
      <c r="CDS36" s="78"/>
      <c r="CDT36" s="78"/>
      <c r="CDU36" s="78"/>
      <c r="CDV36" s="78"/>
      <c r="CDW36" s="78"/>
      <c r="CDX36" s="78"/>
      <c r="CDY36" s="78"/>
      <c r="CDZ36" s="78"/>
      <c r="CEA36" s="78"/>
      <c r="CEB36" s="78"/>
      <c r="CEC36" s="78"/>
      <c r="CED36" s="78"/>
      <c r="CEE36" s="78"/>
      <c r="CEF36" s="78"/>
      <c r="CEG36" s="78"/>
      <c r="CEH36" s="78"/>
      <c r="CEI36" s="78"/>
      <c r="CEJ36" s="78"/>
      <c r="CEK36" s="78"/>
      <c r="CEL36" s="78"/>
      <c r="CEM36" s="78"/>
      <c r="CEN36" s="78"/>
      <c r="CEO36" s="78"/>
      <c r="CEP36" s="78"/>
      <c r="CEQ36" s="78"/>
      <c r="CER36" s="78"/>
      <c r="CES36" s="78"/>
      <c r="CET36" s="78"/>
      <c r="CEU36" s="78"/>
      <c r="CEV36" s="78"/>
      <c r="CEW36" s="78"/>
      <c r="CEX36" s="78"/>
      <c r="CEY36" s="78"/>
      <c r="CEZ36" s="78"/>
      <c r="CFA36" s="78"/>
      <c r="CFB36" s="78"/>
      <c r="CFC36" s="78"/>
      <c r="CFD36" s="78"/>
      <c r="CFE36" s="78"/>
      <c r="CFF36" s="78"/>
      <c r="CFG36" s="78"/>
      <c r="CFH36" s="78"/>
      <c r="CFI36" s="78"/>
      <c r="CFJ36" s="78"/>
      <c r="CFK36" s="78"/>
      <c r="CFL36" s="78"/>
      <c r="CFM36" s="78"/>
      <c r="CFN36" s="78"/>
      <c r="CFO36" s="78"/>
      <c r="CFP36" s="78"/>
      <c r="CFQ36" s="78"/>
      <c r="CFR36" s="78"/>
      <c r="CFS36" s="78"/>
      <c r="CFT36" s="78"/>
      <c r="CFU36" s="78"/>
      <c r="CFV36" s="78"/>
      <c r="CFW36" s="78"/>
      <c r="CFX36" s="78"/>
      <c r="CFY36" s="78"/>
      <c r="CFZ36" s="78"/>
      <c r="CGA36" s="78"/>
      <c r="CGB36" s="78"/>
      <c r="CGC36" s="78"/>
      <c r="CGD36" s="78"/>
      <c r="CGE36" s="78"/>
      <c r="CGF36" s="78"/>
      <c r="CGG36" s="78"/>
      <c r="CGH36" s="78"/>
      <c r="CGI36" s="78"/>
      <c r="CGJ36" s="78"/>
      <c r="CGK36" s="78"/>
      <c r="CGL36" s="78"/>
      <c r="CGM36" s="78"/>
      <c r="CGN36" s="78"/>
      <c r="CGO36" s="78"/>
      <c r="CGP36" s="78"/>
      <c r="CGQ36" s="78"/>
      <c r="CGR36" s="78"/>
      <c r="CGS36" s="78"/>
      <c r="CGT36" s="78"/>
      <c r="CGU36" s="78"/>
      <c r="CGV36" s="78"/>
      <c r="CGW36" s="78"/>
      <c r="CGX36" s="78"/>
      <c r="CGY36" s="78"/>
      <c r="CGZ36" s="78"/>
      <c r="CHA36" s="78"/>
      <c r="CHB36" s="78"/>
      <c r="CHC36" s="78"/>
      <c r="CHD36" s="78"/>
      <c r="CHE36" s="78"/>
      <c r="CHF36" s="78"/>
      <c r="CHG36" s="78"/>
      <c r="CHH36" s="78"/>
      <c r="CHI36" s="78"/>
      <c r="CHJ36" s="78"/>
      <c r="CHK36" s="78"/>
      <c r="CHL36" s="78"/>
      <c r="CHM36" s="78"/>
      <c r="CHN36" s="78"/>
      <c r="CHO36" s="78"/>
      <c r="CHP36" s="78"/>
      <c r="CHQ36" s="78"/>
      <c r="CHR36" s="78"/>
      <c r="CHS36" s="78"/>
      <c r="CHT36" s="78"/>
      <c r="CHU36" s="78"/>
      <c r="CHV36" s="78"/>
      <c r="CHW36" s="78"/>
      <c r="CHX36" s="78"/>
      <c r="CHY36" s="78"/>
      <c r="CHZ36" s="78"/>
      <c r="CIA36" s="78"/>
      <c r="CIB36" s="78"/>
      <c r="CIC36" s="78"/>
      <c r="CID36" s="78"/>
      <c r="CIE36" s="78"/>
      <c r="CIF36" s="78"/>
      <c r="CIG36" s="78"/>
      <c r="CIH36" s="78"/>
      <c r="CII36" s="78"/>
      <c r="CIJ36" s="78"/>
      <c r="CIK36" s="78"/>
      <c r="CIL36" s="78"/>
      <c r="CIM36" s="78"/>
      <c r="CIN36" s="78"/>
      <c r="CIO36" s="78"/>
      <c r="CIP36" s="78"/>
      <c r="CIQ36" s="78"/>
      <c r="CIR36" s="78"/>
      <c r="CIS36" s="78"/>
      <c r="CIT36" s="78"/>
      <c r="CIU36" s="78"/>
      <c r="CIV36" s="78"/>
      <c r="CIW36" s="78"/>
      <c r="CIX36" s="78"/>
      <c r="CIY36" s="78"/>
      <c r="CIZ36" s="78"/>
      <c r="CJA36" s="78"/>
      <c r="CJB36" s="78"/>
      <c r="CJC36" s="78"/>
      <c r="CJD36" s="78"/>
      <c r="CJE36" s="78"/>
      <c r="CJF36" s="78"/>
      <c r="CJG36" s="78"/>
      <c r="CJH36" s="78"/>
      <c r="CJI36" s="78"/>
      <c r="CJJ36" s="78"/>
      <c r="CJK36" s="78"/>
      <c r="CJL36" s="78"/>
      <c r="CJM36" s="78"/>
      <c r="CJN36" s="78"/>
      <c r="CJO36" s="78"/>
      <c r="CJP36" s="78"/>
      <c r="CJQ36" s="78"/>
      <c r="CJR36" s="78"/>
      <c r="CJS36" s="78"/>
      <c r="CJT36" s="78"/>
      <c r="CJU36" s="78"/>
      <c r="CJV36" s="78"/>
      <c r="CJW36" s="78"/>
      <c r="CJX36" s="78"/>
      <c r="CJY36" s="78"/>
      <c r="CJZ36" s="78"/>
      <c r="CKA36" s="78"/>
      <c r="CKB36" s="78"/>
      <c r="CKC36" s="78"/>
      <c r="CKD36" s="78"/>
      <c r="CKE36" s="78"/>
      <c r="CKF36" s="78"/>
      <c r="CKG36" s="78"/>
      <c r="CKH36" s="78"/>
      <c r="CKI36" s="78"/>
      <c r="CKJ36" s="78"/>
      <c r="CKK36" s="78"/>
      <c r="CKL36" s="78"/>
      <c r="CKM36" s="78"/>
      <c r="CKN36" s="78"/>
      <c r="CKO36" s="78"/>
      <c r="CKP36" s="78"/>
      <c r="CKQ36" s="78"/>
      <c r="CKR36" s="78"/>
      <c r="CKS36" s="78"/>
      <c r="CKT36" s="78"/>
      <c r="CKU36" s="78"/>
      <c r="CKV36" s="78"/>
      <c r="CKW36" s="78"/>
      <c r="CKX36" s="78"/>
      <c r="CKY36" s="78"/>
      <c r="CKZ36" s="78"/>
      <c r="CLA36" s="78"/>
      <c r="CLB36" s="78"/>
      <c r="CLC36" s="78"/>
      <c r="CLD36" s="78"/>
      <c r="CLE36" s="78"/>
      <c r="CLF36" s="78"/>
      <c r="CLG36" s="78"/>
      <c r="CLH36" s="78"/>
      <c r="CLI36" s="78"/>
      <c r="CLJ36" s="78"/>
      <c r="CLK36" s="78"/>
      <c r="CLL36" s="78"/>
      <c r="CLM36" s="78"/>
      <c r="CLN36" s="78"/>
      <c r="CLO36" s="78"/>
      <c r="CLP36" s="78"/>
      <c r="CLQ36" s="78"/>
      <c r="CLR36" s="78"/>
      <c r="CLS36" s="78"/>
      <c r="CLT36" s="78"/>
      <c r="CLU36" s="78"/>
      <c r="CLV36" s="78"/>
      <c r="CLW36" s="78"/>
      <c r="CLX36" s="78"/>
      <c r="CLY36" s="78"/>
      <c r="CLZ36" s="78"/>
      <c r="CMA36" s="78"/>
      <c r="CMB36" s="78"/>
      <c r="CMC36" s="78"/>
      <c r="CMD36" s="78"/>
      <c r="CME36" s="78"/>
      <c r="CMF36" s="78"/>
      <c r="CMG36" s="78"/>
      <c r="CMH36" s="78"/>
      <c r="CMI36" s="78"/>
      <c r="CMJ36" s="78"/>
      <c r="CMK36" s="78"/>
      <c r="CML36" s="78"/>
      <c r="CMM36" s="78"/>
      <c r="CMN36" s="78"/>
      <c r="CMO36" s="78"/>
      <c r="CMP36" s="78"/>
      <c r="CMQ36" s="78"/>
      <c r="CMR36" s="78"/>
      <c r="CMS36" s="78"/>
      <c r="CMT36" s="78"/>
      <c r="CMU36" s="78"/>
      <c r="CMV36" s="78"/>
      <c r="CMW36" s="78"/>
      <c r="CMX36" s="78"/>
      <c r="CMY36" s="78"/>
      <c r="CMZ36" s="78"/>
      <c r="CNA36" s="78"/>
      <c r="CNB36" s="78"/>
      <c r="CNC36" s="78"/>
      <c r="CND36" s="78"/>
      <c r="CNE36" s="78"/>
      <c r="CNF36" s="78"/>
      <c r="CNG36" s="78"/>
      <c r="CNH36" s="78"/>
      <c r="CNI36" s="78"/>
      <c r="CNJ36" s="78"/>
      <c r="CNK36" s="78"/>
      <c r="CNL36" s="78"/>
      <c r="CNM36" s="78"/>
      <c r="CNN36" s="78"/>
      <c r="CNO36" s="78"/>
      <c r="CNP36" s="78"/>
      <c r="CNQ36" s="78"/>
      <c r="CNR36" s="78"/>
      <c r="CNS36" s="78"/>
      <c r="CNT36" s="78"/>
      <c r="CNU36" s="78"/>
      <c r="CNV36" s="78"/>
      <c r="CNW36" s="78"/>
      <c r="CNX36" s="78"/>
      <c r="CNY36" s="78"/>
      <c r="CNZ36" s="78"/>
      <c r="COA36" s="78"/>
      <c r="COB36" s="78"/>
      <c r="COC36" s="78"/>
      <c r="COD36" s="78"/>
      <c r="COE36" s="78"/>
      <c r="COF36" s="78"/>
      <c r="COG36" s="78"/>
      <c r="COH36" s="78"/>
      <c r="COI36" s="78"/>
      <c r="COJ36" s="78"/>
      <c r="COK36" s="78"/>
      <c r="COL36" s="78"/>
      <c r="COM36" s="78"/>
      <c r="CON36" s="78"/>
      <c r="COO36" s="78"/>
      <c r="COP36" s="78"/>
      <c r="COQ36" s="78"/>
      <c r="COR36" s="78"/>
      <c r="COS36" s="78"/>
      <c r="COT36" s="78"/>
      <c r="COU36" s="78"/>
      <c r="COV36" s="78"/>
      <c r="COW36" s="78"/>
      <c r="COX36" s="78"/>
      <c r="COY36" s="78"/>
      <c r="COZ36" s="78"/>
      <c r="CPA36" s="78"/>
      <c r="CPB36" s="78"/>
      <c r="CPC36" s="78"/>
      <c r="CPD36" s="78"/>
      <c r="CPE36" s="78"/>
      <c r="CPF36" s="78"/>
      <c r="CPG36" s="78"/>
      <c r="CPH36" s="78"/>
      <c r="CPI36" s="78"/>
      <c r="CPJ36" s="78"/>
      <c r="CPK36" s="78"/>
      <c r="CPL36" s="78"/>
      <c r="CPM36" s="78"/>
      <c r="CPN36" s="78"/>
      <c r="CPO36" s="78"/>
      <c r="CPP36" s="78"/>
      <c r="CPQ36" s="78"/>
      <c r="CPR36" s="78"/>
      <c r="CPS36" s="78"/>
      <c r="CPT36" s="78"/>
      <c r="CPU36" s="78"/>
      <c r="CPV36" s="78"/>
      <c r="CPW36" s="78"/>
      <c r="CPX36" s="78"/>
      <c r="CPY36" s="78"/>
      <c r="CPZ36" s="78"/>
      <c r="CQA36" s="78"/>
      <c r="CQB36" s="78"/>
      <c r="CQC36" s="78"/>
      <c r="CQD36" s="78"/>
      <c r="CQE36" s="78"/>
      <c r="CQF36" s="78"/>
      <c r="CQG36" s="78"/>
      <c r="CQH36" s="78"/>
      <c r="CQI36" s="78"/>
      <c r="CQJ36" s="78"/>
      <c r="CQK36" s="78"/>
      <c r="CQL36" s="78"/>
      <c r="CQM36" s="78"/>
      <c r="CQN36" s="78"/>
      <c r="CQO36" s="78"/>
      <c r="CQP36" s="78"/>
      <c r="CQQ36" s="78"/>
      <c r="CQR36" s="78"/>
      <c r="CQS36" s="78"/>
      <c r="CQT36" s="78"/>
      <c r="CQU36" s="78"/>
      <c r="CQV36" s="78"/>
      <c r="CQW36" s="78"/>
      <c r="CQX36" s="78"/>
      <c r="CQY36" s="78"/>
      <c r="CQZ36" s="78"/>
      <c r="CRA36" s="78"/>
      <c r="CRB36" s="78"/>
      <c r="CRC36" s="78"/>
      <c r="CRD36" s="78"/>
      <c r="CRE36" s="78"/>
      <c r="CRF36" s="78"/>
      <c r="CRG36" s="78"/>
      <c r="CRH36" s="78"/>
      <c r="CRI36" s="78"/>
      <c r="CRJ36" s="78"/>
      <c r="CRK36" s="78"/>
      <c r="CRL36" s="78"/>
      <c r="CRM36" s="78"/>
      <c r="CRN36" s="78"/>
      <c r="CRO36" s="78"/>
      <c r="CRP36" s="78"/>
      <c r="CRQ36" s="78"/>
      <c r="CRR36" s="78"/>
      <c r="CRS36" s="78"/>
      <c r="CRT36" s="78"/>
      <c r="CRU36" s="78"/>
      <c r="CRV36" s="78"/>
      <c r="CRW36" s="78"/>
      <c r="CRX36" s="78"/>
      <c r="CRY36" s="78"/>
      <c r="CRZ36" s="78"/>
      <c r="CSA36" s="78"/>
      <c r="CSB36" s="78"/>
      <c r="CSC36" s="78"/>
      <c r="CSD36" s="78"/>
      <c r="CSE36" s="78"/>
      <c r="CSF36" s="78"/>
      <c r="CSG36" s="78"/>
      <c r="CSH36" s="78"/>
      <c r="CSI36" s="78"/>
      <c r="CSJ36" s="78"/>
      <c r="CSK36" s="78"/>
      <c r="CSL36" s="78"/>
      <c r="CSM36" s="78"/>
      <c r="CSN36" s="78"/>
      <c r="CSO36" s="78"/>
      <c r="CSP36" s="78"/>
      <c r="CSQ36" s="78"/>
      <c r="CSR36" s="78"/>
      <c r="CSS36" s="78"/>
      <c r="CST36" s="78"/>
      <c r="CSU36" s="78"/>
      <c r="CSV36" s="78"/>
      <c r="CSW36" s="78"/>
      <c r="CSX36" s="78"/>
      <c r="CSY36" s="78"/>
      <c r="CSZ36" s="78"/>
      <c r="CTA36" s="78"/>
      <c r="CTB36" s="78"/>
      <c r="CTC36" s="78"/>
      <c r="CTD36" s="78"/>
      <c r="CTE36" s="78"/>
      <c r="CTF36" s="78"/>
      <c r="CTG36" s="78"/>
      <c r="CTH36" s="78"/>
      <c r="CTI36" s="78"/>
      <c r="CTJ36" s="78"/>
      <c r="CTK36" s="78"/>
      <c r="CTL36" s="78"/>
      <c r="CTM36" s="78"/>
      <c r="CTN36" s="78"/>
      <c r="CTO36" s="78"/>
      <c r="CTP36" s="78"/>
      <c r="CTQ36" s="78"/>
      <c r="CTR36" s="78"/>
      <c r="CTS36" s="78"/>
      <c r="CTT36" s="78"/>
      <c r="CTU36" s="78"/>
      <c r="CTV36" s="78"/>
      <c r="CTW36" s="78"/>
      <c r="CTX36" s="78"/>
      <c r="CTY36" s="78"/>
      <c r="CTZ36" s="78"/>
      <c r="CUA36" s="78"/>
      <c r="CUB36" s="78"/>
      <c r="CUC36" s="78"/>
      <c r="CUD36" s="78"/>
      <c r="CUE36" s="78"/>
      <c r="CUF36" s="78"/>
      <c r="CUG36" s="78"/>
      <c r="CUH36" s="78"/>
      <c r="CUI36" s="78"/>
      <c r="CUJ36" s="78"/>
      <c r="CUK36" s="78"/>
      <c r="CUL36" s="78"/>
      <c r="CUM36" s="78"/>
      <c r="CUN36" s="78"/>
      <c r="CUO36" s="78"/>
      <c r="CUP36" s="78"/>
      <c r="CUQ36" s="78"/>
      <c r="CUR36" s="78"/>
      <c r="CUS36" s="78"/>
      <c r="CUT36" s="78"/>
      <c r="CUU36" s="78"/>
      <c r="CUV36" s="78"/>
      <c r="CUW36" s="78"/>
      <c r="CUX36" s="78"/>
      <c r="CUY36" s="78"/>
      <c r="CUZ36" s="78"/>
      <c r="CVA36" s="78"/>
      <c r="CVB36" s="78"/>
      <c r="CVC36" s="78"/>
      <c r="CVD36" s="78"/>
      <c r="CVE36" s="78"/>
      <c r="CVF36" s="78"/>
      <c r="CVG36" s="78"/>
      <c r="CVH36" s="78"/>
      <c r="CVI36" s="78"/>
      <c r="CVJ36" s="78"/>
      <c r="CVK36" s="78"/>
      <c r="CVL36" s="78"/>
      <c r="CVM36" s="78"/>
      <c r="CVN36" s="78"/>
      <c r="CVO36" s="78"/>
      <c r="CVP36" s="78"/>
      <c r="CVQ36" s="78"/>
      <c r="CVR36" s="78"/>
      <c r="CVS36" s="78"/>
      <c r="CVT36" s="78"/>
      <c r="CVU36" s="78"/>
      <c r="CVV36" s="78"/>
      <c r="CVW36" s="78"/>
      <c r="CVX36" s="78"/>
      <c r="CVY36" s="78"/>
      <c r="CVZ36" s="78"/>
      <c r="CWA36" s="78"/>
      <c r="CWB36" s="78"/>
      <c r="CWC36" s="78"/>
      <c r="CWD36" s="78"/>
      <c r="CWE36" s="78"/>
      <c r="CWF36" s="78"/>
      <c r="CWG36" s="78"/>
      <c r="CWH36" s="78"/>
      <c r="CWI36" s="78"/>
      <c r="CWJ36" s="78"/>
      <c r="CWK36" s="78"/>
      <c r="CWL36" s="78"/>
      <c r="CWM36" s="78"/>
      <c r="CWN36" s="78"/>
      <c r="CWO36" s="78"/>
      <c r="CWP36" s="78"/>
      <c r="CWQ36" s="78"/>
      <c r="CWR36" s="78"/>
      <c r="CWS36" s="78"/>
      <c r="CWT36" s="78"/>
      <c r="CWU36" s="78"/>
      <c r="CWV36" s="78"/>
      <c r="CWW36" s="78"/>
      <c r="CWX36" s="78"/>
      <c r="CWY36" s="78"/>
      <c r="CWZ36" s="78"/>
      <c r="CXA36" s="78"/>
      <c r="CXB36" s="78"/>
      <c r="CXC36" s="78"/>
      <c r="CXD36" s="78"/>
      <c r="CXE36" s="78"/>
      <c r="CXF36" s="78"/>
      <c r="CXG36" s="78"/>
      <c r="CXH36" s="78"/>
      <c r="CXI36" s="78"/>
      <c r="CXJ36" s="78"/>
      <c r="CXK36" s="78"/>
      <c r="CXL36" s="78"/>
      <c r="CXM36" s="78"/>
      <c r="CXN36" s="78"/>
      <c r="CXO36" s="78"/>
      <c r="CXP36" s="78"/>
      <c r="CXQ36" s="78"/>
      <c r="CXR36" s="78"/>
      <c r="CXS36" s="78"/>
      <c r="CXT36" s="78"/>
      <c r="CXU36" s="78"/>
      <c r="CXV36" s="78"/>
      <c r="CXW36" s="78"/>
      <c r="CXX36" s="78"/>
      <c r="CXY36" s="78"/>
      <c r="CXZ36" s="78"/>
      <c r="CYA36" s="78"/>
      <c r="CYB36" s="78"/>
      <c r="CYC36" s="78"/>
      <c r="CYD36" s="78"/>
      <c r="CYE36" s="78"/>
      <c r="CYF36" s="78"/>
      <c r="CYG36" s="78"/>
      <c r="CYH36" s="78"/>
      <c r="CYI36" s="78"/>
      <c r="CYJ36" s="78"/>
      <c r="CYK36" s="78"/>
      <c r="CYL36" s="78"/>
      <c r="CYM36" s="78"/>
      <c r="CYN36" s="78"/>
      <c r="CYO36" s="78"/>
      <c r="CYP36" s="78"/>
      <c r="CYQ36" s="78"/>
      <c r="CYR36" s="78"/>
      <c r="CYS36" s="78"/>
      <c r="CYT36" s="78"/>
      <c r="CYU36" s="78"/>
      <c r="CYV36" s="78"/>
      <c r="CYW36" s="78"/>
      <c r="CYX36" s="78"/>
      <c r="CYY36" s="78"/>
      <c r="CYZ36" s="78"/>
      <c r="CZA36" s="78"/>
      <c r="CZB36" s="78"/>
      <c r="CZC36" s="78"/>
      <c r="CZD36" s="78"/>
      <c r="CZE36" s="78"/>
      <c r="CZF36" s="78"/>
      <c r="CZG36" s="78"/>
      <c r="CZH36" s="78"/>
      <c r="CZI36" s="78"/>
      <c r="CZJ36" s="78"/>
      <c r="CZK36" s="78"/>
      <c r="CZL36" s="78"/>
      <c r="CZM36" s="78"/>
      <c r="CZN36" s="78"/>
      <c r="CZO36" s="78"/>
      <c r="CZP36" s="78"/>
      <c r="CZQ36" s="78"/>
      <c r="CZR36" s="78"/>
      <c r="CZS36" s="78"/>
      <c r="CZT36" s="78"/>
      <c r="CZU36" s="78"/>
      <c r="CZV36" s="78"/>
      <c r="CZW36" s="78"/>
      <c r="CZX36" s="78"/>
      <c r="CZY36" s="78"/>
      <c r="CZZ36" s="78"/>
      <c r="DAA36" s="78"/>
      <c r="DAB36" s="78"/>
      <c r="DAC36" s="78"/>
      <c r="DAD36" s="78"/>
      <c r="DAE36" s="78"/>
      <c r="DAF36" s="78"/>
      <c r="DAG36" s="78"/>
      <c r="DAH36" s="78"/>
      <c r="DAI36" s="78"/>
      <c r="DAJ36" s="78"/>
      <c r="DAK36" s="78"/>
      <c r="DAL36" s="78"/>
      <c r="DAM36" s="78"/>
      <c r="DAN36" s="78"/>
      <c r="DAO36" s="78"/>
      <c r="DAP36" s="78"/>
      <c r="DAQ36" s="78"/>
      <c r="DAR36" s="78"/>
      <c r="DAS36" s="78"/>
      <c r="DAT36" s="78"/>
      <c r="DAU36" s="78"/>
      <c r="DAV36" s="78"/>
      <c r="DAW36" s="78"/>
      <c r="DAX36" s="78"/>
      <c r="DAY36" s="78"/>
      <c r="DAZ36" s="78"/>
      <c r="DBA36" s="78"/>
      <c r="DBB36" s="78"/>
      <c r="DBC36" s="78"/>
      <c r="DBD36" s="78"/>
      <c r="DBE36" s="78"/>
      <c r="DBF36" s="78"/>
      <c r="DBG36" s="78"/>
      <c r="DBH36" s="78"/>
      <c r="DBI36" s="78"/>
      <c r="DBJ36" s="78"/>
      <c r="DBK36" s="78"/>
      <c r="DBL36" s="78"/>
      <c r="DBM36" s="78"/>
      <c r="DBN36" s="78"/>
      <c r="DBO36" s="78"/>
      <c r="DBP36" s="78"/>
      <c r="DBQ36" s="78"/>
      <c r="DBR36" s="78"/>
      <c r="DBS36" s="78"/>
      <c r="DBT36" s="78"/>
      <c r="DBU36" s="78"/>
      <c r="DBV36" s="78"/>
      <c r="DBW36" s="78"/>
      <c r="DBX36" s="78"/>
      <c r="DBY36" s="78"/>
      <c r="DBZ36" s="78"/>
      <c r="DCA36" s="78"/>
      <c r="DCB36" s="78"/>
      <c r="DCC36" s="78"/>
      <c r="DCD36" s="78"/>
      <c r="DCE36" s="78"/>
      <c r="DCF36" s="78"/>
      <c r="DCG36" s="78"/>
      <c r="DCH36" s="78"/>
      <c r="DCI36" s="78"/>
      <c r="DCJ36" s="78"/>
      <c r="DCK36" s="78"/>
      <c r="DCL36" s="78"/>
      <c r="DCM36" s="78"/>
      <c r="DCN36" s="78"/>
      <c r="DCO36" s="78"/>
      <c r="DCP36" s="78"/>
      <c r="DCQ36" s="78"/>
      <c r="DCR36" s="78"/>
      <c r="DCS36" s="78"/>
      <c r="DCT36" s="78"/>
      <c r="DCU36" s="78"/>
      <c r="DCV36" s="78"/>
      <c r="DCW36" s="78"/>
      <c r="DCX36" s="78"/>
      <c r="DCY36" s="78"/>
      <c r="DCZ36" s="78"/>
      <c r="DDA36" s="78"/>
      <c r="DDB36" s="78"/>
      <c r="DDC36" s="78"/>
      <c r="DDD36" s="78"/>
      <c r="DDE36" s="78"/>
      <c r="DDF36" s="78"/>
      <c r="DDG36" s="78"/>
      <c r="DDH36" s="78"/>
      <c r="DDI36" s="78"/>
      <c r="DDJ36" s="78"/>
      <c r="DDK36" s="78"/>
      <c r="DDL36" s="78"/>
      <c r="DDM36" s="78"/>
      <c r="DDN36" s="78"/>
      <c r="DDO36" s="78"/>
      <c r="DDP36" s="78"/>
      <c r="DDQ36" s="78"/>
      <c r="DDR36" s="78"/>
      <c r="DDS36" s="78"/>
      <c r="DDT36" s="78"/>
      <c r="DDU36" s="78"/>
      <c r="DDV36" s="78"/>
      <c r="DDW36" s="78"/>
      <c r="DDX36" s="78"/>
      <c r="DDY36" s="78"/>
      <c r="DDZ36" s="78"/>
      <c r="DEA36" s="78"/>
      <c r="DEB36" s="78"/>
      <c r="DEC36" s="78"/>
      <c r="DED36" s="78"/>
      <c r="DEE36" s="78"/>
      <c r="DEF36" s="78"/>
      <c r="DEG36" s="78"/>
      <c r="DEH36" s="78"/>
      <c r="DEI36" s="78"/>
      <c r="DEJ36" s="78"/>
      <c r="DEK36" s="78"/>
      <c r="DEL36" s="78"/>
      <c r="DEM36" s="78"/>
      <c r="DEN36" s="78"/>
      <c r="DEO36" s="78"/>
      <c r="DEP36" s="78"/>
      <c r="DEQ36" s="78"/>
      <c r="DER36" s="78"/>
      <c r="DES36" s="78"/>
      <c r="DET36" s="78"/>
      <c r="DEU36" s="78"/>
      <c r="DEV36" s="78"/>
      <c r="DEW36" s="78"/>
      <c r="DEX36" s="78"/>
      <c r="DEY36" s="78"/>
      <c r="DEZ36" s="78"/>
      <c r="DFA36" s="78"/>
      <c r="DFB36" s="78"/>
      <c r="DFC36" s="78"/>
      <c r="DFD36" s="78"/>
      <c r="DFE36" s="78"/>
      <c r="DFF36" s="78"/>
      <c r="DFG36" s="78"/>
      <c r="DFH36" s="78"/>
      <c r="DFI36" s="78"/>
      <c r="DFJ36" s="78"/>
      <c r="DFK36" s="78"/>
      <c r="DFL36" s="78"/>
      <c r="DFM36" s="78"/>
      <c r="DFN36" s="78"/>
      <c r="DFO36" s="78"/>
      <c r="DFP36" s="78"/>
      <c r="DFQ36" s="78"/>
      <c r="DFR36" s="78"/>
      <c r="DFS36" s="78"/>
      <c r="DFT36" s="78"/>
      <c r="DFU36" s="78"/>
      <c r="DFV36" s="78"/>
      <c r="DFW36" s="78"/>
      <c r="DFX36" s="78"/>
      <c r="DFY36" s="78"/>
      <c r="DFZ36" s="78"/>
      <c r="DGA36" s="78"/>
      <c r="DGB36" s="78"/>
      <c r="DGC36" s="78"/>
      <c r="DGD36" s="78"/>
      <c r="DGE36" s="78"/>
      <c r="DGF36" s="78"/>
      <c r="DGG36" s="78"/>
      <c r="DGH36" s="78"/>
      <c r="DGI36" s="78"/>
      <c r="DGJ36" s="78"/>
      <c r="DGK36" s="78"/>
      <c r="DGL36" s="78"/>
      <c r="DGM36" s="78"/>
      <c r="DGN36" s="78"/>
      <c r="DGO36" s="78"/>
      <c r="DGP36" s="78"/>
      <c r="DGQ36" s="78"/>
      <c r="DGR36" s="78"/>
      <c r="DGS36" s="78"/>
      <c r="DGT36" s="78"/>
      <c r="DGU36" s="78"/>
      <c r="DGV36" s="78"/>
      <c r="DGW36" s="78"/>
      <c r="DGX36" s="78"/>
      <c r="DGY36" s="78"/>
      <c r="DGZ36" s="78"/>
      <c r="DHA36" s="78"/>
      <c r="DHB36" s="78"/>
      <c r="DHC36" s="78"/>
      <c r="DHD36" s="78"/>
      <c r="DHE36" s="78"/>
      <c r="DHF36" s="78"/>
      <c r="DHG36" s="78"/>
      <c r="DHH36" s="78"/>
      <c r="DHI36" s="78"/>
      <c r="DHJ36" s="78"/>
      <c r="DHK36" s="78"/>
      <c r="DHL36" s="78"/>
      <c r="DHM36" s="78"/>
      <c r="DHN36" s="78"/>
      <c r="DHO36" s="78"/>
      <c r="DHP36" s="78"/>
      <c r="DHQ36" s="78"/>
      <c r="DHR36" s="78"/>
      <c r="DHS36" s="78"/>
      <c r="DHT36" s="78"/>
      <c r="DHU36" s="78"/>
      <c r="DHV36" s="78"/>
      <c r="DHW36" s="78"/>
      <c r="DHX36" s="78"/>
      <c r="DHY36" s="78"/>
      <c r="DHZ36" s="78"/>
      <c r="DIA36" s="78"/>
      <c r="DIB36" s="78"/>
      <c r="DIC36" s="78"/>
      <c r="DID36" s="78"/>
      <c r="DIE36" s="78"/>
      <c r="DIF36" s="78"/>
      <c r="DIG36" s="78"/>
      <c r="DIH36" s="78"/>
      <c r="DII36" s="78"/>
      <c r="DIJ36" s="78"/>
      <c r="DIK36" s="78"/>
      <c r="DIL36" s="78"/>
      <c r="DIM36" s="78"/>
      <c r="DIN36" s="78"/>
      <c r="DIO36" s="78"/>
      <c r="DIP36" s="78"/>
      <c r="DIQ36" s="78"/>
      <c r="DIR36" s="78"/>
      <c r="DIS36" s="78"/>
      <c r="DIT36" s="78"/>
      <c r="DIU36" s="78"/>
      <c r="DIV36" s="78"/>
      <c r="DIW36" s="78"/>
      <c r="DIX36" s="78"/>
      <c r="DIY36" s="78"/>
      <c r="DIZ36" s="78"/>
      <c r="DJA36" s="78"/>
      <c r="DJB36" s="78"/>
      <c r="DJC36" s="78"/>
      <c r="DJD36" s="78"/>
      <c r="DJE36" s="78"/>
      <c r="DJF36" s="78"/>
      <c r="DJG36" s="78"/>
      <c r="DJH36" s="78"/>
      <c r="DJI36" s="78"/>
      <c r="DJJ36" s="78"/>
      <c r="DJK36" s="78"/>
      <c r="DJL36" s="78"/>
      <c r="DJM36" s="78"/>
      <c r="DJN36" s="78"/>
      <c r="DJO36" s="78"/>
      <c r="DJP36" s="78"/>
      <c r="DJQ36" s="78"/>
      <c r="DJR36" s="78"/>
      <c r="DJS36" s="78"/>
      <c r="DJT36" s="78"/>
      <c r="DJU36" s="78"/>
      <c r="DJV36" s="78"/>
      <c r="DJW36" s="78"/>
      <c r="DJX36" s="78"/>
      <c r="DJY36" s="78"/>
      <c r="DJZ36" s="78"/>
      <c r="DKA36" s="78"/>
      <c r="DKB36" s="78"/>
      <c r="DKC36" s="78"/>
      <c r="DKD36" s="78"/>
      <c r="DKE36" s="78"/>
      <c r="DKF36" s="78"/>
      <c r="DKG36" s="78"/>
      <c r="DKH36" s="78"/>
      <c r="DKI36" s="78"/>
      <c r="DKJ36" s="78"/>
      <c r="DKK36" s="78"/>
      <c r="DKL36" s="78"/>
      <c r="DKM36" s="78"/>
      <c r="DKN36" s="78"/>
      <c r="DKO36" s="78"/>
      <c r="DKP36" s="78"/>
      <c r="DKQ36" s="78"/>
      <c r="DKR36" s="78"/>
      <c r="DKS36" s="78"/>
      <c r="DKT36" s="78"/>
      <c r="DKU36" s="78"/>
      <c r="DKV36" s="78"/>
      <c r="DKW36" s="78"/>
      <c r="DKX36" s="78"/>
      <c r="DKY36" s="78"/>
      <c r="DKZ36" s="78"/>
      <c r="DLA36" s="78"/>
      <c r="DLB36" s="78"/>
      <c r="DLC36" s="78"/>
      <c r="DLD36" s="78"/>
      <c r="DLE36" s="78"/>
      <c r="DLF36" s="78"/>
      <c r="DLG36" s="78"/>
      <c r="DLH36" s="78"/>
      <c r="DLI36" s="78"/>
      <c r="DLJ36" s="78"/>
      <c r="DLK36" s="78"/>
      <c r="DLL36" s="78"/>
      <c r="DLM36" s="78"/>
      <c r="DLN36" s="78"/>
      <c r="DLO36" s="78"/>
      <c r="DLP36" s="78"/>
      <c r="DLQ36" s="78"/>
      <c r="DLR36" s="78"/>
      <c r="DLS36" s="78"/>
      <c r="DLT36" s="78"/>
      <c r="DLU36" s="78"/>
      <c r="DLV36" s="78"/>
      <c r="DLW36" s="78"/>
      <c r="DLX36" s="78"/>
      <c r="DLY36" s="78"/>
      <c r="DLZ36" s="78"/>
      <c r="DMA36" s="78"/>
      <c r="DMB36" s="78"/>
      <c r="DMC36" s="78"/>
      <c r="DMD36" s="78"/>
      <c r="DME36" s="78"/>
      <c r="DMF36" s="78"/>
      <c r="DMG36" s="78"/>
      <c r="DMH36" s="78"/>
      <c r="DMI36" s="78"/>
      <c r="DMJ36" s="78"/>
      <c r="DMK36" s="78"/>
      <c r="DML36" s="78"/>
      <c r="DMM36" s="78"/>
      <c r="DMN36" s="78"/>
      <c r="DMO36" s="78"/>
      <c r="DMP36" s="78"/>
      <c r="DMQ36" s="78"/>
      <c r="DMR36" s="78"/>
      <c r="DMS36" s="78"/>
      <c r="DMT36" s="78"/>
      <c r="DMU36" s="78"/>
      <c r="DMV36" s="78"/>
      <c r="DMW36" s="78"/>
      <c r="DMX36" s="78"/>
      <c r="DMY36" s="78"/>
      <c r="DMZ36" s="78"/>
      <c r="DNA36" s="78"/>
      <c r="DNB36" s="78"/>
      <c r="DNC36" s="78"/>
      <c r="DND36" s="78"/>
      <c r="DNE36" s="78"/>
      <c r="DNF36" s="78"/>
      <c r="DNG36" s="78"/>
      <c r="DNH36" s="78"/>
      <c r="DNI36" s="78"/>
      <c r="DNJ36" s="78"/>
      <c r="DNK36" s="78"/>
      <c r="DNL36" s="78"/>
      <c r="DNM36" s="78"/>
      <c r="DNN36" s="78"/>
      <c r="DNO36" s="78"/>
      <c r="DNP36" s="78"/>
      <c r="DNQ36" s="78"/>
      <c r="DNR36" s="78"/>
      <c r="DNS36" s="78"/>
      <c r="DNT36" s="78"/>
      <c r="DNU36" s="78"/>
      <c r="DNV36" s="78"/>
      <c r="DNW36" s="78"/>
      <c r="DNX36" s="78"/>
      <c r="DNY36" s="78"/>
      <c r="DNZ36" s="78"/>
      <c r="DOA36" s="78"/>
      <c r="DOB36" s="78"/>
      <c r="DOC36" s="78"/>
      <c r="DOD36" s="78"/>
      <c r="DOE36" s="78"/>
      <c r="DOF36" s="78"/>
      <c r="DOG36" s="78"/>
      <c r="DOH36" s="78"/>
      <c r="DOI36" s="78"/>
      <c r="DOJ36" s="78"/>
      <c r="DOK36" s="78"/>
      <c r="DOL36" s="78"/>
      <c r="DOM36" s="78"/>
      <c r="DON36" s="78"/>
      <c r="DOO36" s="78"/>
      <c r="DOP36" s="78"/>
      <c r="DOQ36" s="78"/>
      <c r="DOR36" s="78"/>
      <c r="DOS36" s="78"/>
      <c r="DOT36" s="78"/>
      <c r="DOU36" s="78"/>
      <c r="DOV36" s="78"/>
      <c r="DOW36" s="78"/>
      <c r="DOX36" s="78"/>
      <c r="DOY36" s="78"/>
      <c r="DOZ36" s="78"/>
      <c r="DPA36" s="78"/>
      <c r="DPB36" s="78"/>
      <c r="DPC36" s="78"/>
      <c r="DPD36" s="78"/>
      <c r="DPE36" s="78"/>
      <c r="DPF36" s="78"/>
      <c r="DPG36" s="78"/>
      <c r="DPH36" s="78"/>
      <c r="DPI36" s="78"/>
      <c r="DPJ36" s="78"/>
      <c r="DPK36" s="78"/>
      <c r="DPL36" s="78"/>
      <c r="DPM36" s="78"/>
      <c r="DPN36" s="78"/>
      <c r="DPO36" s="78"/>
      <c r="DPP36" s="78"/>
      <c r="DPQ36" s="78"/>
      <c r="DPR36" s="78"/>
      <c r="DPS36" s="78"/>
      <c r="DPT36" s="78"/>
      <c r="DPU36" s="78"/>
      <c r="DPV36" s="78"/>
      <c r="DPW36" s="78"/>
      <c r="DPX36" s="78"/>
      <c r="DPY36" s="78"/>
      <c r="DPZ36" s="78"/>
      <c r="DQA36" s="78"/>
      <c r="DQB36" s="78"/>
      <c r="DQC36" s="78"/>
      <c r="DQD36" s="78"/>
      <c r="DQE36" s="78"/>
      <c r="DQF36" s="78"/>
      <c r="DQG36" s="78"/>
      <c r="DQH36" s="78"/>
      <c r="DQI36" s="78"/>
      <c r="DQJ36" s="78"/>
      <c r="DQK36" s="78"/>
      <c r="DQL36" s="78"/>
      <c r="DQM36" s="78"/>
      <c r="DQN36" s="78"/>
      <c r="DQO36" s="78"/>
      <c r="DQP36" s="78"/>
      <c r="DQQ36" s="78"/>
      <c r="DQR36" s="78"/>
      <c r="DQS36" s="78"/>
      <c r="DQT36" s="78"/>
      <c r="DQU36" s="78"/>
      <c r="DQV36" s="78"/>
      <c r="DQW36" s="78"/>
      <c r="DQX36" s="78"/>
      <c r="DQY36" s="78"/>
      <c r="DQZ36" s="78"/>
      <c r="DRA36" s="78"/>
      <c r="DRB36" s="78"/>
      <c r="DRC36" s="78"/>
      <c r="DRD36" s="78"/>
      <c r="DRE36" s="78"/>
      <c r="DRF36" s="78"/>
      <c r="DRG36" s="78"/>
      <c r="DRH36" s="78"/>
      <c r="DRI36" s="78"/>
      <c r="DRJ36" s="78"/>
      <c r="DRK36" s="78"/>
      <c r="DRL36" s="78"/>
      <c r="DRM36" s="78"/>
      <c r="DRN36" s="78"/>
      <c r="DRO36" s="78"/>
      <c r="DRP36" s="78"/>
      <c r="DRQ36" s="78"/>
      <c r="DRR36" s="78"/>
      <c r="DRS36" s="78"/>
      <c r="DRT36" s="78"/>
      <c r="DRU36" s="78"/>
      <c r="DRV36" s="78"/>
      <c r="DRW36" s="78"/>
      <c r="DRX36" s="78"/>
      <c r="DRY36" s="78"/>
      <c r="DRZ36" s="78"/>
      <c r="DSA36" s="78"/>
      <c r="DSB36" s="78"/>
      <c r="DSC36" s="78"/>
      <c r="DSD36" s="78"/>
      <c r="DSE36" s="78"/>
      <c r="DSF36" s="78"/>
      <c r="DSG36" s="78"/>
      <c r="DSH36" s="78"/>
      <c r="DSI36" s="78"/>
      <c r="DSJ36" s="78"/>
      <c r="DSK36" s="78"/>
      <c r="DSL36" s="78"/>
      <c r="DSM36" s="78"/>
      <c r="DSN36" s="78"/>
      <c r="DSO36" s="78"/>
      <c r="DSP36" s="78"/>
      <c r="DSQ36" s="78"/>
      <c r="DSR36" s="78"/>
      <c r="DSS36" s="78"/>
      <c r="DST36" s="78"/>
      <c r="DSU36" s="78"/>
      <c r="DSV36" s="78"/>
      <c r="DSW36" s="78"/>
      <c r="DSX36" s="78"/>
      <c r="DSY36" s="78"/>
      <c r="DSZ36" s="78"/>
      <c r="DTA36" s="78"/>
      <c r="DTB36" s="78"/>
      <c r="DTC36" s="78"/>
      <c r="DTD36" s="78"/>
      <c r="DTE36" s="78"/>
      <c r="DTF36" s="78"/>
      <c r="DTG36" s="78"/>
      <c r="DTH36" s="78"/>
      <c r="DTI36" s="78"/>
      <c r="DTJ36" s="78"/>
      <c r="DTK36" s="78"/>
      <c r="DTL36" s="78"/>
      <c r="DTM36" s="78"/>
      <c r="DTN36" s="78"/>
      <c r="DTO36" s="78"/>
      <c r="DTP36" s="78"/>
      <c r="DTQ36" s="78"/>
      <c r="DTR36" s="78"/>
      <c r="DTS36" s="78"/>
      <c r="DTT36" s="78"/>
      <c r="DTU36" s="78"/>
      <c r="DTV36" s="78"/>
      <c r="DTW36" s="78"/>
      <c r="DTX36" s="78"/>
      <c r="DTY36" s="78"/>
      <c r="DTZ36" s="78"/>
      <c r="DUA36" s="78"/>
      <c r="DUB36" s="78"/>
      <c r="DUC36" s="78"/>
      <c r="DUD36" s="78"/>
      <c r="DUE36" s="78"/>
      <c r="DUF36" s="78"/>
      <c r="DUG36" s="78"/>
      <c r="DUH36" s="78"/>
      <c r="DUI36" s="78"/>
      <c r="DUJ36" s="78"/>
      <c r="DUK36" s="78"/>
      <c r="DUL36" s="78"/>
      <c r="DUM36" s="78"/>
      <c r="DUN36" s="78"/>
      <c r="DUO36" s="78"/>
      <c r="DUP36" s="78"/>
      <c r="DUQ36" s="78"/>
      <c r="DUR36" s="78"/>
      <c r="DUS36" s="78"/>
      <c r="DUT36" s="78"/>
      <c r="DUU36" s="78"/>
      <c r="DUV36" s="78"/>
      <c r="DUW36" s="78"/>
      <c r="DUX36" s="78"/>
      <c r="DUY36" s="78"/>
      <c r="DUZ36" s="78"/>
      <c r="DVA36" s="78"/>
      <c r="DVB36" s="78"/>
      <c r="DVC36" s="78"/>
      <c r="DVD36" s="78"/>
      <c r="DVE36" s="78"/>
      <c r="DVF36" s="78"/>
      <c r="DVG36" s="78"/>
      <c r="DVH36" s="78"/>
      <c r="DVI36" s="78"/>
      <c r="DVJ36" s="78"/>
      <c r="DVK36" s="78"/>
      <c r="DVL36" s="78"/>
      <c r="DVM36" s="78"/>
      <c r="DVN36" s="78"/>
      <c r="DVO36" s="78"/>
      <c r="DVP36" s="78"/>
      <c r="DVQ36" s="78"/>
      <c r="DVR36" s="78"/>
      <c r="DVS36" s="78"/>
      <c r="DVT36" s="78"/>
      <c r="DVU36" s="78"/>
      <c r="DVV36" s="78"/>
      <c r="DVW36" s="78"/>
      <c r="DVX36" s="78"/>
      <c r="DVY36" s="78"/>
      <c r="DVZ36" s="78"/>
      <c r="DWA36" s="78"/>
      <c r="DWB36" s="78"/>
      <c r="DWC36" s="78"/>
      <c r="DWD36" s="78"/>
      <c r="DWE36" s="78"/>
      <c r="DWF36" s="78"/>
      <c r="DWG36" s="78"/>
      <c r="DWH36" s="78"/>
      <c r="DWI36" s="78"/>
      <c r="DWJ36" s="78"/>
      <c r="DWK36" s="78"/>
      <c r="DWL36" s="78"/>
      <c r="DWM36" s="78"/>
      <c r="DWN36" s="78"/>
      <c r="DWO36" s="78"/>
      <c r="DWP36" s="78"/>
      <c r="DWQ36" s="78"/>
      <c r="DWR36" s="78"/>
      <c r="DWS36" s="78"/>
      <c r="DWT36" s="78"/>
      <c r="DWU36" s="78"/>
      <c r="DWV36" s="78"/>
      <c r="DWW36" s="78"/>
      <c r="DWX36" s="78"/>
      <c r="DWY36" s="78"/>
      <c r="DWZ36" s="78"/>
      <c r="DXA36" s="78"/>
      <c r="DXB36" s="78"/>
      <c r="DXC36" s="78"/>
      <c r="DXD36" s="78"/>
      <c r="DXE36" s="78"/>
      <c r="DXF36" s="78"/>
      <c r="DXG36" s="78"/>
      <c r="DXH36" s="78"/>
      <c r="DXI36" s="78"/>
      <c r="DXJ36" s="78"/>
      <c r="DXK36" s="78"/>
      <c r="DXL36" s="78"/>
      <c r="DXM36" s="78"/>
      <c r="DXN36" s="78"/>
      <c r="DXO36" s="78"/>
      <c r="DXP36" s="78"/>
      <c r="DXQ36" s="78"/>
      <c r="DXR36" s="78"/>
      <c r="DXS36" s="78"/>
      <c r="DXT36" s="78"/>
      <c r="DXU36" s="78"/>
      <c r="DXV36" s="78"/>
      <c r="DXW36" s="78"/>
      <c r="DXX36" s="78"/>
      <c r="DXY36" s="78"/>
      <c r="DXZ36" s="78"/>
      <c r="DYA36" s="78"/>
      <c r="DYB36" s="78"/>
      <c r="DYC36" s="78"/>
      <c r="DYD36" s="78"/>
      <c r="DYE36" s="78"/>
      <c r="DYF36" s="78"/>
      <c r="DYG36" s="78"/>
      <c r="DYH36" s="78"/>
      <c r="DYI36" s="78"/>
      <c r="DYJ36" s="78"/>
      <c r="DYK36" s="78"/>
      <c r="DYL36" s="78"/>
      <c r="DYM36" s="78"/>
      <c r="DYN36" s="78"/>
      <c r="DYO36" s="78"/>
      <c r="DYP36" s="78"/>
      <c r="DYQ36" s="78"/>
      <c r="DYR36" s="78"/>
      <c r="DYS36" s="78"/>
      <c r="DYT36" s="78"/>
      <c r="DYU36" s="78"/>
      <c r="DYV36" s="78"/>
      <c r="DYW36" s="78"/>
      <c r="DYX36" s="78"/>
      <c r="DYY36" s="78"/>
      <c r="DYZ36" s="78"/>
      <c r="DZA36" s="78"/>
      <c r="DZB36" s="78"/>
      <c r="DZC36" s="78"/>
      <c r="DZD36" s="78"/>
      <c r="DZE36" s="78"/>
      <c r="DZF36" s="78"/>
      <c r="DZG36" s="78"/>
      <c r="DZH36" s="78"/>
      <c r="DZI36" s="78"/>
      <c r="DZJ36" s="78"/>
      <c r="DZK36" s="78"/>
      <c r="DZL36" s="78"/>
      <c r="DZM36" s="78"/>
      <c r="DZN36" s="78"/>
      <c r="DZO36" s="78"/>
      <c r="DZP36" s="78"/>
      <c r="DZQ36" s="78"/>
      <c r="DZR36" s="78"/>
      <c r="DZS36" s="78"/>
      <c r="DZT36" s="78"/>
      <c r="DZU36" s="78"/>
      <c r="DZV36" s="78"/>
      <c r="DZW36" s="78"/>
      <c r="DZX36" s="78"/>
      <c r="DZY36" s="78"/>
      <c r="DZZ36" s="78"/>
      <c r="EAA36" s="78"/>
      <c r="EAB36" s="78"/>
      <c r="EAC36" s="78"/>
      <c r="EAD36" s="78"/>
      <c r="EAE36" s="78"/>
      <c r="EAF36" s="78"/>
      <c r="EAG36" s="78"/>
      <c r="EAH36" s="78"/>
      <c r="EAI36" s="78"/>
      <c r="EAJ36" s="78"/>
      <c r="EAK36" s="78"/>
      <c r="EAL36" s="78"/>
      <c r="EAM36" s="78"/>
      <c r="EAN36" s="78"/>
      <c r="EAO36" s="78"/>
      <c r="EAP36" s="78"/>
      <c r="EAQ36" s="78"/>
      <c r="EAR36" s="78"/>
      <c r="EAS36" s="78"/>
      <c r="EAT36" s="78"/>
      <c r="EAU36" s="78"/>
      <c r="EAV36" s="78"/>
      <c r="EAW36" s="78"/>
      <c r="EAX36" s="78"/>
      <c r="EAY36" s="78"/>
      <c r="EAZ36" s="78"/>
      <c r="EBA36" s="78"/>
      <c r="EBB36" s="78"/>
      <c r="EBC36" s="78"/>
      <c r="EBD36" s="78"/>
      <c r="EBE36" s="78"/>
      <c r="EBF36" s="78"/>
      <c r="EBG36" s="78"/>
      <c r="EBH36" s="78"/>
      <c r="EBI36" s="78"/>
      <c r="EBJ36" s="78"/>
      <c r="EBK36" s="78"/>
      <c r="EBL36" s="78"/>
      <c r="EBM36" s="78"/>
      <c r="EBN36" s="78"/>
      <c r="EBO36" s="78"/>
      <c r="EBP36" s="78"/>
      <c r="EBQ36" s="78"/>
      <c r="EBR36" s="78"/>
      <c r="EBS36" s="78"/>
      <c r="EBT36" s="78"/>
      <c r="EBU36" s="78"/>
      <c r="EBV36" s="78"/>
      <c r="EBW36" s="78"/>
      <c r="EBX36" s="78"/>
      <c r="EBY36" s="78"/>
      <c r="EBZ36" s="78"/>
      <c r="ECA36" s="78"/>
      <c r="ECB36" s="78"/>
      <c r="ECC36" s="78"/>
      <c r="ECD36" s="78"/>
      <c r="ECE36" s="78"/>
      <c r="ECF36" s="78"/>
      <c r="ECG36" s="78"/>
      <c r="ECH36" s="78"/>
      <c r="ECI36" s="78"/>
      <c r="ECJ36" s="78"/>
      <c r="ECK36" s="78"/>
      <c r="ECL36" s="78"/>
      <c r="ECM36" s="78"/>
      <c r="ECN36" s="78"/>
      <c r="ECO36" s="78"/>
      <c r="ECP36" s="78"/>
      <c r="ECQ36" s="78"/>
      <c r="ECR36" s="78"/>
      <c r="ECS36" s="78"/>
      <c r="ECT36" s="78"/>
      <c r="ECU36" s="78"/>
      <c r="ECV36" s="78"/>
      <c r="ECW36" s="78"/>
      <c r="ECX36" s="78"/>
      <c r="ECY36" s="78"/>
      <c r="ECZ36" s="78"/>
      <c r="EDA36" s="78"/>
      <c r="EDB36" s="78"/>
      <c r="EDC36" s="78"/>
      <c r="EDD36" s="78"/>
      <c r="EDE36" s="78"/>
      <c r="EDF36" s="78"/>
      <c r="EDG36" s="78"/>
      <c r="EDH36" s="78"/>
      <c r="EDI36" s="78"/>
      <c r="EDJ36" s="78"/>
      <c r="EDK36" s="78"/>
      <c r="EDL36" s="78"/>
      <c r="EDM36" s="78"/>
      <c r="EDN36" s="78"/>
      <c r="EDO36" s="78"/>
      <c r="EDP36" s="78"/>
      <c r="EDQ36" s="78"/>
      <c r="EDR36" s="78"/>
      <c r="EDS36" s="78"/>
      <c r="EDT36" s="78"/>
      <c r="EDU36" s="78"/>
      <c r="EDV36" s="78"/>
      <c r="EDW36" s="78"/>
      <c r="EDX36" s="78"/>
      <c r="EDY36" s="78"/>
      <c r="EDZ36" s="78"/>
      <c r="EEA36" s="78"/>
      <c r="EEB36" s="78"/>
      <c r="EEC36" s="78"/>
      <c r="EED36" s="78"/>
      <c r="EEE36" s="78"/>
      <c r="EEF36" s="78"/>
      <c r="EEG36" s="78"/>
      <c r="EEH36" s="78"/>
      <c r="EEI36" s="78"/>
      <c r="EEJ36" s="78"/>
      <c r="EEK36" s="78"/>
      <c r="EEL36" s="78"/>
      <c r="EEM36" s="78"/>
      <c r="EEN36" s="78"/>
      <c r="EEO36" s="78"/>
      <c r="EEP36" s="78"/>
      <c r="EEQ36" s="78"/>
      <c r="EER36" s="78"/>
      <c r="EES36" s="78"/>
      <c r="EET36" s="78"/>
      <c r="EEU36" s="78"/>
      <c r="EEV36" s="78"/>
      <c r="EEW36" s="78"/>
      <c r="EEX36" s="78"/>
      <c r="EEY36" s="78"/>
      <c r="EEZ36" s="78"/>
      <c r="EFA36" s="78"/>
      <c r="EFB36" s="78"/>
      <c r="EFC36" s="78"/>
      <c r="EFD36" s="78"/>
      <c r="EFE36" s="78"/>
      <c r="EFF36" s="78"/>
      <c r="EFG36" s="78"/>
      <c r="EFH36" s="78"/>
      <c r="EFI36" s="78"/>
      <c r="EFJ36" s="78"/>
      <c r="EFK36" s="78"/>
      <c r="EFL36" s="78"/>
      <c r="EFM36" s="78"/>
      <c r="EFN36" s="78"/>
      <c r="EFO36" s="78"/>
      <c r="EFP36" s="78"/>
      <c r="EFQ36" s="78"/>
      <c r="EFR36" s="78"/>
      <c r="EFS36" s="78"/>
      <c r="EFT36" s="78"/>
      <c r="EFU36" s="78"/>
      <c r="EFV36" s="78"/>
      <c r="EFW36" s="78"/>
      <c r="EFX36" s="78"/>
      <c r="EFY36" s="78"/>
      <c r="EFZ36" s="78"/>
      <c r="EGA36" s="78"/>
      <c r="EGB36" s="78"/>
      <c r="EGC36" s="78"/>
      <c r="EGD36" s="78"/>
      <c r="EGE36" s="78"/>
      <c r="EGF36" s="78"/>
      <c r="EGG36" s="78"/>
      <c r="EGH36" s="78"/>
      <c r="EGI36" s="78"/>
      <c r="EGJ36" s="78"/>
      <c r="EGK36" s="78"/>
      <c r="EGL36" s="78"/>
      <c r="EGM36" s="78"/>
      <c r="EGN36" s="78"/>
      <c r="EGO36" s="78"/>
      <c r="EGP36" s="78"/>
      <c r="EGQ36" s="78"/>
      <c r="EGR36" s="78"/>
      <c r="EGS36" s="78"/>
      <c r="EGT36" s="78"/>
      <c r="EGU36" s="78"/>
      <c r="EGV36" s="78"/>
      <c r="EGW36" s="78"/>
      <c r="EGX36" s="78"/>
      <c r="EGY36" s="78"/>
      <c r="EGZ36" s="78"/>
      <c r="EHA36" s="78"/>
      <c r="EHB36" s="78"/>
      <c r="EHC36" s="78"/>
      <c r="EHD36" s="78"/>
      <c r="EHE36" s="78"/>
      <c r="EHF36" s="78"/>
      <c r="EHG36" s="78"/>
      <c r="EHH36" s="78"/>
      <c r="EHI36" s="78"/>
      <c r="EHJ36" s="78"/>
      <c r="EHK36" s="78"/>
      <c r="EHL36" s="78"/>
      <c r="EHM36" s="78"/>
      <c r="EHN36" s="78"/>
      <c r="EHO36" s="78"/>
      <c r="EHP36" s="78"/>
      <c r="EHQ36" s="78"/>
      <c r="EHR36" s="78"/>
      <c r="EHS36" s="78"/>
      <c r="EHT36" s="78"/>
      <c r="EHU36" s="78"/>
      <c r="EHV36" s="78"/>
      <c r="EHW36" s="78"/>
      <c r="EHX36" s="78"/>
      <c r="EHY36" s="78"/>
      <c r="EHZ36" s="78"/>
      <c r="EIA36" s="78"/>
      <c r="EIB36" s="78"/>
      <c r="EIC36" s="78"/>
      <c r="EID36" s="78"/>
      <c r="EIE36" s="78"/>
      <c r="EIF36" s="78"/>
      <c r="EIG36" s="78"/>
      <c r="EIH36" s="78"/>
      <c r="EII36" s="78"/>
      <c r="EIJ36" s="78"/>
      <c r="EIK36" s="78"/>
      <c r="EIL36" s="78"/>
      <c r="EIM36" s="78"/>
      <c r="EIN36" s="78"/>
      <c r="EIO36" s="78"/>
      <c r="EIP36" s="78"/>
      <c r="EIQ36" s="78"/>
      <c r="EIR36" s="78"/>
      <c r="EIS36" s="78"/>
      <c r="EIT36" s="78"/>
      <c r="EIU36" s="78"/>
      <c r="EIV36" s="78"/>
      <c r="EIW36" s="78"/>
      <c r="EIX36" s="78"/>
      <c r="EIY36" s="78"/>
      <c r="EIZ36" s="78"/>
      <c r="EJA36" s="78"/>
      <c r="EJB36" s="78"/>
      <c r="EJC36" s="78"/>
      <c r="EJD36" s="78"/>
      <c r="EJE36" s="78"/>
      <c r="EJF36" s="78"/>
      <c r="EJG36" s="78"/>
      <c r="EJH36" s="78"/>
      <c r="EJI36" s="78"/>
      <c r="EJJ36" s="78"/>
      <c r="EJK36" s="78"/>
      <c r="EJL36" s="78"/>
      <c r="EJM36" s="78"/>
      <c r="EJN36" s="78"/>
      <c r="EJO36" s="78"/>
      <c r="EJP36" s="78"/>
      <c r="EJQ36" s="78"/>
      <c r="EJR36" s="78"/>
      <c r="EJS36" s="78"/>
      <c r="EJT36" s="78"/>
      <c r="EJU36" s="78"/>
      <c r="EJV36" s="78"/>
      <c r="EJW36" s="78"/>
      <c r="EJX36" s="78"/>
      <c r="EJY36" s="78"/>
      <c r="EJZ36" s="78"/>
      <c r="EKA36" s="78"/>
      <c r="EKB36" s="78"/>
      <c r="EKC36" s="78"/>
      <c r="EKD36" s="78"/>
      <c r="EKE36" s="78"/>
      <c r="EKF36" s="78"/>
      <c r="EKG36" s="78"/>
      <c r="EKH36" s="78"/>
      <c r="EKI36" s="78"/>
      <c r="EKJ36" s="78"/>
      <c r="EKK36" s="78"/>
      <c r="EKL36" s="78"/>
      <c r="EKM36" s="78"/>
      <c r="EKN36" s="78"/>
      <c r="EKO36" s="78"/>
      <c r="EKP36" s="78"/>
      <c r="EKQ36" s="78"/>
      <c r="EKR36" s="78"/>
      <c r="EKS36" s="78"/>
      <c r="EKT36" s="78"/>
      <c r="EKU36" s="78"/>
      <c r="EKV36" s="78"/>
      <c r="EKW36" s="78"/>
      <c r="EKX36" s="78"/>
      <c r="EKY36" s="78"/>
      <c r="EKZ36" s="78"/>
      <c r="ELA36" s="78"/>
      <c r="ELB36" s="78"/>
      <c r="ELC36" s="78"/>
      <c r="ELD36" s="78"/>
      <c r="ELE36" s="78"/>
      <c r="ELF36" s="78"/>
      <c r="ELG36" s="78"/>
      <c r="ELH36" s="78"/>
      <c r="ELI36" s="78"/>
      <c r="ELJ36" s="78"/>
      <c r="ELK36" s="78"/>
      <c r="ELL36" s="78"/>
      <c r="ELM36" s="78"/>
      <c r="ELN36" s="78"/>
      <c r="ELO36" s="78"/>
      <c r="ELP36" s="78"/>
      <c r="ELQ36" s="78"/>
      <c r="ELR36" s="78"/>
      <c r="ELS36" s="78"/>
      <c r="ELT36" s="78"/>
      <c r="ELU36" s="78"/>
      <c r="ELV36" s="78"/>
      <c r="ELW36" s="78"/>
      <c r="ELX36" s="78"/>
      <c r="ELY36" s="78"/>
      <c r="ELZ36" s="78"/>
      <c r="EMA36" s="78"/>
      <c r="EMB36" s="78"/>
      <c r="EMC36" s="78"/>
      <c r="EMD36" s="78"/>
      <c r="EME36" s="78"/>
      <c r="EMF36" s="78"/>
      <c r="EMG36" s="78"/>
      <c r="EMH36" s="78"/>
      <c r="EMI36" s="78"/>
      <c r="EMJ36" s="78"/>
      <c r="EMK36" s="78"/>
      <c r="EML36" s="78"/>
      <c r="EMM36" s="78"/>
      <c r="EMN36" s="78"/>
      <c r="EMO36" s="78"/>
      <c r="EMP36" s="78"/>
      <c r="EMQ36" s="78"/>
      <c r="EMR36" s="78"/>
      <c r="EMS36" s="78"/>
      <c r="EMT36" s="78"/>
      <c r="EMU36" s="78"/>
      <c r="EMV36" s="78"/>
      <c r="EMW36" s="78"/>
      <c r="EMX36" s="78"/>
      <c r="EMY36" s="78"/>
      <c r="EMZ36" s="78"/>
      <c r="ENA36" s="78"/>
      <c r="ENB36" s="78"/>
      <c r="ENC36" s="78"/>
      <c r="END36" s="78"/>
      <c r="ENE36" s="78"/>
      <c r="ENF36" s="78"/>
      <c r="ENG36" s="78"/>
      <c r="ENH36" s="78"/>
      <c r="ENI36" s="78"/>
      <c r="ENJ36" s="78"/>
      <c r="ENK36" s="78"/>
      <c r="ENL36" s="78"/>
      <c r="ENM36" s="78"/>
      <c r="ENN36" s="78"/>
      <c r="ENO36" s="78"/>
      <c r="ENP36" s="78"/>
      <c r="ENQ36" s="78"/>
      <c r="ENR36" s="78"/>
      <c r="ENS36" s="78"/>
      <c r="ENT36" s="78"/>
      <c r="ENU36" s="78"/>
      <c r="ENV36" s="78"/>
      <c r="ENW36" s="78"/>
      <c r="ENX36" s="78"/>
      <c r="ENY36" s="78"/>
      <c r="ENZ36" s="78"/>
      <c r="EOA36" s="78"/>
      <c r="EOB36" s="78"/>
      <c r="EOC36" s="78"/>
      <c r="EOD36" s="78"/>
      <c r="EOE36" s="78"/>
      <c r="EOF36" s="78"/>
      <c r="EOG36" s="78"/>
      <c r="EOH36" s="78"/>
      <c r="EOI36" s="78"/>
      <c r="EOJ36" s="78"/>
      <c r="EOK36" s="78"/>
      <c r="EOL36" s="78"/>
      <c r="EOM36" s="78"/>
      <c r="EON36" s="78"/>
      <c r="EOO36" s="78"/>
      <c r="EOP36" s="78"/>
      <c r="EOQ36" s="78"/>
      <c r="EOR36" s="78"/>
      <c r="EOS36" s="78"/>
      <c r="EOT36" s="78"/>
      <c r="EOU36" s="78"/>
      <c r="EOV36" s="78"/>
      <c r="EOW36" s="78"/>
      <c r="EOX36" s="78"/>
      <c r="EOY36" s="78"/>
      <c r="EOZ36" s="78"/>
      <c r="EPA36" s="78"/>
      <c r="EPB36" s="78"/>
      <c r="EPC36" s="78"/>
      <c r="EPD36" s="78"/>
      <c r="EPE36" s="78"/>
      <c r="EPF36" s="78"/>
      <c r="EPG36" s="78"/>
      <c r="EPH36" s="78"/>
      <c r="EPI36" s="78"/>
      <c r="EPJ36" s="78"/>
      <c r="EPK36" s="78"/>
      <c r="EPL36" s="78"/>
      <c r="EPM36" s="78"/>
      <c r="EPN36" s="78"/>
      <c r="EPO36" s="78"/>
      <c r="EPP36" s="78"/>
      <c r="EPQ36" s="78"/>
      <c r="EPR36" s="78"/>
      <c r="EPS36" s="78"/>
      <c r="EPT36" s="78"/>
      <c r="EPU36" s="78"/>
      <c r="EPV36" s="78"/>
      <c r="EPW36" s="78"/>
      <c r="EPX36" s="78"/>
      <c r="EPY36" s="78"/>
      <c r="EPZ36" s="78"/>
      <c r="EQA36" s="78"/>
      <c r="EQB36" s="78"/>
      <c r="EQC36" s="78"/>
      <c r="EQD36" s="78"/>
      <c r="EQE36" s="78"/>
      <c r="EQF36" s="78"/>
      <c r="EQG36" s="78"/>
      <c r="EQH36" s="78"/>
      <c r="EQI36" s="78"/>
      <c r="EQJ36" s="78"/>
      <c r="EQK36" s="78"/>
      <c r="EQL36" s="78"/>
      <c r="EQM36" s="78"/>
      <c r="EQN36" s="78"/>
      <c r="EQO36" s="78"/>
      <c r="EQP36" s="78"/>
      <c r="EQQ36" s="78"/>
      <c r="EQR36" s="78"/>
      <c r="EQS36" s="78"/>
      <c r="EQT36" s="78"/>
      <c r="EQU36" s="78"/>
      <c r="EQV36" s="78"/>
      <c r="EQW36" s="78"/>
      <c r="EQX36" s="78"/>
      <c r="EQY36" s="78"/>
      <c r="EQZ36" s="78"/>
      <c r="ERA36" s="78"/>
      <c r="ERB36" s="78"/>
      <c r="ERC36" s="78"/>
      <c r="ERD36" s="78"/>
      <c r="ERE36" s="78"/>
      <c r="ERF36" s="78"/>
      <c r="ERG36" s="78"/>
      <c r="ERH36" s="78"/>
      <c r="ERI36" s="78"/>
      <c r="ERJ36" s="78"/>
      <c r="ERK36" s="78"/>
      <c r="ERL36" s="78"/>
      <c r="ERM36" s="78"/>
      <c r="ERN36" s="78"/>
      <c r="ERO36" s="78"/>
      <c r="ERP36" s="78"/>
      <c r="ERQ36" s="78"/>
      <c r="ERR36" s="78"/>
      <c r="ERS36" s="78"/>
      <c r="ERT36" s="78"/>
      <c r="ERU36" s="78"/>
      <c r="ERV36" s="78"/>
      <c r="ERW36" s="78"/>
      <c r="ERX36" s="78"/>
      <c r="ERY36" s="78"/>
      <c r="ERZ36" s="78"/>
      <c r="ESA36" s="78"/>
      <c r="ESB36" s="78"/>
      <c r="ESC36" s="78"/>
      <c r="ESD36" s="78"/>
      <c r="ESE36" s="78"/>
      <c r="ESF36" s="78"/>
      <c r="ESG36" s="78"/>
      <c r="ESH36" s="78"/>
      <c r="ESI36" s="78"/>
      <c r="ESJ36" s="78"/>
      <c r="ESK36" s="78"/>
      <c r="ESL36" s="78"/>
      <c r="ESM36" s="78"/>
      <c r="ESN36" s="78"/>
      <c r="ESO36" s="78"/>
      <c r="ESP36" s="78"/>
      <c r="ESQ36" s="78"/>
      <c r="ESR36" s="78"/>
      <c r="ESS36" s="78"/>
      <c r="EST36" s="78"/>
      <c r="ESU36" s="78"/>
      <c r="ESV36" s="78"/>
      <c r="ESW36" s="78"/>
      <c r="ESX36" s="78"/>
      <c r="ESY36" s="78"/>
      <c r="ESZ36" s="78"/>
      <c r="ETA36" s="78"/>
      <c r="ETB36" s="78"/>
      <c r="ETC36" s="78"/>
      <c r="ETD36" s="78"/>
      <c r="ETE36" s="78"/>
      <c r="ETF36" s="78"/>
      <c r="ETG36" s="78"/>
      <c r="ETH36" s="78"/>
      <c r="ETI36" s="78"/>
      <c r="ETJ36" s="78"/>
      <c r="ETK36" s="78"/>
      <c r="ETL36" s="78"/>
      <c r="ETM36" s="78"/>
      <c r="ETN36" s="78"/>
      <c r="ETO36" s="78"/>
      <c r="ETP36" s="78"/>
      <c r="ETQ36" s="78"/>
      <c r="ETR36" s="78"/>
      <c r="ETS36" s="78"/>
      <c r="ETT36" s="78"/>
      <c r="ETU36" s="78"/>
      <c r="ETV36" s="78"/>
      <c r="ETW36" s="78"/>
      <c r="ETX36" s="78"/>
      <c r="ETY36" s="78"/>
      <c r="ETZ36" s="78"/>
      <c r="EUA36" s="78"/>
      <c r="EUB36" s="78"/>
      <c r="EUC36" s="78"/>
      <c r="EUD36" s="78"/>
      <c r="EUE36" s="78"/>
      <c r="EUF36" s="78"/>
      <c r="EUG36" s="78"/>
      <c r="EUH36" s="78"/>
      <c r="EUI36" s="78"/>
      <c r="EUJ36" s="78"/>
      <c r="EUK36" s="78"/>
      <c r="EUL36" s="78"/>
      <c r="EUM36" s="78"/>
      <c r="EUN36" s="78"/>
      <c r="EUO36" s="78"/>
      <c r="EUP36" s="78"/>
      <c r="EUQ36" s="78"/>
      <c r="EUR36" s="78"/>
      <c r="EUS36" s="78"/>
      <c r="EUT36" s="78"/>
      <c r="EUU36" s="78"/>
      <c r="EUV36" s="78"/>
      <c r="EUW36" s="78"/>
      <c r="EUX36" s="78"/>
      <c r="EUY36" s="78"/>
      <c r="EUZ36" s="78"/>
      <c r="EVA36" s="78"/>
      <c r="EVB36" s="78"/>
      <c r="EVC36" s="78"/>
      <c r="EVD36" s="78"/>
      <c r="EVE36" s="78"/>
      <c r="EVF36" s="78"/>
      <c r="EVG36" s="78"/>
      <c r="EVH36" s="78"/>
      <c r="EVI36" s="78"/>
      <c r="EVJ36" s="78"/>
      <c r="EVK36" s="78"/>
      <c r="EVL36" s="78"/>
      <c r="EVM36" s="78"/>
      <c r="EVN36" s="78"/>
      <c r="EVO36" s="78"/>
      <c r="EVP36" s="78"/>
      <c r="EVQ36" s="78"/>
      <c r="EVR36" s="78"/>
      <c r="EVS36" s="78"/>
      <c r="EVT36" s="78"/>
      <c r="EVU36" s="78"/>
      <c r="EVV36" s="78"/>
      <c r="EVW36" s="78"/>
      <c r="EVX36" s="78"/>
      <c r="EVY36" s="78"/>
      <c r="EVZ36" s="78"/>
      <c r="EWA36" s="78"/>
      <c r="EWB36" s="78"/>
      <c r="EWC36" s="78"/>
      <c r="EWD36" s="78"/>
      <c r="EWE36" s="78"/>
      <c r="EWF36" s="78"/>
      <c r="EWG36" s="78"/>
      <c r="EWH36" s="78"/>
      <c r="EWI36" s="78"/>
      <c r="EWJ36" s="78"/>
      <c r="EWK36" s="78"/>
      <c r="EWL36" s="78"/>
      <c r="EWM36" s="78"/>
      <c r="EWN36" s="78"/>
      <c r="EWO36" s="78"/>
      <c r="EWP36" s="78"/>
      <c r="EWQ36" s="78"/>
      <c r="EWR36" s="78"/>
      <c r="EWS36" s="78"/>
      <c r="EWT36" s="78"/>
      <c r="EWU36" s="78"/>
      <c r="EWV36" s="78"/>
      <c r="EWW36" s="78"/>
      <c r="EWX36" s="78"/>
      <c r="EWY36" s="78"/>
      <c r="EWZ36" s="78"/>
      <c r="EXA36" s="78"/>
      <c r="EXB36" s="78"/>
      <c r="EXC36" s="78"/>
      <c r="EXD36" s="78"/>
      <c r="EXE36" s="78"/>
      <c r="EXF36" s="78"/>
      <c r="EXG36" s="78"/>
      <c r="EXH36" s="78"/>
      <c r="EXI36" s="78"/>
      <c r="EXJ36" s="78"/>
      <c r="EXK36" s="78"/>
      <c r="EXL36" s="78"/>
      <c r="EXM36" s="78"/>
      <c r="EXN36" s="78"/>
      <c r="EXO36" s="78"/>
      <c r="EXP36" s="78"/>
      <c r="EXQ36" s="78"/>
      <c r="EXR36" s="78"/>
      <c r="EXS36" s="78"/>
      <c r="EXT36" s="78"/>
      <c r="EXU36" s="78"/>
      <c r="EXV36" s="78"/>
      <c r="EXW36" s="78"/>
      <c r="EXX36" s="78"/>
      <c r="EXY36" s="78"/>
      <c r="EXZ36" s="78"/>
      <c r="EYA36" s="78"/>
      <c r="EYB36" s="78"/>
      <c r="EYC36" s="78"/>
      <c r="EYD36" s="78"/>
      <c r="EYE36" s="78"/>
      <c r="EYF36" s="78"/>
      <c r="EYG36" s="78"/>
      <c r="EYH36" s="78"/>
      <c r="EYI36" s="78"/>
      <c r="EYJ36" s="78"/>
      <c r="EYK36" s="78"/>
      <c r="EYL36" s="78"/>
      <c r="EYM36" s="78"/>
      <c r="EYN36" s="78"/>
      <c r="EYO36" s="78"/>
      <c r="EYP36" s="78"/>
      <c r="EYQ36" s="78"/>
      <c r="EYR36" s="78"/>
      <c r="EYS36" s="78"/>
      <c r="EYT36" s="78"/>
      <c r="EYU36" s="78"/>
      <c r="EYV36" s="78"/>
      <c r="EYW36" s="78"/>
      <c r="EYX36" s="78"/>
      <c r="EYY36" s="78"/>
      <c r="EYZ36" s="78"/>
      <c r="EZA36" s="78"/>
      <c r="EZB36" s="78"/>
      <c r="EZC36" s="78"/>
      <c r="EZD36" s="78"/>
      <c r="EZE36" s="78"/>
      <c r="EZF36" s="78"/>
      <c r="EZG36" s="78"/>
      <c r="EZH36" s="78"/>
      <c r="EZI36" s="78"/>
      <c r="EZJ36" s="78"/>
      <c r="EZK36" s="78"/>
      <c r="EZL36" s="78"/>
      <c r="EZM36" s="78"/>
      <c r="EZN36" s="78"/>
      <c r="EZO36" s="78"/>
      <c r="EZP36" s="78"/>
      <c r="EZQ36" s="78"/>
      <c r="EZR36" s="78"/>
      <c r="EZS36" s="78"/>
      <c r="EZT36" s="78"/>
      <c r="EZU36" s="78"/>
      <c r="EZV36" s="78"/>
      <c r="EZW36" s="78"/>
      <c r="EZX36" s="78"/>
      <c r="EZY36" s="78"/>
      <c r="EZZ36" s="78"/>
      <c r="FAA36" s="78"/>
      <c r="FAB36" s="78"/>
      <c r="FAC36" s="78"/>
      <c r="FAD36" s="78"/>
      <c r="FAE36" s="78"/>
      <c r="FAF36" s="78"/>
      <c r="FAG36" s="78"/>
      <c r="FAH36" s="78"/>
      <c r="FAI36" s="78"/>
      <c r="FAJ36" s="78"/>
      <c r="FAK36" s="78"/>
      <c r="FAL36" s="78"/>
      <c r="FAM36" s="78"/>
      <c r="FAN36" s="78"/>
      <c r="FAO36" s="78"/>
      <c r="FAP36" s="78"/>
      <c r="FAQ36" s="78"/>
      <c r="FAR36" s="78"/>
      <c r="FAS36" s="78"/>
      <c r="FAT36" s="78"/>
      <c r="FAU36" s="78"/>
      <c r="FAV36" s="78"/>
      <c r="FAW36" s="78"/>
      <c r="FAX36" s="78"/>
      <c r="FAY36" s="78"/>
      <c r="FAZ36" s="78"/>
      <c r="FBA36" s="78"/>
      <c r="FBB36" s="78"/>
      <c r="FBC36" s="78"/>
      <c r="FBD36" s="78"/>
      <c r="FBE36" s="78"/>
      <c r="FBF36" s="78"/>
      <c r="FBG36" s="78"/>
      <c r="FBH36" s="78"/>
      <c r="FBI36" s="78"/>
      <c r="FBJ36" s="78"/>
      <c r="FBK36" s="78"/>
      <c r="FBL36" s="78"/>
      <c r="FBM36" s="78"/>
      <c r="FBN36" s="78"/>
      <c r="FBO36" s="78"/>
      <c r="FBP36" s="78"/>
      <c r="FBQ36" s="78"/>
      <c r="FBR36" s="78"/>
      <c r="FBS36" s="78"/>
      <c r="FBT36" s="78"/>
      <c r="FBU36" s="78"/>
      <c r="FBV36" s="78"/>
      <c r="FBW36" s="78"/>
      <c r="FBX36" s="78"/>
      <c r="FBY36" s="78"/>
      <c r="FBZ36" s="78"/>
      <c r="FCA36" s="78"/>
      <c r="FCB36" s="78"/>
      <c r="FCC36" s="78"/>
      <c r="FCD36" s="78"/>
      <c r="FCE36" s="78"/>
      <c r="FCF36" s="78"/>
      <c r="FCG36" s="78"/>
      <c r="FCH36" s="78"/>
      <c r="FCI36" s="78"/>
      <c r="FCJ36" s="78"/>
      <c r="FCK36" s="78"/>
      <c r="FCL36" s="78"/>
      <c r="FCM36" s="78"/>
      <c r="FCN36" s="78"/>
      <c r="FCO36" s="78"/>
      <c r="FCP36" s="78"/>
      <c r="FCQ36" s="78"/>
      <c r="FCR36" s="78"/>
      <c r="FCS36" s="78"/>
      <c r="FCT36" s="78"/>
      <c r="FCU36" s="78"/>
      <c r="FCV36" s="78"/>
      <c r="FCW36" s="78"/>
      <c r="FCX36" s="78"/>
      <c r="FCY36" s="78"/>
      <c r="FCZ36" s="78"/>
      <c r="FDA36" s="78"/>
      <c r="FDB36" s="78"/>
      <c r="FDC36" s="78"/>
      <c r="FDD36" s="78"/>
      <c r="FDE36" s="78"/>
      <c r="FDF36" s="78"/>
      <c r="FDG36" s="78"/>
      <c r="FDH36" s="78"/>
      <c r="FDI36" s="78"/>
      <c r="FDJ36" s="78"/>
      <c r="FDK36" s="78"/>
      <c r="FDL36" s="78"/>
      <c r="FDM36" s="78"/>
      <c r="FDN36" s="78"/>
      <c r="FDO36" s="78"/>
      <c r="FDP36" s="78"/>
      <c r="FDQ36" s="78"/>
      <c r="FDR36" s="78"/>
      <c r="FDS36" s="78"/>
      <c r="FDT36" s="78"/>
      <c r="FDU36" s="78"/>
      <c r="FDV36" s="78"/>
      <c r="FDW36" s="78"/>
      <c r="FDX36" s="78"/>
      <c r="FDY36" s="78"/>
      <c r="FDZ36" s="78"/>
      <c r="FEA36" s="78"/>
      <c r="FEB36" s="78"/>
      <c r="FEC36" s="78"/>
      <c r="FED36" s="78"/>
      <c r="FEE36" s="78"/>
      <c r="FEF36" s="78"/>
      <c r="FEG36" s="78"/>
      <c r="FEH36" s="78"/>
      <c r="FEI36" s="78"/>
      <c r="FEJ36" s="78"/>
      <c r="FEK36" s="78"/>
      <c r="FEL36" s="78"/>
      <c r="FEM36" s="78"/>
      <c r="FEN36" s="78"/>
      <c r="FEO36" s="78"/>
      <c r="FEP36" s="78"/>
      <c r="FEQ36" s="78"/>
      <c r="FER36" s="78"/>
      <c r="FES36" s="78"/>
      <c r="FET36" s="78"/>
      <c r="FEU36" s="78"/>
      <c r="FEV36" s="78"/>
      <c r="FEW36" s="78"/>
      <c r="FEX36" s="78"/>
      <c r="FEY36" s="78"/>
      <c r="FEZ36" s="78"/>
      <c r="FFA36" s="78"/>
      <c r="FFB36" s="78"/>
      <c r="FFC36" s="78"/>
      <c r="FFD36" s="78"/>
      <c r="FFE36" s="78"/>
      <c r="FFF36" s="78"/>
      <c r="FFG36" s="78"/>
      <c r="FFH36" s="78"/>
      <c r="FFI36" s="78"/>
      <c r="FFJ36" s="78"/>
      <c r="FFK36" s="78"/>
      <c r="FFL36" s="78"/>
      <c r="FFM36" s="78"/>
      <c r="FFN36" s="78"/>
      <c r="FFO36" s="78"/>
      <c r="FFP36" s="78"/>
      <c r="FFQ36" s="78"/>
      <c r="FFR36" s="78"/>
      <c r="FFS36" s="78"/>
      <c r="FFT36" s="78"/>
      <c r="FFU36" s="78"/>
      <c r="FFV36" s="78"/>
      <c r="FFW36" s="78"/>
      <c r="FFX36" s="78"/>
      <c r="FFY36" s="78"/>
      <c r="FFZ36" s="78"/>
      <c r="FGA36" s="78"/>
      <c r="FGB36" s="78"/>
      <c r="FGC36" s="78"/>
      <c r="FGD36" s="78"/>
      <c r="FGE36" s="78"/>
      <c r="FGF36" s="78"/>
      <c r="FGG36" s="78"/>
      <c r="FGH36" s="78"/>
      <c r="FGI36" s="78"/>
      <c r="FGJ36" s="78"/>
      <c r="FGK36" s="78"/>
      <c r="FGL36" s="78"/>
      <c r="FGM36" s="78"/>
      <c r="FGN36" s="78"/>
      <c r="FGO36" s="78"/>
      <c r="FGP36" s="78"/>
      <c r="FGQ36" s="78"/>
      <c r="FGR36" s="78"/>
      <c r="FGS36" s="78"/>
      <c r="FGT36" s="78"/>
      <c r="FGU36" s="78"/>
      <c r="FGV36" s="78"/>
      <c r="FGW36" s="78"/>
      <c r="FGX36" s="78"/>
      <c r="FGY36" s="78"/>
      <c r="FGZ36" s="78"/>
      <c r="FHA36" s="78"/>
      <c r="FHB36" s="78"/>
      <c r="FHC36" s="78"/>
      <c r="FHD36" s="78"/>
      <c r="FHE36" s="78"/>
      <c r="FHF36" s="78"/>
      <c r="FHG36" s="78"/>
      <c r="FHH36" s="78"/>
      <c r="FHI36" s="78"/>
      <c r="FHJ36" s="78"/>
      <c r="FHK36" s="78"/>
      <c r="FHL36" s="78"/>
      <c r="FHM36" s="78"/>
      <c r="FHN36" s="78"/>
      <c r="FHO36" s="78"/>
      <c r="FHP36" s="78"/>
      <c r="FHQ36" s="78"/>
      <c r="FHR36" s="78"/>
      <c r="FHS36" s="78"/>
      <c r="FHT36" s="78"/>
      <c r="FHU36" s="78"/>
      <c r="FHV36" s="78"/>
      <c r="FHW36" s="78"/>
      <c r="FHX36" s="78"/>
      <c r="FHY36" s="78"/>
      <c r="FHZ36" s="78"/>
      <c r="FIA36" s="78"/>
      <c r="FIB36" s="78"/>
      <c r="FIC36" s="78"/>
      <c r="FID36" s="78"/>
      <c r="FIE36" s="78"/>
      <c r="FIF36" s="78"/>
      <c r="FIG36" s="78"/>
      <c r="FIH36" s="78"/>
      <c r="FII36" s="78"/>
      <c r="FIJ36" s="78"/>
      <c r="FIK36" s="78"/>
      <c r="FIL36" s="78"/>
      <c r="FIM36" s="78"/>
      <c r="FIN36" s="78"/>
      <c r="FIO36" s="78"/>
      <c r="FIP36" s="78"/>
      <c r="FIQ36" s="78"/>
      <c r="FIR36" s="78"/>
      <c r="FIS36" s="78"/>
      <c r="FIT36" s="78"/>
      <c r="FIU36" s="78"/>
      <c r="FIV36" s="78"/>
      <c r="FIW36" s="78"/>
      <c r="FIX36" s="78"/>
      <c r="FIY36" s="78"/>
      <c r="FIZ36" s="78"/>
      <c r="FJA36" s="78"/>
      <c r="FJB36" s="78"/>
      <c r="FJC36" s="78"/>
      <c r="FJD36" s="78"/>
      <c r="FJE36" s="78"/>
      <c r="FJF36" s="78"/>
      <c r="FJG36" s="78"/>
      <c r="FJH36" s="78"/>
      <c r="FJI36" s="78"/>
      <c r="FJJ36" s="78"/>
      <c r="FJK36" s="78"/>
      <c r="FJL36" s="78"/>
      <c r="FJM36" s="78"/>
      <c r="FJN36" s="78"/>
      <c r="FJO36" s="78"/>
      <c r="FJP36" s="78"/>
      <c r="FJQ36" s="78"/>
      <c r="FJR36" s="78"/>
      <c r="FJS36" s="78"/>
      <c r="FJT36" s="78"/>
      <c r="FJU36" s="78"/>
      <c r="FJV36" s="78"/>
      <c r="FJW36" s="78"/>
      <c r="FJX36" s="78"/>
      <c r="FJY36" s="78"/>
      <c r="FJZ36" s="78"/>
      <c r="FKA36" s="78"/>
      <c r="FKB36" s="78"/>
      <c r="FKC36" s="78"/>
      <c r="FKD36" s="78"/>
      <c r="FKE36" s="78"/>
      <c r="FKF36" s="78"/>
      <c r="FKG36" s="78"/>
      <c r="FKH36" s="78"/>
      <c r="FKI36" s="78"/>
      <c r="FKJ36" s="78"/>
      <c r="FKK36" s="78"/>
      <c r="FKL36" s="78"/>
      <c r="FKM36" s="78"/>
      <c r="FKN36" s="78"/>
      <c r="FKO36" s="78"/>
      <c r="FKP36" s="78"/>
      <c r="FKQ36" s="78"/>
      <c r="FKR36" s="78"/>
      <c r="FKS36" s="78"/>
      <c r="FKT36" s="78"/>
      <c r="FKU36" s="78"/>
      <c r="FKV36" s="78"/>
      <c r="FKW36" s="78"/>
      <c r="FKX36" s="78"/>
      <c r="FKY36" s="78"/>
      <c r="FKZ36" s="78"/>
      <c r="FLA36" s="78"/>
      <c r="FLB36" s="78"/>
      <c r="FLC36" s="78"/>
      <c r="FLD36" s="78"/>
      <c r="FLE36" s="78"/>
      <c r="FLF36" s="78"/>
      <c r="FLG36" s="78"/>
      <c r="FLH36" s="78"/>
      <c r="FLI36" s="78"/>
      <c r="FLJ36" s="78"/>
      <c r="FLK36" s="78"/>
      <c r="FLL36" s="78"/>
      <c r="FLM36" s="78"/>
      <c r="FLN36" s="78"/>
      <c r="FLO36" s="78"/>
      <c r="FLP36" s="78"/>
      <c r="FLQ36" s="78"/>
      <c r="FLR36" s="78"/>
      <c r="FLS36" s="78"/>
      <c r="FLT36" s="78"/>
      <c r="FLU36" s="78"/>
      <c r="FLV36" s="78"/>
      <c r="FLW36" s="78"/>
      <c r="FLX36" s="78"/>
      <c r="FLY36" s="78"/>
      <c r="FLZ36" s="78"/>
      <c r="FMA36" s="78"/>
      <c r="FMB36" s="78"/>
      <c r="FMC36" s="78"/>
      <c r="FMD36" s="78"/>
      <c r="FME36" s="78"/>
      <c r="FMF36" s="78"/>
      <c r="FMG36" s="78"/>
      <c r="FMH36" s="78"/>
      <c r="FMI36" s="78"/>
      <c r="FMJ36" s="78"/>
      <c r="FMK36" s="78"/>
      <c r="FML36" s="78"/>
      <c r="FMM36" s="78"/>
      <c r="FMN36" s="78"/>
      <c r="FMO36" s="78"/>
      <c r="FMP36" s="78"/>
      <c r="FMQ36" s="78"/>
      <c r="FMR36" s="78"/>
      <c r="FMS36" s="78"/>
      <c r="FMT36" s="78"/>
      <c r="FMU36" s="78"/>
      <c r="FMV36" s="78"/>
      <c r="FMW36" s="78"/>
      <c r="FMX36" s="78"/>
      <c r="FMY36" s="78"/>
      <c r="FMZ36" s="78"/>
      <c r="FNA36" s="78"/>
      <c r="FNB36" s="78"/>
      <c r="FNC36" s="78"/>
      <c r="FND36" s="78"/>
      <c r="FNE36" s="78"/>
      <c r="FNF36" s="78"/>
      <c r="FNG36" s="78"/>
      <c r="FNH36" s="78"/>
      <c r="FNI36" s="78"/>
      <c r="FNJ36" s="78"/>
      <c r="FNK36" s="78"/>
      <c r="FNL36" s="78"/>
      <c r="FNM36" s="78"/>
      <c r="FNN36" s="78"/>
      <c r="FNO36" s="78"/>
      <c r="FNP36" s="78"/>
      <c r="FNQ36" s="78"/>
      <c r="FNR36" s="78"/>
      <c r="FNS36" s="78"/>
      <c r="FNT36" s="78"/>
      <c r="FNU36" s="78"/>
      <c r="FNV36" s="78"/>
      <c r="FNW36" s="78"/>
      <c r="FNX36" s="78"/>
      <c r="FNY36" s="78"/>
      <c r="FNZ36" s="78"/>
      <c r="FOA36" s="78"/>
      <c r="FOB36" s="78"/>
      <c r="FOC36" s="78"/>
      <c r="FOD36" s="78"/>
      <c r="FOE36" s="78"/>
      <c r="FOF36" s="78"/>
      <c r="FOG36" s="78"/>
      <c r="FOH36" s="78"/>
      <c r="FOI36" s="78"/>
      <c r="FOJ36" s="78"/>
      <c r="FOK36" s="78"/>
      <c r="FOL36" s="78"/>
      <c r="FOM36" s="78"/>
      <c r="FON36" s="78"/>
      <c r="FOO36" s="78"/>
      <c r="FOP36" s="78"/>
      <c r="FOQ36" s="78"/>
      <c r="FOR36" s="78"/>
      <c r="FOS36" s="78"/>
      <c r="FOT36" s="78"/>
      <c r="FOU36" s="78"/>
      <c r="FOV36" s="78"/>
      <c r="FOW36" s="78"/>
      <c r="FOX36" s="78"/>
      <c r="FOY36" s="78"/>
      <c r="FOZ36" s="78"/>
      <c r="FPA36" s="78"/>
      <c r="FPB36" s="78"/>
      <c r="FPC36" s="78"/>
      <c r="FPD36" s="78"/>
      <c r="FPE36" s="78"/>
      <c r="FPF36" s="78"/>
      <c r="FPG36" s="78"/>
      <c r="FPH36" s="78"/>
      <c r="FPI36" s="78"/>
      <c r="FPJ36" s="78"/>
      <c r="FPK36" s="78"/>
      <c r="FPL36" s="78"/>
      <c r="FPM36" s="78"/>
      <c r="FPN36" s="78"/>
      <c r="FPO36" s="78"/>
      <c r="FPP36" s="78"/>
      <c r="FPQ36" s="78"/>
      <c r="FPR36" s="78"/>
      <c r="FPS36" s="78"/>
      <c r="FPT36" s="78"/>
      <c r="FPU36" s="78"/>
      <c r="FPV36" s="78"/>
      <c r="FPW36" s="78"/>
      <c r="FPX36" s="78"/>
      <c r="FPY36" s="78"/>
      <c r="FPZ36" s="78"/>
      <c r="FQA36" s="78"/>
      <c r="FQB36" s="78"/>
      <c r="FQC36" s="78"/>
      <c r="FQD36" s="78"/>
      <c r="FQE36" s="78"/>
      <c r="FQF36" s="78"/>
      <c r="FQG36" s="78"/>
      <c r="FQH36" s="78"/>
      <c r="FQI36" s="78"/>
      <c r="FQJ36" s="78"/>
      <c r="FQK36" s="78"/>
      <c r="FQL36" s="78"/>
      <c r="FQM36" s="78"/>
      <c r="FQN36" s="78"/>
      <c r="FQO36" s="78"/>
      <c r="FQP36" s="78"/>
      <c r="FQQ36" s="78"/>
      <c r="FQR36" s="78"/>
      <c r="FQS36" s="78"/>
      <c r="FQT36" s="78"/>
      <c r="FQU36" s="78"/>
      <c r="FQV36" s="78"/>
      <c r="FQW36" s="78"/>
      <c r="FQX36" s="78"/>
      <c r="FQY36" s="78"/>
      <c r="FQZ36" s="78"/>
      <c r="FRA36" s="78"/>
      <c r="FRB36" s="78"/>
      <c r="FRC36" s="78"/>
      <c r="FRD36" s="78"/>
      <c r="FRE36" s="78"/>
      <c r="FRF36" s="78"/>
      <c r="FRG36" s="78"/>
      <c r="FRH36" s="78"/>
      <c r="FRI36" s="78"/>
      <c r="FRJ36" s="78"/>
      <c r="FRK36" s="78"/>
      <c r="FRL36" s="78"/>
      <c r="FRM36" s="78"/>
      <c r="FRN36" s="78"/>
      <c r="FRO36" s="78"/>
      <c r="FRP36" s="78"/>
      <c r="FRQ36" s="78"/>
      <c r="FRR36" s="78"/>
      <c r="FRS36" s="78"/>
      <c r="FRT36" s="78"/>
      <c r="FRU36" s="78"/>
      <c r="FRV36" s="78"/>
      <c r="FRW36" s="78"/>
      <c r="FRX36" s="78"/>
      <c r="FRY36" s="78"/>
      <c r="FRZ36" s="78"/>
      <c r="FSA36" s="78"/>
      <c r="FSB36" s="78"/>
      <c r="FSC36" s="78"/>
      <c r="FSD36" s="78"/>
      <c r="FSE36" s="78"/>
      <c r="FSF36" s="78"/>
      <c r="FSG36" s="78"/>
      <c r="FSH36" s="78"/>
      <c r="FSI36" s="78"/>
      <c r="FSJ36" s="78"/>
      <c r="FSK36" s="78"/>
      <c r="FSL36" s="78"/>
      <c r="FSM36" s="78"/>
      <c r="FSN36" s="78"/>
      <c r="FSO36" s="78"/>
      <c r="FSP36" s="78"/>
      <c r="FSQ36" s="78"/>
      <c r="FSR36" s="78"/>
      <c r="FSS36" s="78"/>
      <c r="FST36" s="78"/>
      <c r="FSU36" s="78"/>
      <c r="FSV36" s="78"/>
      <c r="FSW36" s="78"/>
      <c r="FSX36" s="78"/>
      <c r="FSY36" s="78"/>
      <c r="FSZ36" s="78"/>
      <c r="FTA36" s="78"/>
      <c r="FTB36" s="78"/>
      <c r="FTC36" s="78"/>
      <c r="FTD36" s="78"/>
      <c r="FTE36" s="78"/>
      <c r="FTF36" s="78"/>
      <c r="FTG36" s="78"/>
      <c r="FTH36" s="78"/>
      <c r="FTI36" s="78"/>
      <c r="FTJ36" s="78"/>
      <c r="FTK36" s="78"/>
      <c r="FTL36" s="78"/>
      <c r="FTM36" s="78"/>
      <c r="FTN36" s="78"/>
      <c r="FTO36" s="78"/>
      <c r="FTP36" s="78"/>
      <c r="FTQ36" s="78"/>
      <c r="FTR36" s="78"/>
      <c r="FTS36" s="78"/>
      <c r="FTT36" s="78"/>
      <c r="FTU36" s="78"/>
      <c r="FTV36" s="78"/>
      <c r="FTW36" s="78"/>
      <c r="FTX36" s="78"/>
      <c r="FTY36" s="78"/>
      <c r="FTZ36" s="78"/>
      <c r="FUA36" s="78"/>
      <c r="FUB36" s="78"/>
      <c r="FUC36" s="78"/>
      <c r="FUD36" s="78"/>
      <c r="FUE36" s="78"/>
      <c r="FUF36" s="78"/>
      <c r="FUG36" s="78"/>
      <c r="FUH36" s="78"/>
      <c r="FUI36" s="78"/>
      <c r="FUJ36" s="78"/>
      <c r="FUK36" s="78"/>
      <c r="FUL36" s="78"/>
      <c r="FUM36" s="78"/>
      <c r="FUN36" s="78"/>
      <c r="FUO36" s="78"/>
      <c r="FUP36" s="78"/>
      <c r="FUQ36" s="78"/>
      <c r="FUR36" s="78"/>
      <c r="FUS36" s="78"/>
      <c r="FUT36" s="78"/>
      <c r="FUU36" s="78"/>
      <c r="FUV36" s="78"/>
      <c r="FUW36" s="78"/>
      <c r="FUX36" s="78"/>
      <c r="FUY36" s="78"/>
      <c r="FUZ36" s="78"/>
      <c r="FVA36" s="78"/>
      <c r="FVB36" s="78"/>
      <c r="FVC36" s="78"/>
      <c r="FVD36" s="78"/>
      <c r="FVE36" s="78"/>
      <c r="FVF36" s="78"/>
      <c r="FVG36" s="78"/>
      <c r="FVH36" s="78"/>
      <c r="FVI36" s="78"/>
      <c r="FVJ36" s="78"/>
      <c r="FVK36" s="78"/>
      <c r="FVL36" s="78"/>
      <c r="FVM36" s="78"/>
      <c r="FVN36" s="78"/>
      <c r="FVO36" s="78"/>
      <c r="FVP36" s="78"/>
      <c r="FVQ36" s="78"/>
      <c r="FVR36" s="78"/>
      <c r="FVS36" s="78"/>
      <c r="FVT36" s="78"/>
      <c r="FVU36" s="78"/>
      <c r="FVV36" s="78"/>
      <c r="FVW36" s="78"/>
      <c r="FVX36" s="78"/>
      <c r="FVY36" s="78"/>
      <c r="FVZ36" s="78"/>
      <c r="FWA36" s="78"/>
      <c r="FWB36" s="78"/>
      <c r="FWC36" s="78"/>
      <c r="FWD36" s="78"/>
      <c r="FWE36" s="78"/>
      <c r="FWF36" s="78"/>
      <c r="FWG36" s="78"/>
      <c r="FWH36" s="78"/>
      <c r="FWI36" s="78"/>
      <c r="FWJ36" s="78"/>
      <c r="FWK36" s="78"/>
      <c r="FWL36" s="78"/>
      <c r="FWM36" s="78"/>
      <c r="FWN36" s="78"/>
      <c r="FWO36" s="78"/>
      <c r="FWP36" s="78"/>
      <c r="FWQ36" s="78"/>
      <c r="FWR36" s="78"/>
      <c r="FWS36" s="78"/>
      <c r="FWT36" s="78"/>
      <c r="FWU36" s="78"/>
      <c r="FWV36" s="78"/>
      <c r="FWW36" s="78"/>
      <c r="FWX36" s="78"/>
      <c r="FWY36" s="78"/>
      <c r="FWZ36" s="78"/>
      <c r="FXA36" s="78"/>
      <c r="FXB36" s="78"/>
      <c r="FXC36" s="78"/>
      <c r="FXD36" s="78"/>
      <c r="FXE36" s="78"/>
      <c r="FXF36" s="78"/>
      <c r="FXG36" s="78"/>
      <c r="FXH36" s="78"/>
      <c r="FXI36" s="78"/>
      <c r="FXJ36" s="78"/>
      <c r="FXK36" s="78"/>
      <c r="FXL36" s="78"/>
      <c r="FXM36" s="78"/>
      <c r="FXN36" s="78"/>
      <c r="FXO36" s="78"/>
      <c r="FXP36" s="78"/>
      <c r="FXQ36" s="78"/>
      <c r="FXR36" s="78"/>
      <c r="FXS36" s="78"/>
      <c r="FXT36" s="78"/>
      <c r="FXU36" s="78"/>
      <c r="FXV36" s="78"/>
      <c r="FXW36" s="78"/>
      <c r="FXX36" s="78"/>
      <c r="FXY36" s="78"/>
      <c r="FXZ36" s="78"/>
      <c r="FYA36" s="78"/>
      <c r="FYB36" s="78"/>
      <c r="FYC36" s="78"/>
      <c r="FYD36" s="78"/>
      <c r="FYE36" s="78"/>
      <c r="FYF36" s="78"/>
      <c r="FYG36" s="78"/>
      <c r="FYH36" s="78"/>
      <c r="FYI36" s="78"/>
      <c r="FYJ36" s="78"/>
      <c r="FYK36" s="78"/>
      <c r="FYL36" s="78"/>
      <c r="FYM36" s="78"/>
      <c r="FYN36" s="78"/>
      <c r="FYO36" s="78"/>
      <c r="FYP36" s="78"/>
      <c r="FYQ36" s="78"/>
      <c r="FYR36" s="78"/>
      <c r="FYS36" s="78"/>
      <c r="FYT36" s="78"/>
      <c r="FYU36" s="78"/>
      <c r="FYV36" s="78"/>
      <c r="FYW36" s="78"/>
      <c r="FYX36" s="78"/>
      <c r="FYY36" s="78"/>
      <c r="FYZ36" s="78"/>
      <c r="FZA36" s="78"/>
      <c r="FZB36" s="78"/>
      <c r="FZC36" s="78"/>
      <c r="FZD36" s="78"/>
      <c r="FZE36" s="78"/>
      <c r="FZF36" s="78"/>
      <c r="FZG36" s="78"/>
      <c r="FZH36" s="78"/>
      <c r="FZI36" s="78"/>
      <c r="FZJ36" s="78"/>
      <c r="FZK36" s="78"/>
      <c r="FZL36" s="78"/>
      <c r="FZM36" s="78"/>
      <c r="FZN36" s="78"/>
      <c r="FZO36" s="78"/>
      <c r="FZP36" s="78"/>
      <c r="FZQ36" s="78"/>
      <c r="FZR36" s="78"/>
      <c r="FZS36" s="78"/>
      <c r="FZT36" s="78"/>
      <c r="FZU36" s="78"/>
      <c r="FZV36" s="78"/>
      <c r="FZW36" s="78"/>
      <c r="FZX36" s="78"/>
      <c r="FZY36" s="78"/>
      <c r="FZZ36" s="78"/>
      <c r="GAA36" s="78"/>
      <c r="GAB36" s="78"/>
      <c r="GAC36" s="78"/>
      <c r="GAD36" s="78"/>
      <c r="GAE36" s="78"/>
      <c r="GAF36" s="78"/>
      <c r="GAG36" s="78"/>
      <c r="GAH36" s="78"/>
      <c r="GAI36" s="78"/>
      <c r="GAJ36" s="78"/>
      <c r="GAK36" s="78"/>
      <c r="GAL36" s="78"/>
      <c r="GAM36" s="78"/>
      <c r="GAN36" s="78"/>
      <c r="GAO36" s="78"/>
      <c r="GAP36" s="78"/>
      <c r="GAQ36" s="78"/>
      <c r="GAR36" s="78"/>
      <c r="GAS36" s="78"/>
      <c r="GAT36" s="78"/>
      <c r="GAU36" s="78"/>
      <c r="GAV36" s="78"/>
      <c r="GAW36" s="78"/>
      <c r="GAX36" s="78"/>
      <c r="GAY36" s="78"/>
      <c r="GAZ36" s="78"/>
      <c r="GBA36" s="78"/>
      <c r="GBB36" s="78"/>
      <c r="GBC36" s="78"/>
      <c r="GBD36" s="78"/>
      <c r="GBE36" s="78"/>
      <c r="GBF36" s="78"/>
      <c r="GBG36" s="78"/>
      <c r="GBH36" s="78"/>
      <c r="GBI36" s="78"/>
      <c r="GBJ36" s="78"/>
      <c r="GBK36" s="78"/>
      <c r="GBL36" s="78"/>
      <c r="GBM36" s="78"/>
      <c r="GBN36" s="78"/>
      <c r="GBO36" s="78"/>
      <c r="GBP36" s="78"/>
      <c r="GBQ36" s="78"/>
      <c r="GBR36" s="78"/>
      <c r="GBS36" s="78"/>
      <c r="GBT36" s="78"/>
      <c r="GBU36" s="78"/>
      <c r="GBV36" s="78"/>
      <c r="GBW36" s="78"/>
      <c r="GBX36" s="78"/>
      <c r="GBY36" s="78"/>
      <c r="GBZ36" s="78"/>
      <c r="GCA36" s="78"/>
      <c r="GCB36" s="78"/>
      <c r="GCC36" s="78"/>
      <c r="GCD36" s="78"/>
      <c r="GCE36" s="78"/>
      <c r="GCF36" s="78"/>
      <c r="GCG36" s="78"/>
      <c r="GCH36" s="78"/>
      <c r="GCI36" s="78"/>
      <c r="GCJ36" s="78"/>
      <c r="GCK36" s="78"/>
      <c r="GCL36" s="78"/>
      <c r="GCM36" s="78"/>
      <c r="GCN36" s="78"/>
      <c r="GCO36" s="78"/>
      <c r="GCP36" s="78"/>
      <c r="GCQ36" s="78"/>
      <c r="GCR36" s="78"/>
      <c r="GCS36" s="78"/>
      <c r="GCT36" s="78"/>
      <c r="GCU36" s="78"/>
      <c r="GCV36" s="78"/>
      <c r="GCW36" s="78"/>
      <c r="GCX36" s="78"/>
      <c r="GCY36" s="78"/>
      <c r="GCZ36" s="78"/>
      <c r="GDA36" s="78"/>
      <c r="GDB36" s="78"/>
      <c r="GDC36" s="78"/>
      <c r="GDD36" s="78"/>
      <c r="GDE36" s="78"/>
      <c r="GDF36" s="78"/>
      <c r="GDG36" s="78"/>
      <c r="GDH36" s="78"/>
      <c r="GDI36" s="78"/>
      <c r="GDJ36" s="78"/>
      <c r="GDK36" s="78"/>
      <c r="GDL36" s="78"/>
      <c r="GDM36" s="78"/>
      <c r="GDN36" s="78"/>
      <c r="GDO36" s="78"/>
      <c r="GDP36" s="78"/>
      <c r="GDQ36" s="78"/>
      <c r="GDR36" s="78"/>
      <c r="GDS36" s="78"/>
      <c r="GDT36" s="78"/>
      <c r="GDU36" s="78"/>
      <c r="GDV36" s="78"/>
      <c r="GDW36" s="78"/>
      <c r="GDX36" s="78"/>
      <c r="GDY36" s="78"/>
      <c r="GDZ36" s="78"/>
      <c r="GEA36" s="78"/>
      <c r="GEB36" s="78"/>
      <c r="GEC36" s="78"/>
      <c r="GED36" s="78"/>
      <c r="GEE36" s="78"/>
      <c r="GEF36" s="78"/>
      <c r="GEG36" s="78"/>
      <c r="GEH36" s="78"/>
      <c r="GEI36" s="78"/>
      <c r="GEJ36" s="78"/>
      <c r="GEK36" s="78"/>
      <c r="GEL36" s="78"/>
      <c r="GEM36" s="78"/>
      <c r="GEN36" s="78"/>
      <c r="GEO36" s="78"/>
      <c r="GEP36" s="78"/>
      <c r="GEQ36" s="78"/>
      <c r="GER36" s="78"/>
      <c r="GES36" s="78"/>
      <c r="GET36" s="78"/>
      <c r="GEU36" s="78"/>
      <c r="GEV36" s="78"/>
      <c r="GEW36" s="78"/>
      <c r="GEX36" s="78"/>
      <c r="GEY36" s="78"/>
      <c r="GEZ36" s="78"/>
      <c r="GFA36" s="78"/>
      <c r="GFB36" s="78"/>
      <c r="GFC36" s="78"/>
      <c r="GFD36" s="78"/>
      <c r="GFE36" s="78"/>
      <c r="GFF36" s="78"/>
      <c r="GFG36" s="78"/>
      <c r="GFH36" s="78"/>
      <c r="GFI36" s="78"/>
      <c r="GFJ36" s="78"/>
      <c r="GFK36" s="78"/>
      <c r="GFL36" s="78"/>
      <c r="GFM36" s="78"/>
      <c r="GFN36" s="78"/>
      <c r="GFO36" s="78"/>
      <c r="GFP36" s="78"/>
      <c r="GFQ36" s="78"/>
      <c r="GFR36" s="78"/>
      <c r="GFS36" s="78"/>
      <c r="GFT36" s="78"/>
      <c r="GFU36" s="78"/>
      <c r="GFV36" s="78"/>
      <c r="GFW36" s="78"/>
      <c r="GFX36" s="78"/>
      <c r="GFY36" s="78"/>
      <c r="GFZ36" s="78"/>
      <c r="GGA36" s="78"/>
      <c r="GGB36" s="78"/>
      <c r="GGC36" s="78"/>
      <c r="GGD36" s="78"/>
      <c r="GGE36" s="78"/>
      <c r="GGF36" s="78"/>
      <c r="GGG36" s="78"/>
      <c r="GGH36" s="78"/>
      <c r="GGI36" s="78"/>
      <c r="GGJ36" s="78"/>
      <c r="GGK36" s="78"/>
      <c r="GGL36" s="78"/>
      <c r="GGM36" s="78"/>
      <c r="GGN36" s="78"/>
      <c r="GGO36" s="78"/>
      <c r="GGP36" s="78"/>
      <c r="GGQ36" s="78"/>
      <c r="GGR36" s="78"/>
      <c r="GGS36" s="78"/>
      <c r="GGT36" s="78"/>
      <c r="GGU36" s="78"/>
      <c r="GGV36" s="78"/>
      <c r="GGW36" s="78"/>
      <c r="GGX36" s="78"/>
      <c r="GGY36" s="78"/>
      <c r="GGZ36" s="78"/>
      <c r="GHA36" s="78"/>
      <c r="GHB36" s="78"/>
      <c r="GHC36" s="78"/>
      <c r="GHD36" s="78"/>
      <c r="GHE36" s="78"/>
      <c r="GHF36" s="78"/>
      <c r="GHG36" s="78"/>
      <c r="GHH36" s="78"/>
      <c r="GHI36" s="78"/>
      <c r="GHJ36" s="78"/>
      <c r="GHK36" s="78"/>
      <c r="GHL36" s="78"/>
      <c r="GHM36" s="78"/>
      <c r="GHN36" s="78"/>
      <c r="GHO36" s="78"/>
      <c r="GHP36" s="78"/>
      <c r="GHQ36" s="78"/>
      <c r="GHR36" s="78"/>
      <c r="GHS36" s="78"/>
      <c r="GHT36" s="78"/>
      <c r="GHU36" s="78"/>
      <c r="GHV36" s="78"/>
      <c r="GHW36" s="78"/>
      <c r="GHX36" s="78"/>
      <c r="GHY36" s="78"/>
      <c r="GHZ36" s="78"/>
      <c r="GIA36" s="78"/>
      <c r="GIB36" s="78"/>
      <c r="GIC36" s="78"/>
      <c r="GID36" s="78"/>
      <c r="GIE36" s="78"/>
      <c r="GIF36" s="78"/>
      <c r="GIG36" s="78"/>
      <c r="GIH36" s="78"/>
      <c r="GII36" s="78"/>
      <c r="GIJ36" s="78"/>
      <c r="GIK36" s="78"/>
      <c r="GIL36" s="78"/>
      <c r="GIM36" s="78"/>
      <c r="GIN36" s="78"/>
      <c r="GIO36" s="78"/>
      <c r="GIP36" s="78"/>
      <c r="GIQ36" s="78"/>
      <c r="GIR36" s="78"/>
      <c r="GIS36" s="78"/>
      <c r="GIT36" s="78"/>
      <c r="GIU36" s="78"/>
      <c r="GIV36" s="78"/>
      <c r="GIW36" s="78"/>
      <c r="GIX36" s="78"/>
      <c r="GIY36" s="78"/>
      <c r="GIZ36" s="78"/>
      <c r="GJA36" s="78"/>
      <c r="GJB36" s="78"/>
      <c r="GJC36" s="78"/>
      <c r="GJD36" s="78"/>
      <c r="GJE36" s="78"/>
      <c r="GJF36" s="78"/>
      <c r="GJG36" s="78"/>
      <c r="GJH36" s="78"/>
      <c r="GJI36" s="78"/>
      <c r="GJJ36" s="78"/>
      <c r="GJK36" s="78"/>
      <c r="GJL36" s="78"/>
      <c r="GJM36" s="78"/>
      <c r="GJN36" s="78"/>
      <c r="GJO36" s="78"/>
      <c r="GJP36" s="78"/>
      <c r="GJQ36" s="78"/>
      <c r="GJR36" s="78"/>
      <c r="GJS36" s="78"/>
      <c r="GJT36" s="78"/>
      <c r="GJU36" s="78"/>
      <c r="GJV36" s="78"/>
      <c r="GJW36" s="78"/>
      <c r="GJX36" s="78"/>
      <c r="GJY36" s="78"/>
      <c r="GJZ36" s="78"/>
      <c r="GKA36" s="78"/>
      <c r="GKB36" s="78"/>
      <c r="GKC36" s="78"/>
      <c r="GKD36" s="78"/>
      <c r="GKE36" s="78"/>
      <c r="GKF36" s="78"/>
      <c r="GKG36" s="78"/>
      <c r="GKH36" s="78"/>
      <c r="GKI36" s="78"/>
      <c r="GKJ36" s="78"/>
      <c r="GKK36" s="78"/>
      <c r="GKL36" s="78"/>
      <c r="GKM36" s="78"/>
      <c r="GKN36" s="78"/>
      <c r="GKO36" s="78"/>
      <c r="GKP36" s="78"/>
      <c r="GKQ36" s="78"/>
      <c r="GKR36" s="78"/>
      <c r="GKS36" s="78"/>
      <c r="GKT36" s="78"/>
      <c r="GKU36" s="78"/>
      <c r="GKV36" s="78"/>
      <c r="GKW36" s="78"/>
      <c r="GKX36" s="78"/>
      <c r="GKY36" s="78"/>
      <c r="GKZ36" s="78"/>
      <c r="GLA36" s="78"/>
      <c r="GLB36" s="78"/>
      <c r="GLC36" s="78"/>
      <c r="GLD36" s="78"/>
      <c r="GLE36" s="78"/>
      <c r="GLF36" s="78"/>
      <c r="GLG36" s="78"/>
      <c r="GLH36" s="78"/>
      <c r="GLI36" s="78"/>
      <c r="GLJ36" s="78"/>
      <c r="GLK36" s="78"/>
      <c r="GLL36" s="78"/>
      <c r="GLM36" s="78"/>
      <c r="GLN36" s="78"/>
      <c r="GLO36" s="78"/>
      <c r="GLP36" s="78"/>
      <c r="GLQ36" s="78"/>
      <c r="GLR36" s="78"/>
      <c r="GLS36" s="78"/>
      <c r="GLT36" s="78"/>
      <c r="GLU36" s="78"/>
      <c r="GLV36" s="78"/>
      <c r="GLW36" s="78"/>
      <c r="GLX36" s="78"/>
      <c r="GLY36" s="78"/>
      <c r="GLZ36" s="78"/>
      <c r="GMA36" s="78"/>
      <c r="GMB36" s="78"/>
      <c r="GMC36" s="78"/>
      <c r="GMD36" s="78"/>
      <c r="GME36" s="78"/>
      <c r="GMF36" s="78"/>
      <c r="GMG36" s="78"/>
      <c r="GMH36" s="78"/>
      <c r="GMI36" s="78"/>
      <c r="GMJ36" s="78"/>
      <c r="GMK36" s="78"/>
      <c r="GML36" s="78"/>
      <c r="GMM36" s="78"/>
      <c r="GMN36" s="78"/>
      <c r="GMO36" s="78"/>
      <c r="GMP36" s="78"/>
      <c r="GMQ36" s="78"/>
      <c r="GMR36" s="78"/>
      <c r="GMS36" s="78"/>
      <c r="GMT36" s="78"/>
      <c r="GMU36" s="78"/>
      <c r="GMV36" s="78"/>
      <c r="GMW36" s="78"/>
      <c r="GMX36" s="78"/>
      <c r="GMY36" s="78"/>
      <c r="GMZ36" s="78"/>
      <c r="GNA36" s="78"/>
      <c r="GNB36" s="78"/>
      <c r="GNC36" s="78"/>
      <c r="GND36" s="78"/>
      <c r="GNE36" s="78"/>
      <c r="GNF36" s="78"/>
      <c r="GNG36" s="78"/>
      <c r="GNH36" s="78"/>
      <c r="GNI36" s="78"/>
      <c r="GNJ36" s="78"/>
      <c r="GNK36" s="78"/>
      <c r="GNL36" s="78"/>
      <c r="GNM36" s="78"/>
      <c r="GNN36" s="78"/>
      <c r="GNO36" s="78"/>
      <c r="GNP36" s="78"/>
      <c r="GNQ36" s="78"/>
      <c r="GNR36" s="78"/>
      <c r="GNS36" s="78"/>
      <c r="GNT36" s="78"/>
      <c r="GNU36" s="78"/>
      <c r="GNV36" s="78"/>
      <c r="GNW36" s="78"/>
      <c r="GNX36" s="78"/>
      <c r="GNY36" s="78"/>
      <c r="GNZ36" s="78"/>
      <c r="GOA36" s="78"/>
      <c r="GOB36" s="78"/>
      <c r="GOC36" s="78"/>
      <c r="GOD36" s="78"/>
      <c r="GOE36" s="78"/>
      <c r="GOF36" s="78"/>
      <c r="GOG36" s="78"/>
      <c r="GOH36" s="78"/>
      <c r="GOI36" s="78"/>
      <c r="GOJ36" s="78"/>
      <c r="GOK36" s="78"/>
      <c r="GOL36" s="78"/>
      <c r="GOM36" s="78"/>
      <c r="GON36" s="78"/>
      <c r="GOO36" s="78"/>
      <c r="GOP36" s="78"/>
      <c r="GOQ36" s="78"/>
      <c r="GOR36" s="78"/>
      <c r="GOS36" s="78"/>
      <c r="GOT36" s="78"/>
      <c r="GOU36" s="78"/>
      <c r="GOV36" s="78"/>
      <c r="GOW36" s="78"/>
      <c r="GOX36" s="78"/>
      <c r="GOY36" s="78"/>
      <c r="GOZ36" s="78"/>
      <c r="GPA36" s="78"/>
      <c r="GPB36" s="78"/>
      <c r="GPC36" s="78"/>
      <c r="GPD36" s="78"/>
      <c r="GPE36" s="78"/>
      <c r="GPF36" s="78"/>
      <c r="GPG36" s="78"/>
      <c r="GPH36" s="78"/>
      <c r="GPI36" s="78"/>
      <c r="GPJ36" s="78"/>
      <c r="GPK36" s="78"/>
      <c r="GPL36" s="78"/>
      <c r="GPM36" s="78"/>
      <c r="GPN36" s="78"/>
      <c r="GPO36" s="78"/>
      <c r="GPP36" s="78"/>
      <c r="GPQ36" s="78"/>
      <c r="GPR36" s="78"/>
      <c r="GPS36" s="78"/>
      <c r="GPT36" s="78"/>
      <c r="GPU36" s="78"/>
      <c r="GPV36" s="78"/>
      <c r="GPW36" s="78"/>
      <c r="GPX36" s="78"/>
      <c r="GPY36" s="78"/>
      <c r="GPZ36" s="78"/>
      <c r="GQA36" s="78"/>
      <c r="GQB36" s="78"/>
      <c r="GQC36" s="78"/>
      <c r="GQD36" s="78"/>
      <c r="GQE36" s="78"/>
      <c r="GQF36" s="78"/>
      <c r="GQG36" s="78"/>
      <c r="GQH36" s="78"/>
      <c r="GQI36" s="78"/>
      <c r="GQJ36" s="78"/>
      <c r="GQK36" s="78"/>
      <c r="GQL36" s="78"/>
      <c r="GQM36" s="78"/>
      <c r="GQN36" s="78"/>
      <c r="GQO36" s="78"/>
      <c r="GQP36" s="78"/>
      <c r="GQQ36" s="78"/>
      <c r="GQR36" s="78"/>
      <c r="GQS36" s="78"/>
      <c r="GQT36" s="78"/>
      <c r="GQU36" s="78"/>
      <c r="GQV36" s="78"/>
      <c r="GQW36" s="78"/>
      <c r="GQX36" s="78"/>
      <c r="GQY36" s="78"/>
      <c r="GQZ36" s="78"/>
      <c r="GRA36" s="78"/>
      <c r="GRB36" s="78"/>
      <c r="GRC36" s="78"/>
      <c r="GRD36" s="78"/>
      <c r="GRE36" s="78"/>
      <c r="GRF36" s="78"/>
      <c r="GRG36" s="78"/>
      <c r="GRH36" s="78"/>
      <c r="GRI36" s="78"/>
      <c r="GRJ36" s="78"/>
      <c r="GRK36" s="78"/>
      <c r="GRL36" s="78"/>
      <c r="GRM36" s="78"/>
      <c r="GRN36" s="78"/>
      <c r="GRO36" s="78"/>
      <c r="GRP36" s="78"/>
      <c r="GRQ36" s="78"/>
      <c r="GRR36" s="78"/>
      <c r="GRS36" s="78"/>
      <c r="GRT36" s="78"/>
      <c r="GRU36" s="78"/>
      <c r="GRV36" s="78"/>
      <c r="GRW36" s="78"/>
      <c r="GRX36" s="78"/>
      <c r="GRY36" s="78"/>
      <c r="GRZ36" s="78"/>
      <c r="GSA36" s="78"/>
      <c r="GSB36" s="78"/>
      <c r="GSC36" s="78"/>
      <c r="GSD36" s="78"/>
      <c r="GSE36" s="78"/>
      <c r="GSF36" s="78"/>
      <c r="GSG36" s="78"/>
      <c r="GSH36" s="78"/>
      <c r="GSI36" s="78"/>
      <c r="GSJ36" s="78"/>
      <c r="GSK36" s="78"/>
      <c r="GSL36" s="78"/>
      <c r="GSM36" s="78"/>
      <c r="GSN36" s="78"/>
      <c r="GSO36" s="78"/>
      <c r="GSP36" s="78"/>
      <c r="GSQ36" s="78"/>
      <c r="GSR36" s="78"/>
      <c r="GSS36" s="78"/>
      <c r="GST36" s="78"/>
      <c r="GSU36" s="78"/>
      <c r="GSV36" s="78"/>
      <c r="GSW36" s="78"/>
      <c r="GSX36" s="78"/>
      <c r="GSY36" s="78"/>
      <c r="GSZ36" s="78"/>
      <c r="GTA36" s="78"/>
      <c r="GTB36" s="78"/>
      <c r="GTC36" s="78"/>
      <c r="GTD36" s="78"/>
      <c r="GTE36" s="78"/>
      <c r="GTF36" s="78"/>
      <c r="GTG36" s="78"/>
      <c r="GTH36" s="78"/>
      <c r="GTI36" s="78"/>
      <c r="GTJ36" s="78"/>
      <c r="GTK36" s="78"/>
      <c r="GTL36" s="78"/>
      <c r="GTM36" s="78"/>
      <c r="GTN36" s="78"/>
      <c r="GTO36" s="78"/>
      <c r="GTP36" s="78"/>
      <c r="GTQ36" s="78"/>
      <c r="GTR36" s="78"/>
      <c r="GTS36" s="78"/>
      <c r="GTT36" s="78"/>
      <c r="GTU36" s="78"/>
      <c r="GTV36" s="78"/>
      <c r="GTW36" s="78"/>
      <c r="GTX36" s="78"/>
      <c r="GTY36" s="78"/>
      <c r="GTZ36" s="78"/>
      <c r="GUA36" s="78"/>
      <c r="GUB36" s="78"/>
      <c r="GUC36" s="78"/>
      <c r="GUD36" s="78"/>
      <c r="GUE36" s="78"/>
      <c r="GUF36" s="78"/>
      <c r="GUG36" s="78"/>
      <c r="GUH36" s="78"/>
      <c r="GUI36" s="78"/>
      <c r="GUJ36" s="78"/>
      <c r="GUK36" s="78"/>
      <c r="GUL36" s="78"/>
      <c r="GUM36" s="78"/>
      <c r="GUN36" s="78"/>
      <c r="GUO36" s="78"/>
      <c r="GUP36" s="78"/>
      <c r="GUQ36" s="78"/>
      <c r="GUR36" s="78"/>
      <c r="GUS36" s="78"/>
      <c r="GUT36" s="78"/>
      <c r="GUU36" s="78"/>
      <c r="GUV36" s="78"/>
      <c r="GUW36" s="78"/>
      <c r="GUX36" s="78"/>
      <c r="GUY36" s="78"/>
      <c r="GUZ36" s="78"/>
      <c r="GVA36" s="78"/>
      <c r="GVB36" s="78"/>
      <c r="GVC36" s="78"/>
      <c r="GVD36" s="78"/>
      <c r="GVE36" s="78"/>
      <c r="GVF36" s="78"/>
      <c r="GVG36" s="78"/>
      <c r="GVH36" s="78"/>
      <c r="GVI36" s="78"/>
      <c r="GVJ36" s="78"/>
      <c r="GVK36" s="78"/>
      <c r="GVL36" s="78"/>
      <c r="GVM36" s="78"/>
      <c r="GVN36" s="78"/>
      <c r="GVO36" s="78"/>
      <c r="GVP36" s="78"/>
      <c r="GVQ36" s="78"/>
      <c r="GVR36" s="78"/>
      <c r="GVS36" s="78"/>
      <c r="GVT36" s="78"/>
      <c r="GVU36" s="78"/>
      <c r="GVV36" s="78"/>
      <c r="GVW36" s="78"/>
      <c r="GVX36" s="78"/>
      <c r="GVY36" s="78"/>
      <c r="GVZ36" s="78"/>
      <c r="GWA36" s="78"/>
      <c r="GWB36" s="78"/>
      <c r="GWC36" s="78"/>
      <c r="GWD36" s="78"/>
      <c r="GWE36" s="78"/>
      <c r="GWF36" s="78"/>
      <c r="GWG36" s="78"/>
      <c r="GWH36" s="78"/>
      <c r="GWI36" s="78"/>
      <c r="GWJ36" s="78"/>
      <c r="GWK36" s="78"/>
      <c r="GWL36" s="78"/>
      <c r="GWM36" s="78"/>
      <c r="GWN36" s="78"/>
      <c r="GWO36" s="78"/>
      <c r="GWP36" s="78"/>
      <c r="GWQ36" s="78"/>
      <c r="GWR36" s="78"/>
      <c r="GWS36" s="78"/>
      <c r="GWT36" s="78"/>
      <c r="GWU36" s="78"/>
      <c r="GWV36" s="78"/>
      <c r="GWW36" s="78"/>
      <c r="GWX36" s="78"/>
      <c r="GWY36" s="78"/>
      <c r="GWZ36" s="78"/>
      <c r="GXA36" s="78"/>
      <c r="GXB36" s="78"/>
      <c r="GXC36" s="78"/>
      <c r="GXD36" s="78"/>
      <c r="GXE36" s="78"/>
      <c r="GXF36" s="78"/>
      <c r="GXG36" s="78"/>
      <c r="GXH36" s="78"/>
      <c r="GXI36" s="78"/>
      <c r="GXJ36" s="78"/>
      <c r="GXK36" s="78"/>
      <c r="GXL36" s="78"/>
      <c r="GXM36" s="78"/>
      <c r="GXN36" s="78"/>
      <c r="GXO36" s="78"/>
      <c r="GXP36" s="78"/>
      <c r="GXQ36" s="78"/>
      <c r="GXR36" s="78"/>
      <c r="GXS36" s="78"/>
      <c r="GXT36" s="78"/>
      <c r="GXU36" s="78"/>
      <c r="GXV36" s="78"/>
      <c r="GXW36" s="78"/>
      <c r="GXX36" s="78"/>
      <c r="GXY36" s="78"/>
      <c r="GXZ36" s="78"/>
      <c r="GYA36" s="78"/>
      <c r="GYB36" s="78"/>
      <c r="GYC36" s="78"/>
      <c r="GYD36" s="78"/>
      <c r="GYE36" s="78"/>
      <c r="GYF36" s="78"/>
      <c r="GYG36" s="78"/>
      <c r="GYH36" s="78"/>
      <c r="GYI36" s="78"/>
      <c r="GYJ36" s="78"/>
      <c r="GYK36" s="78"/>
      <c r="GYL36" s="78"/>
      <c r="GYM36" s="78"/>
      <c r="GYN36" s="78"/>
      <c r="GYO36" s="78"/>
      <c r="GYP36" s="78"/>
      <c r="GYQ36" s="78"/>
      <c r="GYR36" s="78"/>
      <c r="GYS36" s="78"/>
      <c r="GYT36" s="78"/>
      <c r="GYU36" s="78"/>
      <c r="GYV36" s="78"/>
      <c r="GYW36" s="78"/>
      <c r="GYX36" s="78"/>
      <c r="GYY36" s="78"/>
      <c r="GYZ36" s="78"/>
      <c r="GZA36" s="78"/>
      <c r="GZB36" s="78"/>
      <c r="GZC36" s="78"/>
      <c r="GZD36" s="78"/>
      <c r="GZE36" s="78"/>
      <c r="GZF36" s="78"/>
      <c r="GZG36" s="78"/>
      <c r="GZH36" s="78"/>
      <c r="GZI36" s="78"/>
      <c r="GZJ36" s="78"/>
      <c r="GZK36" s="78"/>
      <c r="GZL36" s="78"/>
      <c r="GZM36" s="78"/>
      <c r="GZN36" s="78"/>
      <c r="GZO36" s="78"/>
      <c r="GZP36" s="78"/>
      <c r="GZQ36" s="78"/>
      <c r="GZR36" s="78"/>
      <c r="GZS36" s="78"/>
      <c r="GZT36" s="78"/>
      <c r="GZU36" s="78"/>
      <c r="GZV36" s="78"/>
      <c r="GZW36" s="78"/>
      <c r="GZX36" s="78"/>
      <c r="GZY36" s="78"/>
      <c r="GZZ36" s="78"/>
      <c r="HAA36" s="78"/>
      <c r="HAB36" s="78"/>
      <c r="HAC36" s="78"/>
      <c r="HAD36" s="78"/>
      <c r="HAE36" s="78"/>
      <c r="HAF36" s="78"/>
      <c r="HAG36" s="78"/>
      <c r="HAH36" s="78"/>
      <c r="HAI36" s="78"/>
      <c r="HAJ36" s="78"/>
      <c r="HAK36" s="78"/>
      <c r="HAL36" s="78"/>
      <c r="HAM36" s="78"/>
      <c r="HAN36" s="78"/>
      <c r="HAO36" s="78"/>
      <c r="HAP36" s="78"/>
      <c r="HAQ36" s="78"/>
      <c r="HAR36" s="78"/>
      <c r="HAS36" s="78"/>
      <c r="HAT36" s="78"/>
      <c r="HAU36" s="78"/>
      <c r="HAV36" s="78"/>
      <c r="HAW36" s="78"/>
      <c r="HAX36" s="78"/>
      <c r="HAY36" s="78"/>
      <c r="HAZ36" s="78"/>
      <c r="HBA36" s="78"/>
      <c r="HBB36" s="78"/>
      <c r="HBC36" s="78"/>
      <c r="HBD36" s="78"/>
      <c r="HBE36" s="78"/>
      <c r="HBF36" s="78"/>
      <c r="HBG36" s="78"/>
      <c r="HBH36" s="78"/>
      <c r="HBI36" s="78"/>
      <c r="HBJ36" s="78"/>
      <c r="HBK36" s="78"/>
      <c r="HBL36" s="78"/>
      <c r="HBM36" s="78"/>
      <c r="HBN36" s="78"/>
      <c r="HBO36" s="78"/>
      <c r="HBP36" s="78"/>
      <c r="HBQ36" s="78"/>
      <c r="HBR36" s="78"/>
      <c r="HBS36" s="78"/>
      <c r="HBT36" s="78"/>
      <c r="HBU36" s="78"/>
      <c r="HBV36" s="78"/>
      <c r="HBW36" s="78"/>
      <c r="HBX36" s="78"/>
      <c r="HBY36" s="78"/>
      <c r="HBZ36" s="78"/>
      <c r="HCA36" s="78"/>
      <c r="HCB36" s="78"/>
      <c r="HCC36" s="78"/>
      <c r="HCD36" s="78"/>
      <c r="HCE36" s="78"/>
      <c r="HCF36" s="78"/>
      <c r="HCG36" s="78"/>
      <c r="HCH36" s="78"/>
      <c r="HCI36" s="78"/>
      <c r="HCJ36" s="78"/>
      <c r="HCK36" s="78"/>
      <c r="HCL36" s="78"/>
      <c r="HCM36" s="78"/>
      <c r="HCN36" s="78"/>
      <c r="HCO36" s="78"/>
      <c r="HCP36" s="78"/>
      <c r="HCQ36" s="78"/>
      <c r="HCR36" s="78"/>
      <c r="HCS36" s="78"/>
      <c r="HCT36" s="78"/>
      <c r="HCU36" s="78"/>
      <c r="HCV36" s="78"/>
      <c r="HCW36" s="78"/>
      <c r="HCX36" s="78"/>
      <c r="HCY36" s="78"/>
      <c r="HCZ36" s="78"/>
      <c r="HDA36" s="78"/>
      <c r="HDB36" s="78"/>
      <c r="HDC36" s="78"/>
      <c r="HDD36" s="78"/>
      <c r="HDE36" s="78"/>
      <c r="HDF36" s="78"/>
      <c r="HDG36" s="78"/>
      <c r="HDH36" s="78"/>
      <c r="HDI36" s="78"/>
      <c r="HDJ36" s="78"/>
      <c r="HDK36" s="78"/>
      <c r="HDL36" s="78"/>
      <c r="HDM36" s="78"/>
      <c r="HDN36" s="78"/>
      <c r="HDO36" s="78"/>
      <c r="HDP36" s="78"/>
      <c r="HDQ36" s="78"/>
      <c r="HDR36" s="78"/>
      <c r="HDS36" s="78"/>
      <c r="HDT36" s="78"/>
      <c r="HDU36" s="78"/>
      <c r="HDV36" s="78"/>
      <c r="HDW36" s="78"/>
      <c r="HDX36" s="78"/>
      <c r="HDY36" s="78"/>
      <c r="HDZ36" s="78"/>
      <c r="HEA36" s="78"/>
      <c r="HEB36" s="78"/>
      <c r="HEC36" s="78"/>
      <c r="HED36" s="78"/>
      <c r="HEE36" s="78"/>
      <c r="HEF36" s="78"/>
      <c r="HEG36" s="78"/>
      <c r="HEH36" s="78"/>
      <c r="HEI36" s="78"/>
      <c r="HEJ36" s="78"/>
      <c r="HEK36" s="78"/>
      <c r="HEL36" s="78"/>
      <c r="HEM36" s="78"/>
      <c r="HEN36" s="78"/>
      <c r="HEO36" s="78"/>
      <c r="HEP36" s="78"/>
      <c r="HEQ36" s="78"/>
      <c r="HER36" s="78"/>
      <c r="HES36" s="78"/>
      <c r="HET36" s="78"/>
      <c r="HEU36" s="78"/>
      <c r="HEV36" s="78"/>
      <c r="HEW36" s="78"/>
      <c r="HEX36" s="78"/>
      <c r="HEY36" s="78"/>
      <c r="HEZ36" s="78"/>
      <c r="HFA36" s="78"/>
      <c r="HFB36" s="78"/>
      <c r="HFC36" s="78"/>
      <c r="HFD36" s="78"/>
      <c r="HFE36" s="78"/>
      <c r="HFF36" s="78"/>
      <c r="HFG36" s="78"/>
      <c r="HFH36" s="78"/>
      <c r="HFI36" s="78"/>
      <c r="HFJ36" s="78"/>
      <c r="HFK36" s="78"/>
      <c r="HFL36" s="78"/>
      <c r="HFM36" s="78"/>
      <c r="HFN36" s="78"/>
      <c r="HFO36" s="78"/>
      <c r="HFP36" s="78"/>
      <c r="HFQ36" s="78"/>
      <c r="HFR36" s="78"/>
      <c r="HFS36" s="78"/>
      <c r="HFT36" s="78"/>
      <c r="HFU36" s="78"/>
      <c r="HFV36" s="78"/>
      <c r="HFW36" s="78"/>
      <c r="HFX36" s="78"/>
      <c r="HFY36" s="78"/>
      <c r="HFZ36" s="78"/>
      <c r="HGA36" s="78"/>
      <c r="HGB36" s="78"/>
      <c r="HGC36" s="78"/>
      <c r="HGD36" s="78"/>
      <c r="HGE36" s="78"/>
      <c r="HGF36" s="78"/>
      <c r="HGG36" s="78"/>
      <c r="HGH36" s="78"/>
      <c r="HGI36" s="78"/>
      <c r="HGJ36" s="78"/>
      <c r="HGK36" s="78"/>
      <c r="HGL36" s="78"/>
      <c r="HGM36" s="78"/>
      <c r="HGN36" s="78"/>
      <c r="HGO36" s="78"/>
      <c r="HGP36" s="78"/>
      <c r="HGQ36" s="78"/>
      <c r="HGR36" s="78"/>
      <c r="HGS36" s="78"/>
      <c r="HGT36" s="78"/>
      <c r="HGU36" s="78"/>
      <c r="HGV36" s="78"/>
      <c r="HGW36" s="78"/>
      <c r="HGX36" s="78"/>
      <c r="HGY36" s="78"/>
      <c r="HGZ36" s="78"/>
      <c r="HHA36" s="78"/>
      <c r="HHB36" s="78"/>
      <c r="HHC36" s="78"/>
      <c r="HHD36" s="78"/>
      <c r="HHE36" s="78"/>
      <c r="HHF36" s="78"/>
      <c r="HHG36" s="78"/>
      <c r="HHH36" s="78"/>
      <c r="HHI36" s="78"/>
      <c r="HHJ36" s="78"/>
      <c r="HHK36" s="78"/>
      <c r="HHL36" s="78"/>
      <c r="HHM36" s="78"/>
      <c r="HHN36" s="78"/>
      <c r="HHO36" s="78"/>
      <c r="HHP36" s="78"/>
      <c r="HHQ36" s="78"/>
      <c r="HHR36" s="78"/>
      <c r="HHS36" s="78"/>
      <c r="HHT36" s="78"/>
      <c r="HHU36" s="78"/>
      <c r="HHV36" s="78"/>
      <c r="HHW36" s="78"/>
      <c r="HHX36" s="78"/>
      <c r="HHY36" s="78"/>
      <c r="HHZ36" s="78"/>
      <c r="HIA36" s="78"/>
      <c r="HIB36" s="78"/>
      <c r="HIC36" s="78"/>
      <c r="HID36" s="78"/>
      <c r="HIE36" s="78"/>
      <c r="HIF36" s="78"/>
      <c r="HIG36" s="78"/>
      <c r="HIH36" s="78"/>
      <c r="HII36" s="78"/>
      <c r="HIJ36" s="78"/>
      <c r="HIK36" s="78"/>
      <c r="HIL36" s="78"/>
      <c r="HIM36" s="78"/>
      <c r="HIN36" s="78"/>
      <c r="HIO36" s="78"/>
      <c r="HIP36" s="78"/>
      <c r="HIQ36" s="78"/>
      <c r="HIR36" s="78"/>
      <c r="HIS36" s="78"/>
      <c r="HIT36" s="78"/>
      <c r="HIU36" s="78"/>
      <c r="HIV36" s="78"/>
      <c r="HIW36" s="78"/>
      <c r="HIX36" s="78"/>
      <c r="HIY36" s="78"/>
      <c r="HIZ36" s="78"/>
      <c r="HJA36" s="78"/>
      <c r="HJB36" s="78"/>
      <c r="HJC36" s="78"/>
      <c r="HJD36" s="78"/>
      <c r="HJE36" s="78"/>
      <c r="HJF36" s="78"/>
      <c r="HJG36" s="78"/>
      <c r="HJH36" s="78"/>
      <c r="HJI36" s="78"/>
      <c r="HJJ36" s="78"/>
      <c r="HJK36" s="78"/>
      <c r="HJL36" s="78"/>
      <c r="HJM36" s="78"/>
      <c r="HJN36" s="78"/>
      <c r="HJO36" s="78"/>
      <c r="HJP36" s="78"/>
      <c r="HJQ36" s="78"/>
      <c r="HJR36" s="78"/>
      <c r="HJS36" s="78"/>
      <c r="HJT36" s="78"/>
      <c r="HJU36" s="78"/>
      <c r="HJV36" s="78"/>
      <c r="HJW36" s="78"/>
      <c r="HJX36" s="78"/>
      <c r="HJY36" s="78"/>
      <c r="HJZ36" s="78"/>
      <c r="HKA36" s="78"/>
      <c r="HKB36" s="78"/>
      <c r="HKC36" s="78"/>
      <c r="HKD36" s="78"/>
      <c r="HKE36" s="78"/>
      <c r="HKF36" s="78"/>
      <c r="HKG36" s="78"/>
      <c r="HKH36" s="78"/>
      <c r="HKI36" s="78"/>
      <c r="HKJ36" s="78"/>
      <c r="HKK36" s="78"/>
      <c r="HKL36" s="78"/>
      <c r="HKM36" s="78"/>
      <c r="HKN36" s="78"/>
      <c r="HKO36" s="78"/>
      <c r="HKP36" s="78"/>
      <c r="HKQ36" s="78"/>
      <c r="HKR36" s="78"/>
      <c r="HKS36" s="78"/>
      <c r="HKT36" s="78"/>
      <c r="HKU36" s="78"/>
      <c r="HKV36" s="78"/>
      <c r="HKW36" s="78"/>
      <c r="HKX36" s="78"/>
      <c r="HKY36" s="78"/>
      <c r="HKZ36" s="78"/>
      <c r="HLA36" s="78"/>
      <c r="HLB36" s="78"/>
      <c r="HLC36" s="78"/>
      <c r="HLD36" s="78"/>
      <c r="HLE36" s="78"/>
      <c r="HLF36" s="78"/>
      <c r="HLG36" s="78"/>
      <c r="HLH36" s="78"/>
      <c r="HLI36" s="78"/>
      <c r="HLJ36" s="78"/>
      <c r="HLK36" s="78"/>
      <c r="HLL36" s="78"/>
      <c r="HLM36" s="78"/>
      <c r="HLN36" s="78"/>
      <c r="HLO36" s="78"/>
      <c r="HLP36" s="78"/>
      <c r="HLQ36" s="78"/>
      <c r="HLR36" s="78"/>
      <c r="HLS36" s="78"/>
      <c r="HLT36" s="78"/>
      <c r="HLU36" s="78"/>
      <c r="HLV36" s="78"/>
      <c r="HLW36" s="78"/>
      <c r="HLX36" s="78"/>
      <c r="HLY36" s="78"/>
      <c r="HLZ36" s="78"/>
      <c r="HMA36" s="78"/>
      <c r="HMB36" s="78"/>
      <c r="HMC36" s="78"/>
      <c r="HMD36" s="78"/>
      <c r="HME36" s="78"/>
      <c r="HMF36" s="78"/>
      <c r="HMG36" s="78"/>
      <c r="HMH36" s="78"/>
      <c r="HMI36" s="78"/>
      <c r="HMJ36" s="78"/>
      <c r="HMK36" s="78"/>
      <c r="HML36" s="78"/>
      <c r="HMM36" s="78"/>
      <c r="HMN36" s="78"/>
      <c r="HMO36" s="78"/>
      <c r="HMP36" s="78"/>
      <c r="HMQ36" s="78"/>
      <c r="HMR36" s="78"/>
      <c r="HMS36" s="78"/>
      <c r="HMT36" s="78"/>
      <c r="HMU36" s="78"/>
      <c r="HMV36" s="78"/>
      <c r="HMW36" s="78"/>
      <c r="HMX36" s="78"/>
      <c r="HMY36" s="78"/>
      <c r="HMZ36" s="78"/>
      <c r="HNA36" s="78"/>
      <c r="HNB36" s="78"/>
      <c r="HNC36" s="78"/>
      <c r="HND36" s="78"/>
      <c r="HNE36" s="78"/>
      <c r="HNF36" s="78"/>
      <c r="HNG36" s="78"/>
      <c r="HNH36" s="78"/>
      <c r="HNI36" s="78"/>
      <c r="HNJ36" s="78"/>
      <c r="HNK36" s="78"/>
      <c r="HNL36" s="78"/>
      <c r="HNM36" s="78"/>
      <c r="HNN36" s="78"/>
      <c r="HNO36" s="78"/>
      <c r="HNP36" s="78"/>
      <c r="HNQ36" s="78"/>
      <c r="HNR36" s="78"/>
      <c r="HNS36" s="78"/>
      <c r="HNT36" s="78"/>
      <c r="HNU36" s="78"/>
      <c r="HNV36" s="78"/>
      <c r="HNW36" s="78"/>
      <c r="HNX36" s="78"/>
      <c r="HNY36" s="78"/>
      <c r="HNZ36" s="78"/>
      <c r="HOA36" s="78"/>
      <c r="HOB36" s="78"/>
      <c r="HOC36" s="78"/>
      <c r="HOD36" s="78"/>
      <c r="HOE36" s="78"/>
      <c r="HOF36" s="78"/>
      <c r="HOG36" s="78"/>
      <c r="HOH36" s="78"/>
      <c r="HOI36" s="78"/>
      <c r="HOJ36" s="78"/>
      <c r="HOK36" s="78"/>
      <c r="HOL36" s="78"/>
      <c r="HOM36" s="78"/>
      <c r="HON36" s="78"/>
      <c r="HOO36" s="78"/>
      <c r="HOP36" s="78"/>
      <c r="HOQ36" s="78"/>
      <c r="HOR36" s="78"/>
      <c r="HOS36" s="78"/>
      <c r="HOT36" s="78"/>
      <c r="HOU36" s="78"/>
      <c r="HOV36" s="78"/>
      <c r="HOW36" s="78"/>
      <c r="HOX36" s="78"/>
      <c r="HOY36" s="78"/>
      <c r="HOZ36" s="78"/>
      <c r="HPA36" s="78"/>
      <c r="HPB36" s="78"/>
      <c r="HPC36" s="78"/>
      <c r="HPD36" s="78"/>
      <c r="HPE36" s="78"/>
      <c r="HPF36" s="78"/>
      <c r="HPG36" s="78"/>
      <c r="HPH36" s="78"/>
      <c r="HPI36" s="78"/>
      <c r="HPJ36" s="78"/>
      <c r="HPK36" s="78"/>
      <c r="HPL36" s="78"/>
      <c r="HPM36" s="78"/>
      <c r="HPN36" s="78"/>
      <c r="HPO36" s="78"/>
      <c r="HPP36" s="78"/>
      <c r="HPQ36" s="78"/>
      <c r="HPR36" s="78"/>
      <c r="HPS36" s="78"/>
      <c r="HPT36" s="78"/>
      <c r="HPU36" s="78"/>
      <c r="HPV36" s="78"/>
      <c r="HPW36" s="78"/>
      <c r="HPX36" s="78"/>
      <c r="HPY36" s="78"/>
      <c r="HPZ36" s="78"/>
      <c r="HQA36" s="78"/>
      <c r="HQB36" s="78"/>
      <c r="HQC36" s="78"/>
      <c r="HQD36" s="78"/>
      <c r="HQE36" s="78"/>
      <c r="HQF36" s="78"/>
      <c r="HQG36" s="78"/>
      <c r="HQH36" s="78"/>
      <c r="HQI36" s="78"/>
      <c r="HQJ36" s="78"/>
      <c r="HQK36" s="78"/>
      <c r="HQL36" s="78"/>
      <c r="HQM36" s="78"/>
      <c r="HQN36" s="78"/>
      <c r="HQO36" s="78"/>
      <c r="HQP36" s="78"/>
      <c r="HQQ36" s="78"/>
      <c r="HQR36" s="78"/>
      <c r="HQS36" s="78"/>
      <c r="HQT36" s="78"/>
      <c r="HQU36" s="78"/>
      <c r="HQV36" s="78"/>
      <c r="HQW36" s="78"/>
      <c r="HQX36" s="78"/>
      <c r="HQY36" s="78"/>
      <c r="HQZ36" s="78"/>
      <c r="HRA36" s="78"/>
      <c r="HRB36" s="78"/>
      <c r="HRC36" s="78"/>
      <c r="HRD36" s="78"/>
      <c r="HRE36" s="78"/>
      <c r="HRF36" s="78"/>
      <c r="HRG36" s="78"/>
      <c r="HRH36" s="78"/>
      <c r="HRI36" s="78"/>
      <c r="HRJ36" s="78"/>
      <c r="HRK36" s="78"/>
      <c r="HRL36" s="78"/>
      <c r="HRM36" s="78"/>
      <c r="HRN36" s="78"/>
      <c r="HRO36" s="78"/>
      <c r="HRP36" s="78"/>
      <c r="HRQ36" s="78"/>
      <c r="HRR36" s="78"/>
      <c r="HRS36" s="78"/>
      <c r="HRT36" s="78"/>
      <c r="HRU36" s="78"/>
      <c r="HRV36" s="78"/>
      <c r="HRW36" s="78"/>
      <c r="HRX36" s="78"/>
      <c r="HRY36" s="78"/>
      <c r="HRZ36" s="78"/>
      <c r="HSA36" s="78"/>
      <c r="HSB36" s="78"/>
      <c r="HSC36" s="78"/>
      <c r="HSD36" s="78"/>
      <c r="HSE36" s="78"/>
      <c r="HSF36" s="78"/>
      <c r="HSG36" s="78"/>
      <c r="HSH36" s="78"/>
      <c r="HSI36" s="78"/>
      <c r="HSJ36" s="78"/>
      <c r="HSK36" s="78"/>
      <c r="HSL36" s="78"/>
      <c r="HSM36" s="78"/>
      <c r="HSN36" s="78"/>
      <c r="HSO36" s="78"/>
      <c r="HSP36" s="78"/>
      <c r="HSQ36" s="78"/>
      <c r="HSR36" s="78"/>
      <c r="HSS36" s="78"/>
      <c r="HST36" s="78"/>
      <c r="HSU36" s="78"/>
      <c r="HSV36" s="78"/>
      <c r="HSW36" s="78"/>
      <c r="HSX36" s="78"/>
      <c r="HSY36" s="78"/>
      <c r="HSZ36" s="78"/>
      <c r="HTA36" s="78"/>
      <c r="HTB36" s="78"/>
      <c r="HTC36" s="78"/>
      <c r="HTD36" s="78"/>
      <c r="HTE36" s="78"/>
      <c r="HTF36" s="78"/>
      <c r="HTG36" s="78"/>
      <c r="HTH36" s="78"/>
      <c r="HTI36" s="78"/>
      <c r="HTJ36" s="78"/>
      <c r="HTK36" s="78"/>
      <c r="HTL36" s="78"/>
      <c r="HTM36" s="78"/>
      <c r="HTN36" s="78"/>
      <c r="HTO36" s="78"/>
      <c r="HTP36" s="78"/>
      <c r="HTQ36" s="78"/>
      <c r="HTR36" s="78"/>
      <c r="HTS36" s="78"/>
      <c r="HTT36" s="78"/>
      <c r="HTU36" s="78"/>
      <c r="HTV36" s="78"/>
      <c r="HTW36" s="78"/>
      <c r="HTX36" s="78"/>
      <c r="HTY36" s="78"/>
      <c r="HTZ36" s="78"/>
      <c r="HUA36" s="78"/>
      <c r="HUB36" s="78"/>
      <c r="HUC36" s="78"/>
      <c r="HUD36" s="78"/>
      <c r="HUE36" s="78"/>
      <c r="HUF36" s="78"/>
      <c r="HUG36" s="78"/>
      <c r="HUH36" s="78"/>
      <c r="HUI36" s="78"/>
      <c r="HUJ36" s="78"/>
      <c r="HUK36" s="78"/>
      <c r="HUL36" s="78"/>
      <c r="HUM36" s="78"/>
      <c r="HUN36" s="78"/>
      <c r="HUO36" s="78"/>
      <c r="HUP36" s="78"/>
      <c r="HUQ36" s="78"/>
      <c r="HUR36" s="78"/>
      <c r="HUS36" s="78"/>
      <c r="HUT36" s="78"/>
      <c r="HUU36" s="78"/>
      <c r="HUV36" s="78"/>
      <c r="HUW36" s="78"/>
      <c r="HUX36" s="78"/>
      <c r="HUY36" s="78"/>
      <c r="HUZ36" s="78"/>
      <c r="HVA36" s="78"/>
      <c r="HVB36" s="78"/>
      <c r="HVC36" s="78"/>
      <c r="HVD36" s="78"/>
      <c r="HVE36" s="78"/>
      <c r="HVF36" s="78"/>
      <c r="HVG36" s="78"/>
      <c r="HVH36" s="78"/>
      <c r="HVI36" s="78"/>
      <c r="HVJ36" s="78"/>
      <c r="HVK36" s="78"/>
      <c r="HVL36" s="78"/>
      <c r="HVM36" s="78"/>
      <c r="HVN36" s="78"/>
      <c r="HVO36" s="78"/>
      <c r="HVP36" s="78"/>
      <c r="HVQ36" s="78"/>
      <c r="HVR36" s="78"/>
      <c r="HVS36" s="78"/>
      <c r="HVT36" s="78"/>
      <c r="HVU36" s="78"/>
      <c r="HVV36" s="78"/>
      <c r="HVW36" s="78"/>
      <c r="HVX36" s="78"/>
      <c r="HVY36" s="78"/>
      <c r="HVZ36" s="78"/>
      <c r="HWA36" s="78"/>
      <c r="HWB36" s="78"/>
      <c r="HWC36" s="78"/>
      <c r="HWD36" s="78"/>
      <c r="HWE36" s="78"/>
      <c r="HWF36" s="78"/>
      <c r="HWG36" s="78"/>
      <c r="HWH36" s="78"/>
      <c r="HWI36" s="78"/>
      <c r="HWJ36" s="78"/>
      <c r="HWK36" s="78"/>
      <c r="HWL36" s="78"/>
      <c r="HWM36" s="78"/>
      <c r="HWN36" s="78"/>
      <c r="HWO36" s="78"/>
      <c r="HWP36" s="78"/>
      <c r="HWQ36" s="78"/>
      <c r="HWR36" s="78"/>
      <c r="HWS36" s="78"/>
      <c r="HWT36" s="78"/>
      <c r="HWU36" s="78"/>
      <c r="HWV36" s="78"/>
      <c r="HWW36" s="78"/>
      <c r="HWX36" s="78"/>
      <c r="HWY36" s="78"/>
      <c r="HWZ36" s="78"/>
      <c r="HXA36" s="78"/>
      <c r="HXB36" s="78"/>
      <c r="HXC36" s="78"/>
      <c r="HXD36" s="78"/>
      <c r="HXE36" s="78"/>
      <c r="HXF36" s="78"/>
      <c r="HXG36" s="78"/>
      <c r="HXH36" s="78"/>
      <c r="HXI36" s="78"/>
      <c r="HXJ36" s="78"/>
      <c r="HXK36" s="78"/>
      <c r="HXL36" s="78"/>
      <c r="HXM36" s="78"/>
      <c r="HXN36" s="78"/>
      <c r="HXO36" s="78"/>
      <c r="HXP36" s="78"/>
      <c r="HXQ36" s="78"/>
      <c r="HXR36" s="78"/>
      <c r="HXS36" s="78"/>
      <c r="HXT36" s="78"/>
      <c r="HXU36" s="78"/>
      <c r="HXV36" s="78"/>
      <c r="HXW36" s="78"/>
      <c r="HXX36" s="78"/>
      <c r="HXY36" s="78"/>
      <c r="HXZ36" s="78"/>
      <c r="HYA36" s="78"/>
      <c r="HYB36" s="78"/>
      <c r="HYC36" s="78"/>
      <c r="HYD36" s="78"/>
      <c r="HYE36" s="78"/>
      <c r="HYF36" s="78"/>
      <c r="HYG36" s="78"/>
      <c r="HYH36" s="78"/>
      <c r="HYI36" s="78"/>
      <c r="HYJ36" s="78"/>
      <c r="HYK36" s="78"/>
      <c r="HYL36" s="78"/>
      <c r="HYM36" s="78"/>
      <c r="HYN36" s="78"/>
      <c r="HYO36" s="78"/>
      <c r="HYP36" s="78"/>
      <c r="HYQ36" s="78"/>
      <c r="HYR36" s="78"/>
      <c r="HYS36" s="78"/>
      <c r="HYT36" s="78"/>
      <c r="HYU36" s="78"/>
      <c r="HYV36" s="78"/>
      <c r="HYW36" s="78"/>
      <c r="HYX36" s="78"/>
      <c r="HYY36" s="78"/>
      <c r="HYZ36" s="78"/>
      <c r="HZA36" s="78"/>
      <c r="HZB36" s="78"/>
      <c r="HZC36" s="78"/>
      <c r="HZD36" s="78"/>
      <c r="HZE36" s="78"/>
      <c r="HZF36" s="78"/>
      <c r="HZG36" s="78"/>
      <c r="HZH36" s="78"/>
      <c r="HZI36" s="78"/>
      <c r="HZJ36" s="78"/>
      <c r="HZK36" s="78"/>
      <c r="HZL36" s="78"/>
      <c r="HZM36" s="78"/>
      <c r="HZN36" s="78"/>
      <c r="HZO36" s="78"/>
      <c r="HZP36" s="78"/>
      <c r="HZQ36" s="78"/>
      <c r="HZR36" s="78"/>
      <c r="HZS36" s="78"/>
      <c r="HZT36" s="78"/>
      <c r="HZU36" s="78"/>
      <c r="HZV36" s="78"/>
      <c r="HZW36" s="78"/>
      <c r="HZX36" s="78"/>
      <c r="HZY36" s="78"/>
      <c r="HZZ36" s="78"/>
      <c r="IAA36" s="78"/>
      <c r="IAB36" s="78"/>
      <c r="IAC36" s="78"/>
      <c r="IAD36" s="78"/>
      <c r="IAE36" s="78"/>
      <c r="IAF36" s="78"/>
      <c r="IAG36" s="78"/>
      <c r="IAH36" s="78"/>
      <c r="IAI36" s="78"/>
      <c r="IAJ36" s="78"/>
      <c r="IAK36" s="78"/>
      <c r="IAL36" s="78"/>
      <c r="IAM36" s="78"/>
      <c r="IAN36" s="78"/>
      <c r="IAO36" s="78"/>
      <c r="IAP36" s="78"/>
      <c r="IAQ36" s="78"/>
      <c r="IAR36" s="78"/>
      <c r="IAS36" s="78"/>
      <c r="IAT36" s="78"/>
      <c r="IAU36" s="78"/>
      <c r="IAV36" s="78"/>
      <c r="IAW36" s="78"/>
      <c r="IAX36" s="78"/>
      <c r="IAY36" s="78"/>
      <c r="IAZ36" s="78"/>
      <c r="IBA36" s="78"/>
      <c r="IBB36" s="78"/>
      <c r="IBC36" s="78"/>
      <c r="IBD36" s="78"/>
      <c r="IBE36" s="78"/>
      <c r="IBF36" s="78"/>
      <c r="IBG36" s="78"/>
      <c r="IBH36" s="78"/>
      <c r="IBI36" s="78"/>
      <c r="IBJ36" s="78"/>
      <c r="IBK36" s="78"/>
      <c r="IBL36" s="78"/>
      <c r="IBM36" s="78"/>
      <c r="IBN36" s="78"/>
      <c r="IBO36" s="78"/>
      <c r="IBP36" s="78"/>
      <c r="IBQ36" s="78"/>
      <c r="IBR36" s="78"/>
      <c r="IBS36" s="78"/>
      <c r="IBT36" s="78"/>
      <c r="IBU36" s="78"/>
      <c r="IBV36" s="78"/>
      <c r="IBW36" s="78"/>
      <c r="IBX36" s="78"/>
      <c r="IBY36" s="78"/>
      <c r="IBZ36" s="78"/>
      <c r="ICA36" s="78"/>
      <c r="ICB36" s="78"/>
      <c r="ICC36" s="78"/>
      <c r="ICD36" s="78"/>
      <c r="ICE36" s="78"/>
      <c r="ICF36" s="78"/>
      <c r="ICG36" s="78"/>
      <c r="ICH36" s="78"/>
      <c r="ICI36" s="78"/>
      <c r="ICJ36" s="78"/>
      <c r="ICK36" s="78"/>
      <c r="ICL36" s="78"/>
      <c r="ICM36" s="78"/>
      <c r="ICN36" s="78"/>
      <c r="ICO36" s="78"/>
      <c r="ICP36" s="78"/>
      <c r="ICQ36" s="78"/>
      <c r="ICR36" s="78"/>
      <c r="ICS36" s="78"/>
      <c r="ICT36" s="78"/>
      <c r="ICU36" s="78"/>
      <c r="ICV36" s="78"/>
      <c r="ICW36" s="78"/>
      <c r="ICX36" s="78"/>
      <c r="ICY36" s="78"/>
      <c r="ICZ36" s="78"/>
      <c r="IDA36" s="78"/>
      <c r="IDB36" s="78"/>
      <c r="IDC36" s="78"/>
      <c r="IDD36" s="78"/>
      <c r="IDE36" s="78"/>
      <c r="IDF36" s="78"/>
      <c r="IDG36" s="78"/>
      <c r="IDH36" s="78"/>
      <c r="IDI36" s="78"/>
      <c r="IDJ36" s="78"/>
      <c r="IDK36" s="78"/>
      <c r="IDL36" s="78"/>
      <c r="IDM36" s="78"/>
      <c r="IDN36" s="78"/>
      <c r="IDO36" s="78"/>
      <c r="IDP36" s="78"/>
      <c r="IDQ36" s="78"/>
      <c r="IDR36" s="78"/>
      <c r="IDS36" s="78"/>
      <c r="IDT36" s="78"/>
      <c r="IDU36" s="78"/>
      <c r="IDV36" s="78"/>
      <c r="IDW36" s="78"/>
      <c r="IDX36" s="78"/>
      <c r="IDY36" s="78"/>
      <c r="IDZ36" s="78"/>
      <c r="IEA36" s="78"/>
      <c r="IEB36" s="78"/>
      <c r="IEC36" s="78"/>
      <c r="IED36" s="78"/>
      <c r="IEE36" s="78"/>
      <c r="IEF36" s="78"/>
      <c r="IEG36" s="78"/>
      <c r="IEH36" s="78"/>
      <c r="IEI36" s="78"/>
      <c r="IEJ36" s="78"/>
      <c r="IEK36" s="78"/>
      <c r="IEL36" s="78"/>
      <c r="IEM36" s="78"/>
      <c r="IEN36" s="78"/>
      <c r="IEO36" s="78"/>
      <c r="IEP36" s="78"/>
      <c r="IEQ36" s="78"/>
      <c r="IER36" s="78"/>
      <c r="IES36" s="78"/>
      <c r="IET36" s="78"/>
      <c r="IEU36" s="78"/>
      <c r="IEV36" s="78"/>
      <c r="IEW36" s="78"/>
      <c r="IEX36" s="78"/>
      <c r="IEY36" s="78"/>
      <c r="IEZ36" s="78"/>
      <c r="IFA36" s="78"/>
      <c r="IFB36" s="78"/>
      <c r="IFC36" s="78"/>
      <c r="IFD36" s="78"/>
      <c r="IFE36" s="78"/>
      <c r="IFF36" s="78"/>
      <c r="IFG36" s="78"/>
      <c r="IFH36" s="78"/>
      <c r="IFI36" s="78"/>
      <c r="IFJ36" s="78"/>
      <c r="IFK36" s="78"/>
      <c r="IFL36" s="78"/>
      <c r="IFM36" s="78"/>
      <c r="IFN36" s="78"/>
      <c r="IFO36" s="78"/>
      <c r="IFP36" s="78"/>
      <c r="IFQ36" s="78"/>
      <c r="IFR36" s="78"/>
      <c r="IFS36" s="78"/>
      <c r="IFT36" s="78"/>
      <c r="IFU36" s="78"/>
      <c r="IFV36" s="78"/>
      <c r="IFW36" s="78"/>
      <c r="IFX36" s="78"/>
      <c r="IFY36" s="78"/>
      <c r="IFZ36" s="78"/>
      <c r="IGA36" s="78"/>
      <c r="IGB36" s="78"/>
      <c r="IGC36" s="78"/>
      <c r="IGD36" s="78"/>
      <c r="IGE36" s="78"/>
      <c r="IGF36" s="78"/>
      <c r="IGG36" s="78"/>
      <c r="IGH36" s="78"/>
      <c r="IGI36" s="78"/>
      <c r="IGJ36" s="78"/>
      <c r="IGK36" s="78"/>
      <c r="IGL36" s="78"/>
      <c r="IGM36" s="78"/>
      <c r="IGN36" s="78"/>
      <c r="IGO36" s="78"/>
      <c r="IGP36" s="78"/>
      <c r="IGQ36" s="78"/>
      <c r="IGR36" s="78"/>
      <c r="IGS36" s="78"/>
      <c r="IGT36" s="78"/>
      <c r="IGU36" s="78"/>
      <c r="IGV36" s="78"/>
      <c r="IGW36" s="78"/>
      <c r="IGX36" s="78"/>
      <c r="IGY36" s="78"/>
      <c r="IGZ36" s="78"/>
      <c r="IHA36" s="78"/>
      <c r="IHB36" s="78"/>
      <c r="IHC36" s="78"/>
      <c r="IHD36" s="78"/>
      <c r="IHE36" s="78"/>
      <c r="IHF36" s="78"/>
      <c r="IHG36" s="78"/>
      <c r="IHH36" s="78"/>
      <c r="IHI36" s="78"/>
      <c r="IHJ36" s="78"/>
      <c r="IHK36" s="78"/>
      <c r="IHL36" s="78"/>
      <c r="IHM36" s="78"/>
      <c r="IHN36" s="78"/>
      <c r="IHO36" s="78"/>
      <c r="IHP36" s="78"/>
      <c r="IHQ36" s="78"/>
      <c r="IHR36" s="78"/>
      <c r="IHS36" s="78"/>
      <c r="IHT36" s="78"/>
      <c r="IHU36" s="78"/>
      <c r="IHV36" s="78"/>
      <c r="IHW36" s="78"/>
      <c r="IHX36" s="78"/>
      <c r="IHY36" s="78"/>
      <c r="IHZ36" s="78"/>
      <c r="IIA36" s="78"/>
      <c r="IIB36" s="78"/>
      <c r="IIC36" s="78"/>
      <c r="IID36" s="78"/>
      <c r="IIE36" s="78"/>
      <c r="IIF36" s="78"/>
      <c r="IIG36" s="78"/>
      <c r="IIH36" s="78"/>
      <c r="III36" s="78"/>
      <c r="IIJ36" s="78"/>
      <c r="IIK36" s="78"/>
      <c r="IIL36" s="78"/>
      <c r="IIM36" s="78"/>
      <c r="IIN36" s="78"/>
      <c r="IIO36" s="78"/>
      <c r="IIP36" s="78"/>
      <c r="IIQ36" s="78"/>
      <c r="IIR36" s="78"/>
      <c r="IIS36" s="78"/>
      <c r="IIT36" s="78"/>
      <c r="IIU36" s="78"/>
      <c r="IIV36" s="78"/>
      <c r="IIW36" s="78"/>
      <c r="IIX36" s="78"/>
      <c r="IIY36" s="78"/>
      <c r="IIZ36" s="78"/>
      <c r="IJA36" s="78"/>
      <c r="IJB36" s="78"/>
      <c r="IJC36" s="78"/>
      <c r="IJD36" s="78"/>
      <c r="IJE36" s="78"/>
      <c r="IJF36" s="78"/>
      <c r="IJG36" s="78"/>
      <c r="IJH36" s="78"/>
      <c r="IJI36" s="78"/>
      <c r="IJJ36" s="78"/>
      <c r="IJK36" s="78"/>
      <c r="IJL36" s="78"/>
      <c r="IJM36" s="78"/>
      <c r="IJN36" s="78"/>
      <c r="IJO36" s="78"/>
      <c r="IJP36" s="78"/>
      <c r="IJQ36" s="78"/>
      <c r="IJR36" s="78"/>
      <c r="IJS36" s="78"/>
      <c r="IJT36" s="78"/>
      <c r="IJU36" s="78"/>
      <c r="IJV36" s="78"/>
      <c r="IJW36" s="78"/>
      <c r="IJX36" s="78"/>
      <c r="IJY36" s="78"/>
      <c r="IJZ36" s="78"/>
      <c r="IKA36" s="78"/>
      <c r="IKB36" s="78"/>
      <c r="IKC36" s="78"/>
      <c r="IKD36" s="78"/>
      <c r="IKE36" s="78"/>
      <c r="IKF36" s="78"/>
      <c r="IKG36" s="78"/>
      <c r="IKH36" s="78"/>
      <c r="IKI36" s="78"/>
      <c r="IKJ36" s="78"/>
      <c r="IKK36" s="78"/>
      <c r="IKL36" s="78"/>
      <c r="IKM36" s="78"/>
      <c r="IKN36" s="78"/>
      <c r="IKO36" s="78"/>
      <c r="IKP36" s="78"/>
      <c r="IKQ36" s="78"/>
      <c r="IKR36" s="78"/>
      <c r="IKS36" s="78"/>
      <c r="IKT36" s="78"/>
      <c r="IKU36" s="78"/>
      <c r="IKV36" s="78"/>
      <c r="IKW36" s="78"/>
      <c r="IKX36" s="78"/>
      <c r="IKY36" s="78"/>
      <c r="IKZ36" s="78"/>
      <c r="ILA36" s="78"/>
      <c r="ILB36" s="78"/>
      <c r="ILC36" s="78"/>
      <c r="ILD36" s="78"/>
      <c r="ILE36" s="78"/>
      <c r="ILF36" s="78"/>
      <c r="ILG36" s="78"/>
      <c r="ILH36" s="78"/>
      <c r="ILI36" s="78"/>
      <c r="ILJ36" s="78"/>
      <c r="ILK36" s="78"/>
      <c r="ILL36" s="78"/>
      <c r="ILM36" s="78"/>
      <c r="ILN36" s="78"/>
      <c r="ILO36" s="78"/>
      <c r="ILP36" s="78"/>
      <c r="ILQ36" s="78"/>
      <c r="ILR36" s="78"/>
      <c r="ILS36" s="78"/>
      <c r="ILT36" s="78"/>
      <c r="ILU36" s="78"/>
      <c r="ILV36" s="78"/>
      <c r="ILW36" s="78"/>
      <c r="ILX36" s="78"/>
      <c r="ILY36" s="78"/>
      <c r="ILZ36" s="78"/>
      <c r="IMA36" s="78"/>
      <c r="IMB36" s="78"/>
      <c r="IMC36" s="78"/>
      <c r="IMD36" s="78"/>
      <c r="IME36" s="78"/>
      <c r="IMF36" s="78"/>
      <c r="IMG36" s="78"/>
      <c r="IMH36" s="78"/>
      <c r="IMI36" s="78"/>
      <c r="IMJ36" s="78"/>
      <c r="IMK36" s="78"/>
      <c r="IML36" s="78"/>
      <c r="IMM36" s="78"/>
      <c r="IMN36" s="78"/>
      <c r="IMO36" s="78"/>
      <c r="IMP36" s="78"/>
      <c r="IMQ36" s="78"/>
      <c r="IMR36" s="78"/>
      <c r="IMS36" s="78"/>
      <c r="IMT36" s="78"/>
      <c r="IMU36" s="78"/>
      <c r="IMV36" s="78"/>
      <c r="IMW36" s="78"/>
      <c r="IMX36" s="78"/>
      <c r="IMY36" s="78"/>
      <c r="IMZ36" s="78"/>
      <c r="INA36" s="78"/>
      <c r="INB36" s="78"/>
      <c r="INC36" s="78"/>
      <c r="IND36" s="78"/>
      <c r="INE36" s="78"/>
      <c r="INF36" s="78"/>
      <c r="ING36" s="78"/>
      <c r="INH36" s="78"/>
      <c r="INI36" s="78"/>
      <c r="INJ36" s="78"/>
      <c r="INK36" s="78"/>
      <c r="INL36" s="78"/>
      <c r="INM36" s="78"/>
      <c r="INN36" s="78"/>
      <c r="INO36" s="78"/>
      <c r="INP36" s="78"/>
      <c r="INQ36" s="78"/>
      <c r="INR36" s="78"/>
      <c r="INS36" s="78"/>
      <c r="INT36" s="78"/>
      <c r="INU36" s="78"/>
      <c r="INV36" s="78"/>
      <c r="INW36" s="78"/>
      <c r="INX36" s="78"/>
      <c r="INY36" s="78"/>
      <c r="INZ36" s="78"/>
      <c r="IOA36" s="78"/>
      <c r="IOB36" s="78"/>
      <c r="IOC36" s="78"/>
      <c r="IOD36" s="78"/>
      <c r="IOE36" s="78"/>
      <c r="IOF36" s="78"/>
      <c r="IOG36" s="78"/>
      <c r="IOH36" s="78"/>
      <c r="IOI36" s="78"/>
      <c r="IOJ36" s="78"/>
      <c r="IOK36" s="78"/>
      <c r="IOL36" s="78"/>
      <c r="IOM36" s="78"/>
      <c r="ION36" s="78"/>
      <c r="IOO36" s="78"/>
      <c r="IOP36" s="78"/>
      <c r="IOQ36" s="78"/>
      <c r="IOR36" s="78"/>
      <c r="IOS36" s="78"/>
      <c r="IOT36" s="78"/>
      <c r="IOU36" s="78"/>
      <c r="IOV36" s="78"/>
      <c r="IOW36" s="78"/>
      <c r="IOX36" s="78"/>
      <c r="IOY36" s="78"/>
      <c r="IOZ36" s="78"/>
      <c r="IPA36" s="78"/>
      <c r="IPB36" s="78"/>
      <c r="IPC36" s="78"/>
      <c r="IPD36" s="78"/>
      <c r="IPE36" s="78"/>
      <c r="IPF36" s="78"/>
      <c r="IPG36" s="78"/>
      <c r="IPH36" s="78"/>
      <c r="IPI36" s="78"/>
      <c r="IPJ36" s="78"/>
      <c r="IPK36" s="78"/>
      <c r="IPL36" s="78"/>
      <c r="IPM36" s="78"/>
      <c r="IPN36" s="78"/>
      <c r="IPO36" s="78"/>
      <c r="IPP36" s="78"/>
      <c r="IPQ36" s="78"/>
      <c r="IPR36" s="78"/>
      <c r="IPS36" s="78"/>
      <c r="IPT36" s="78"/>
      <c r="IPU36" s="78"/>
      <c r="IPV36" s="78"/>
      <c r="IPW36" s="78"/>
      <c r="IPX36" s="78"/>
      <c r="IPY36" s="78"/>
      <c r="IPZ36" s="78"/>
      <c r="IQA36" s="78"/>
      <c r="IQB36" s="78"/>
      <c r="IQC36" s="78"/>
      <c r="IQD36" s="78"/>
      <c r="IQE36" s="78"/>
      <c r="IQF36" s="78"/>
      <c r="IQG36" s="78"/>
      <c r="IQH36" s="78"/>
      <c r="IQI36" s="78"/>
      <c r="IQJ36" s="78"/>
      <c r="IQK36" s="78"/>
      <c r="IQL36" s="78"/>
      <c r="IQM36" s="78"/>
      <c r="IQN36" s="78"/>
      <c r="IQO36" s="78"/>
      <c r="IQP36" s="78"/>
      <c r="IQQ36" s="78"/>
      <c r="IQR36" s="78"/>
      <c r="IQS36" s="78"/>
      <c r="IQT36" s="78"/>
      <c r="IQU36" s="78"/>
      <c r="IQV36" s="78"/>
      <c r="IQW36" s="78"/>
      <c r="IQX36" s="78"/>
      <c r="IQY36" s="78"/>
      <c r="IQZ36" s="78"/>
      <c r="IRA36" s="78"/>
      <c r="IRB36" s="78"/>
      <c r="IRC36" s="78"/>
      <c r="IRD36" s="78"/>
      <c r="IRE36" s="78"/>
      <c r="IRF36" s="78"/>
      <c r="IRG36" s="78"/>
      <c r="IRH36" s="78"/>
      <c r="IRI36" s="78"/>
      <c r="IRJ36" s="78"/>
      <c r="IRK36" s="78"/>
      <c r="IRL36" s="78"/>
      <c r="IRM36" s="78"/>
      <c r="IRN36" s="78"/>
      <c r="IRO36" s="78"/>
      <c r="IRP36" s="78"/>
      <c r="IRQ36" s="78"/>
      <c r="IRR36" s="78"/>
      <c r="IRS36" s="78"/>
      <c r="IRT36" s="78"/>
      <c r="IRU36" s="78"/>
      <c r="IRV36" s="78"/>
      <c r="IRW36" s="78"/>
      <c r="IRX36" s="78"/>
      <c r="IRY36" s="78"/>
      <c r="IRZ36" s="78"/>
      <c r="ISA36" s="78"/>
      <c r="ISB36" s="78"/>
      <c r="ISC36" s="78"/>
      <c r="ISD36" s="78"/>
      <c r="ISE36" s="78"/>
      <c r="ISF36" s="78"/>
      <c r="ISG36" s="78"/>
      <c r="ISH36" s="78"/>
      <c r="ISI36" s="78"/>
      <c r="ISJ36" s="78"/>
      <c r="ISK36" s="78"/>
      <c r="ISL36" s="78"/>
      <c r="ISM36" s="78"/>
      <c r="ISN36" s="78"/>
      <c r="ISO36" s="78"/>
      <c r="ISP36" s="78"/>
      <c r="ISQ36" s="78"/>
      <c r="ISR36" s="78"/>
      <c r="ISS36" s="78"/>
      <c r="IST36" s="78"/>
      <c r="ISU36" s="78"/>
      <c r="ISV36" s="78"/>
      <c r="ISW36" s="78"/>
      <c r="ISX36" s="78"/>
      <c r="ISY36" s="78"/>
      <c r="ISZ36" s="78"/>
      <c r="ITA36" s="78"/>
      <c r="ITB36" s="78"/>
      <c r="ITC36" s="78"/>
      <c r="ITD36" s="78"/>
      <c r="ITE36" s="78"/>
      <c r="ITF36" s="78"/>
      <c r="ITG36" s="78"/>
      <c r="ITH36" s="78"/>
      <c r="ITI36" s="78"/>
      <c r="ITJ36" s="78"/>
      <c r="ITK36" s="78"/>
      <c r="ITL36" s="78"/>
      <c r="ITM36" s="78"/>
      <c r="ITN36" s="78"/>
      <c r="ITO36" s="78"/>
      <c r="ITP36" s="78"/>
      <c r="ITQ36" s="78"/>
      <c r="ITR36" s="78"/>
      <c r="ITS36" s="78"/>
      <c r="ITT36" s="78"/>
      <c r="ITU36" s="78"/>
      <c r="ITV36" s="78"/>
      <c r="ITW36" s="78"/>
      <c r="ITX36" s="78"/>
      <c r="ITY36" s="78"/>
      <c r="ITZ36" s="78"/>
      <c r="IUA36" s="78"/>
      <c r="IUB36" s="78"/>
      <c r="IUC36" s="78"/>
      <c r="IUD36" s="78"/>
      <c r="IUE36" s="78"/>
      <c r="IUF36" s="78"/>
      <c r="IUG36" s="78"/>
      <c r="IUH36" s="78"/>
      <c r="IUI36" s="78"/>
      <c r="IUJ36" s="78"/>
      <c r="IUK36" s="78"/>
      <c r="IUL36" s="78"/>
      <c r="IUM36" s="78"/>
      <c r="IUN36" s="78"/>
      <c r="IUO36" s="78"/>
      <c r="IUP36" s="78"/>
      <c r="IUQ36" s="78"/>
      <c r="IUR36" s="78"/>
      <c r="IUS36" s="78"/>
      <c r="IUT36" s="78"/>
      <c r="IUU36" s="78"/>
      <c r="IUV36" s="78"/>
      <c r="IUW36" s="78"/>
      <c r="IUX36" s="78"/>
      <c r="IUY36" s="78"/>
      <c r="IUZ36" s="78"/>
      <c r="IVA36" s="78"/>
      <c r="IVB36" s="78"/>
      <c r="IVC36" s="78"/>
      <c r="IVD36" s="78"/>
      <c r="IVE36" s="78"/>
      <c r="IVF36" s="78"/>
      <c r="IVG36" s="78"/>
      <c r="IVH36" s="78"/>
      <c r="IVI36" s="78"/>
      <c r="IVJ36" s="78"/>
      <c r="IVK36" s="78"/>
      <c r="IVL36" s="78"/>
      <c r="IVM36" s="78"/>
      <c r="IVN36" s="78"/>
      <c r="IVO36" s="78"/>
      <c r="IVP36" s="78"/>
      <c r="IVQ36" s="78"/>
      <c r="IVR36" s="78"/>
      <c r="IVS36" s="78"/>
      <c r="IVT36" s="78"/>
      <c r="IVU36" s="78"/>
      <c r="IVV36" s="78"/>
      <c r="IVW36" s="78"/>
      <c r="IVX36" s="78"/>
      <c r="IVY36" s="78"/>
      <c r="IVZ36" s="78"/>
      <c r="IWA36" s="78"/>
      <c r="IWB36" s="78"/>
      <c r="IWC36" s="78"/>
      <c r="IWD36" s="78"/>
      <c r="IWE36" s="78"/>
      <c r="IWF36" s="78"/>
      <c r="IWG36" s="78"/>
      <c r="IWH36" s="78"/>
      <c r="IWI36" s="78"/>
      <c r="IWJ36" s="78"/>
      <c r="IWK36" s="78"/>
      <c r="IWL36" s="78"/>
      <c r="IWM36" s="78"/>
      <c r="IWN36" s="78"/>
      <c r="IWO36" s="78"/>
      <c r="IWP36" s="78"/>
      <c r="IWQ36" s="78"/>
      <c r="IWR36" s="78"/>
      <c r="IWS36" s="78"/>
      <c r="IWT36" s="78"/>
      <c r="IWU36" s="78"/>
      <c r="IWV36" s="78"/>
      <c r="IWW36" s="78"/>
      <c r="IWX36" s="78"/>
      <c r="IWY36" s="78"/>
      <c r="IWZ36" s="78"/>
      <c r="IXA36" s="78"/>
      <c r="IXB36" s="78"/>
      <c r="IXC36" s="78"/>
      <c r="IXD36" s="78"/>
      <c r="IXE36" s="78"/>
      <c r="IXF36" s="78"/>
      <c r="IXG36" s="78"/>
      <c r="IXH36" s="78"/>
      <c r="IXI36" s="78"/>
      <c r="IXJ36" s="78"/>
      <c r="IXK36" s="78"/>
      <c r="IXL36" s="78"/>
      <c r="IXM36" s="78"/>
      <c r="IXN36" s="78"/>
      <c r="IXO36" s="78"/>
      <c r="IXP36" s="78"/>
      <c r="IXQ36" s="78"/>
      <c r="IXR36" s="78"/>
      <c r="IXS36" s="78"/>
      <c r="IXT36" s="78"/>
      <c r="IXU36" s="78"/>
      <c r="IXV36" s="78"/>
      <c r="IXW36" s="78"/>
      <c r="IXX36" s="78"/>
      <c r="IXY36" s="78"/>
      <c r="IXZ36" s="78"/>
      <c r="IYA36" s="78"/>
      <c r="IYB36" s="78"/>
      <c r="IYC36" s="78"/>
      <c r="IYD36" s="78"/>
      <c r="IYE36" s="78"/>
      <c r="IYF36" s="78"/>
      <c r="IYG36" s="78"/>
      <c r="IYH36" s="78"/>
      <c r="IYI36" s="78"/>
      <c r="IYJ36" s="78"/>
      <c r="IYK36" s="78"/>
      <c r="IYL36" s="78"/>
      <c r="IYM36" s="78"/>
      <c r="IYN36" s="78"/>
      <c r="IYO36" s="78"/>
      <c r="IYP36" s="78"/>
      <c r="IYQ36" s="78"/>
      <c r="IYR36" s="78"/>
      <c r="IYS36" s="78"/>
      <c r="IYT36" s="78"/>
      <c r="IYU36" s="78"/>
      <c r="IYV36" s="78"/>
      <c r="IYW36" s="78"/>
      <c r="IYX36" s="78"/>
      <c r="IYY36" s="78"/>
      <c r="IYZ36" s="78"/>
      <c r="IZA36" s="78"/>
      <c r="IZB36" s="78"/>
      <c r="IZC36" s="78"/>
      <c r="IZD36" s="78"/>
      <c r="IZE36" s="78"/>
      <c r="IZF36" s="78"/>
      <c r="IZG36" s="78"/>
      <c r="IZH36" s="78"/>
      <c r="IZI36" s="78"/>
      <c r="IZJ36" s="78"/>
      <c r="IZK36" s="78"/>
      <c r="IZL36" s="78"/>
      <c r="IZM36" s="78"/>
      <c r="IZN36" s="78"/>
      <c r="IZO36" s="78"/>
      <c r="IZP36" s="78"/>
      <c r="IZQ36" s="78"/>
      <c r="IZR36" s="78"/>
      <c r="IZS36" s="78"/>
      <c r="IZT36" s="78"/>
      <c r="IZU36" s="78"/>
      <c r="IZV36" s="78"/>
      <c r="IZW36" s="78"/>
      <c r="IZX36" s="78"/>
      <c r="IZY36" s="78"/>
      <c r="IZZ36" s="78"/>
      <c r="JAA36" s="78"/>
      <c r="JAB36" s="78"/>
      <c r="JAC36" s="78"/>
      <c r="JAD36" s="78"/>
      <c r="JAE36" s="78"/>
      <c r="JAF36" s="78"/>
      <c r="JAG36" s="78"/>
      <c r="JAH36" s="78"/>
      <c r="JAI36" s="78"/>
      <c r="JAJ36" s="78"/>
      <c r="JAK36" s="78"/>
      <c r="JAL36" s="78"/>
      <c r="JAM36" s="78"/>
      <c r="JAN36" s="78"/>
      <c r="JAO36" s="78"/>
      <c r="JAP36" s="78"/>
      <c r="JAQ36" s="78"/>
      <c r="JAR36" s="78"/>
      <c r="JAS36" s="78"/>
      <c r="JAT36" s="78"/>
      <c r="JAU36" s="78"/>
      <c r="JAV36" s="78"/>
      <c r="JAW36" s="78"/>
      <c r="JAX36" s="78"/>
      <c r="JAY36" s="78"/>
      <c r="JAZ36" s="78"/>
      <c r="JBA36" s="78"/>
      <c r="JBB36" s="78"/>
      <c r="JBC36" s="78"/>
      <c r="JBD36" s="78"/>
      <c r="JBE36" s="78"/>
      <c r="JBF36" s="78"/>
      <c r="JBG36" s="78"/>
      <c r="JBH36" s="78"/>
      <c r="JBI36" s="78"/>
      <c r="JBJ36" s="78"/>
      <c r="JBK36" s="78"/>
      <c r="JBL36" s="78"/>
      <c r="JBM36" s="78"/>
      <c r="JBN36" s="78"/>
      <c r="JBO36" s="78"/>
      <c r="JBP36" s="78"/>
      <c r="JBQ36" s="78"/>
      <c r="JBR36" s="78"/>
      <c r="JBS36" s="78"/>
      <c r="JBT36" s="78"/>
      <c r="JBU36" s="78"/>
      <c r="JBV36" s="78"/>
      <c r="JBW36" s="78"/>
      <c r="JBX36" s="78"/>
      <c r="JBY36" s="78"/>
      <c r="JBZ36" s="78"/>
      <c r="JCA36" s="78"/>
      <c r="JCB36" s="78"/>
      <c r="JCC36" s="78"/>
      <c r="JCD36" s="78"/>
      <c r="JCE36" s="78"/>
      <c r="JCF36" s="78"/>
      <c r="JCG36" s="78"/>
      <c r="JCH36" s="78"/>
      <c r="JCI36" s="78"/>
      <c r="JCJ36" s="78"/>
      <c r="JCK36" s="78"/>
      <c r="JCL36" s="78"/>
      <c r="JCM36" s="78"/>
      <c r="JCN36" s="78"/>
      <c r="JCO36" s="78"/>
      <c r="JCP36" s="78"/>
      <c r="JCQ36" s="78"/>
      <c r="JCR36" s="78"/>
      <c r="JCS36" s="78"/>
      <c r="JCT36" s="78"/>
      <c r="JCU36" s="78"/>
      <c r="JCV36" s="78"/>
      <c r="JCW36" s="78"/>
      <c r="JCX36" s="78"/>
      <c r="JCY36" s="78"/>
      <c r="JCZ36" s="78"/>
      <c r="JDA36" s="78"/>
      <c r="JDB36" s="78"/>
      <c r="JDC36" s="78"/>
      <c r="JDD36" s="78"/>
      <c r="JDE36" s="78"/>
      <c r="JDF36" s="78"/>
      <c r="JDG36" s="78"/>
      <c r="JDH36" s="78"/>
      <c r="JDI36" s="78"/>
      <c r="JDJ36" s="78"/>
      <c r="JDK36" s="78"/>
      <c r="JDL36" s="78"/>
      <c r="JDM36" s="78"/>
      <c r="JDN36" s="78"/>
      <c r="JDO36" s="78"/>
      <c r="JDP36" s="78"/>
      <c r="JDQ36" s="78"/>
      <c r="JDR36" s="78"/>
      <c r="JDS36" s="78"/>
      <c r="JDT36" s="78"/>
      <c r="JDU36" s="78"/>
      <c r="JDV36" s="78"/>
      <c r="JDW36" s="78"/>
      <c r="JDX36" s="78"/>
      <c r="JDY36" s="78"/>
      <c r="JDZ36" s="78"/>
      <c r="JEA36" s="78"/>
      <c r="JEB36" s="78"/>
      <c r="JEC36" s="78"/>
      <c r="JED36" s="78"/>
      <c r="JEE36" s="78"/>
      <c r="JEF36" s="78"/>
      <c r="JEG36" s="78"/>
      <c r="JEH36" s="78"/>
      <c r="JEI36" s="78"/>
      <c r="JEJ36" s="78"/>
      <c r="JEK36" s="78"/>
      <c r="JEL36" s="78"/>
      <c r="JEM36" s="78"/>
      <c r="JEN36" s="78"/>
      <c r="JEO36" s="78"/>
      <c r="JEP36" s="78"/>
      <c r="JEQ36" s="78"/>
      <c r="JER36" s="78"/>
      <c r="JES36" s="78"/>
      <c r="JET36" s="78"/>
      <c r="JEU36" s="78"/>
      <c r="JEV36" s="78"/>
      <c r="JEW36" s="78"/>
      <c r="JEX36" s="78"/>
      <c r="JEY36" s="78"/>
      <c r="JEZ36" s="78"/>
      <c r="JFA36" s="78"/>
      <c r="JFB36" s="78"/>
      <c r="JFC36" s="78"/>
      <c r="JFD36" s="78"/>
      <c r="JFE36" s="78"/>
      <c r="JFF36" s="78"/>
      <c r="JFG36" s="78"/>
      <c r="JFH36" s="78"/>
      <c r="JFI36" s="78"/>
      <c r="JFJ36" s="78"/>
      <c r="JFK36" s="78"/>
      <c r="JFL36" s="78"/>
      <c r="JFM36" s="78"/>
      <c r="JFN36" s="78"/>
      <c r="JFO36" s="78"/>
      <c r="JFP36" s="78"/>
      <c r="JFQ36" s="78"/>
      <c r="JFR36" s="78"/>
      <c r="JFS36" s="78"/>
      <c r="JFT36" s="78"/>
      <c r="JFU36" s="78"/>
      <c r="JFV36" s="78"/>
      <c r="JFW36" s="78"/>
      <c r="JFX36" s="78"/>
      <c r="JFY36" s="78"/>
      <c r="JFZ36" s="78"/>
      <c r="JGA36" s="78"/>
      <c r="JGB36" s="78"/>
      <c r="JGC36" s="78"/>
      <c r="JGD36" s="78"/>
      <c r="JGE36" s="78"/>
      <c r="JGF36" s="78"/>
      <c r="JGG36" s="78"/>
      <c r="JGH36" s="78"/>
      <c r="JGI36" s="78"/>
      <c r="JGJ36" s="78"/>
      <c r="JGK36" s="78"/>
      <c r="JGL36" s="78"/>
      <c r="JGM36" s="78"/>
      <c r="JGN36" s="78"/>
      <c r="JGO36" s="78"/>
      <c r="JGP36" s="78"/>
      <c r="JGQ36" s="78"/>
      <c r="JGR36" s="78"/>
      <c r="JGS36" s="78"/>
      <c r="JGT36" s="78"/>
      <c r="JGU36" s="78"/>
      <c r="JGV36" s="78"/>
      <c r="JGW36" s="78"/>
      <c r="JGX36" s="78"/>
      <c r="JGY36" s="78"/>
      <c r="JGZ36" s="78"/>
      <c r="JHA36" s="78"/>
      <c r="JHB36" s="78"/>
      <c r="JHC36" s="78"/>
      <c r="JHD36" s="78"/>
      <c r="JHE36" s="78"/>
      <c r="JHF36" s="78"/>
      <c r="JHG36" s="78"/>
      <c r="JHH36" s="78"/>
      <c r="JHI36" s="78"/>
      <c r="JHJ36" s="78"/>
      <c r="JHK36" s="78"/>
      <c r="JHL36" s="78"/>
      <c r="JHM36" s="78"/>
      <c r="JHN36" s="78"/>
      <c r="JHO36" s="78"/>
      <c r="JHP36" s="78"/>
      <c r="JHQ36" s="78"/>
      <c r="JHR36" s="78"/>
      <c r="JHS36" s="78"/>
      <c r="JHT36" s="78"/>
      <c r="JHU36" s="78"/>
      <c r="JHV36" s="78"/>
      <c r="JHW36" s="78"/>
      <c r="JHX36" s="78"/>
      <c r="JHY36" s="78"/>
      <c r="JHZ36" s="78"/>
      <c r="JIA36" s="78"/>
      <c r="JIB36" s="78"/>
      <c r="JIC36" s="78"/>
      <c r="JID36" s="78"/>
      <c r="JIE36" s="78"/>
      <c r="JIF36" s="78"/>
      <c r="JIG36" s="78"/>
      <c r="JIH36" s="78"/>
      <c r="JII36" s="78"/>
      <c r="JIJ36" s="78"/>
      <c r="JIK36" s="78"/>
      <c r="JIL36" s="78"/>
      <c r="JIM36" s="78"/>
      <c r="JIN36" s="78"/>
      <c r="JIO36" s="78"/>
      <c r="JIP36" s="78"/>
      <c r="JIQ36" s="78"/>
      <c r="JIR36" s="78"/>
      <c r="JIS36" s="78"/>
      <c r="JIT36" s="78"/>
      <c r="JIU36" s="78"/>
      <c r="JIV36" s="78"/>
      <c r="JIW36" s="78"/>
      <c r="JIX36" s="78"/>
      <c r="JIY36" s="78"/>
      <c r="JIZ36" s="78"/>
      <c r="JJA36" s="78"/>
      <c r="JJB36" s="78"/>
      <c r="JJC36" s="78"/>
      <c r="JJD36" s="78"/>
      <c r="JJE36" s="78"/>
      <c r="JJF36" s="78"/>
      <c r="JJG36" s="78"/>
      <c r="JJH36" s="78"/>
      <c r="JJI36" s="78"/>
      <c r="JJJ36" s="78"/>
      <c r="JJK36" s="78"/>
      <c r="JJL36" s="78"/>
      <c r="JJM36" s="78"/>
      <c r="JJN36" s="78"/>
      <c r="JJO36" s="78"/>
      <c r="JJP36" s="78"/>
      <c r="JJQ36" s="78"/>
      <c r="JJR36" s="78"/>
      <c r="JJS36" s="78"/>
      <c r="JJT36" s="78"/>
      <c r="JJU36" s="78"/>
      <c r="JJV36" s="78"/>
      <c r="JJW36" s="78"/>
      <c r="JJX36" s="78"/>
      <c r="JJY36" s="78"/>
      <c r="JJZ36" s="78"/>
      <c r="JKA36" s="78"/>
      <c r="JKB36" s="78"/>
      <c r="JKC36" s="78"/>
      <c r="JKD36" s="78"/>
      <c r="JKE36" s="78"/>
      <c r="JKF36" s="78"/>
      <c r="JKG36" s="78"/>
      <c r="JKH36" s="78"/>
      <c r="JKI36" s="78"/>
      <c r="JKJ36" s="78"/>
      <c r="JKK36" s="78"/>
      <c r="JKL36" s="78"/>
      <c r="JKM36" s="78"/>
      <c r="JKN36" s="78"/>
      <c r="JKO36" s="78"/>
      <c r="JKP36" s="78"/>
      <c r="JKQ36" s="78"/>
      <c r="JKR36" s="78"/>
      <c r="JKS36" s="78"/>
      <c r="JKT36" s="78"/>
      <c r="JKU36" s="78"/>
      <c r="JKV36" s="78"/>
      <c r="JKW36" s="78"/>
      <c r="JKX36" s="78"/>
      <c r="JKY36" s="78"/>
      <c r="JKZ36" s="78"/>
      <c r="JLA36" s="78"/>
      <c r="JLB36" s="78"/>
      <c r="JLC36" s="78"/>
      <c r="JLD36" s="78"/>
      <c r="JLE36" s="78"/>
      <c r="JLF36" s="78"/>
      <c r="JLG36" s="78"/>
      <c r="JLH36" s="78"/>
      <c r="JLI36" s="78"/>
      <c r="JLJ36" s="78"/>
      <c r="JLK36" s="78"/>
      <c r="JLL36" s="78"/>
      <c r="JLM36" s="78"/>
      <c r="JLN36" s="78"/>
      <c r="JLO36" s="78"/>
      <c r="JLP36" s="78"/>
      <c r="JLQ36" s="78"/>
      <c r="JLR36" s="78"/>
      <c r="JLS36" s="78"/>
      <c r="JLT36" s="78"/>
      <c r="JLU36" s="78"/>
      <c r="JLV36" s="78"/>
      <c r="JLW36" s="78"/>
      <c r="JLX36" s="78"/>
      <c r="JLY36" s="78"/>
      <c r="JLZ36" s="78"/>
      <c r="JMA36" s="78"/>
      <c r="JMB36" s="78"/>
      <c r="JMC36" s="78"/>
      <c r="JMD36" s="78"/>
      <c r="JME36" s="78"/>
      <c r="JMF36" s="78"/>
      <c r="JMG36" s="78"/>
      <c r="JMH36" s="78"/>
      <c r="JMI36" s="78"/>
      <c r="JMJ36" s="78"/>
      <c r="JMK36" s="78"/>
      <c r="JML36" s="78"/>
      <c r="JMM36" s="78"/>
      <c r="JMN36" s="78"/>
      <c r="JMO36" s="78"/>
      <c r="JMP36" s="78"/>
      <c r="JMQ36" s="78"/>
      <c r="JMR36" s="78"/>
      <c r="JMS36" s="78"/>
      <c r="JMT36" s="78"/>
      <c r="JMU36" s="78"/>
      <c r="JMV36" s="78"/>
      <c r="JMW36" s="78"/>
      <c r="JMX36" s="78"/>
      <c r="JMY36" s="78"/>
      <c r="JMZ36" s="78"/>
      <c r="JNA36" s="78"/>
      <c r="JNB36" s="78"/>
      <c r="JNC36" s="78"/>
      <c r="JND36" s="78"/>
      <c r="JNE36" s="78"/>
      <c r="JNF36" s="78"/>
      <c r="JNG36" s="78"/>
      <c r="JNH36" s="78"/>
      <c r="JNI36" s="78"/>
      <c r="JNJ36" s="78"/>
      <c r="JNK36" s="78"/>
      <c r="JNL36" s="78"/>
      <c r="JNM36" s="78"/>
      <c r="JNN36" s="78"/>
      <c r="JNO36" s="78"/>
      <c r="JNP36" s="78"/>
      <c r="JNQ36" s="78"/>
      <c r="JNR36" s="78"/>
      <c r="JNS36" s="78"/>
      <c r="JNT36" s="78"/>
      <c r="JNU36" s="78"/>
      <c r="JNV36" s="78"/>
      <c r="JNW36" s="78"/>
      <c r="JNX36" s="78"/>
      <c r="JNY36" s="78"/>
      <c r="JNZ36" s="78"/>
      <c r="JOA36" s="78"/>
      <c r="JOB36" s="78"/>
      <c r="JOC36" s="78"/>
      <c r="JOD36" s="78"/>
      <c r="JOE36" s="78"/>
      <c r="JOF36" s="78"/>
      <c r="JOG36" s="78"/>
      <c r="JOH36" s="78"/>
      <c r="JOI36" s="78"/>
      <c r="JOJ36" s="78"/>
      <c r="JOK36" s="78"/>
      <c r="JOL36" s="78"/>
      <c r="JOM36" s="78"/>
      <c r="JON36" s="78"/>
      <c r="JOO36" s="78"/>
      <c r="JOP36" s="78"/>
      <c r="JOQ36" s="78"/>
      <c r="JOR36" s="78"/>
      <c r="JOS36" s="78"/>
      <c r="JOT36" s="78"/>
      <c r="JOU36" s="78"/>
      <c r="JOV36" s="78"/>
      <c r="JOW36" s="78"/>
      <c r="JOX36" s="78"/>
      <c r="JOY36" s="78"/>
      <c r="JOZ36" s="78"/>
      <c r="JPA36" s="78"/>
      <c r="JPB36" s="78"/>
      <c r="JPC36" s="78"/>
      <c r="JPD36" s="78"/>
      <c r="JPE36" s="78"/>
      <c r="JPF36" s="78"/>
      <c r="JPG36" s="78"/>
      <c r="JPH36" s="78"/>
      <c r="JPI36" s="78"/>
      <c r="JPJ36" s="78"/>
      <c r="JPK36" s="78"/>
      <c r="JPL36" s="78"/>
      <c r="JPM36" s="78"/>
      <c r="JPN36" s="78"/>
      <c r="JPO36" s="78"/>
      <c r="JPP36" s="78"/>
      <c r="JPQ36" s="78"/>
      <c r="JPR36" s="78"/>
      <c r="JPS36" s="78"/>
      <c r="JPT36" s="78"/>
      <c r="JPU36" s="78"/>
      <c r="JPV36" s="78"/>
      <c r="JPW36" s="78"/>
      <c r="JPX36" s="78"/>
      <c r="JPY36" s="78"/>
      <c r="JPZ36" s="78"/>
      <c r="JQA36" s="78"/>
      <c r="JQB36" s="78"/>
      <c r="JQC36" s="78"/>
      <c r="JQD36" s="78"/>
      <c r="JQE36" s="78"/>
      <c r="JQF36" s="78"/>
      <c r="JQG36" s="78"/>
      <c r="JQH36" s="78"/>
      <c r="JQI36" s="78"/>
      <c r="JQJ36" s="78"/>
      <c r="JQK36" s="78"/>
      <c r="JQL36" s="78"/>
      <c r="JQM36" s="78"/>
      <c r="JQN36" s="78"/>
      <c r="JQO36" s="78"/>
      <c r="JQP36" s="78"/>
      <c r="JQQ36" s="78"/>
      <c r="JQR36" s="78"/>
      <c r="JQS36" s="78"/>
      <c r="JQT36" s="78"/>
      <c r="JQU36" s="78"/>
      <c r="JQV36" s="78"/>
      <c r="JQW36" s="78"/>
      <c r="JQX36" s="78"/>
      <c r="JQY36" s="78"/>
      <c r="JQZ36" s="78"/>
      <c r="JRA36" s="78"/>
      <c r="JRB36" s="78"/>
      <c r="JRC36" s="78"/>
      <c r="JRD36" s="78"/>
      <c r="JRE36" s="78"/>
      <c r="JRF36" s="78"/>
      <c r="JRG36" s="78"/>
      <c r="JRH36" s="78"/>
      <c r="JRI36" s="78"/>
      <c r="JRJ36" s="78"/>
      <c r="JRK36" s="78"/>
      <c r="JRL36" s="78"/>
      <c r="JRM36" s="78"/>
      <c r="JRN36" s="78"/>
      <c r="JRO36" s="78"/>
      <c r="JRP36" s="78"/>
      <c r="JRQ36" s="78"/>
      <c r="JRR36" s="78"/>
      <c r="JRS36" s="78"/>
      <c r="JRT36" s="78"/>
      <c r="JRU36" s="78"/>
      <c r="JRV36" s="78"/>
      <c r="JRW36" s="78"/>
      <c r="JRX36" s="78"/>
      <c r="JRY36" s="78"/>
      <c r="JRZ36" s="78"/>
      <c r="JSA36" s="78"/>
      <c r="JSB36" s="78"/>
      <c r="JSC36" s="78"/>
      <c r="JSD36" s="78"/>
      <c r="JSE36" s="78"/>
      <c r="JSF36" s="78"/>
      <c r="JSG36" s="78"/>
      <c r="JSH36" s="78"/>
      <c r="JSI36" s="78"/>
      <c r="JSJ36" s="78"/>
      <c r="JSK36" s="78"/>
      <c r="JSL36" s="78"/>
      <c r="JSM36" s="78"/>
      <c r="JSN36" s="78"/>
      <c r="JSO36" s="78"/>
      <c r="JSP36" s="78"/>
      <c r="JSQ36" s="78"/>
      <c r="JSR36" s="78"/>
      <c r="JSS36" s="78"/>
      <c r="JST36" s="78"/>
      <c r="JSU36" s="78"/>
      <c r="JSV36" s="78"/>
      <c r="JSW36" s="78"/>
      <c r="JSX36" s="78"/>
      <c r="JSY36" s="78"/>
      <c r="JSZ36" s="78"/>
      <c r="JTA36" s="78"/>
      <c r="JTB36" s="78"/>
      <c r="JTC36" s="78"/>
      <c r="JTD36" s="78"/>
      <c r="JTE36" s="78"/>
      <c r="JTF36" s="78"/>
      <c r="JTG36" s="78"/>
      <c r="JTH36" s="78"/>
      <c r="JTI36" s="78"/>
      <c r="JTJ36" s="78"/>
      <c r="JTK36" s="78"/>
      <c r="JTL36" s="78"/>
      <c r="JTM36" s="78"/>
      <c r="JTN36" s="78"/>
      <c r="JTO36" s="78"/>
      <c r="JTP36" s="78"/>
      <c r="JTQ36" s="78"/>
      <c r="JTR36" s="78"/>
      <c r="JTS36" s="78"/>
      <c r="JTT36" s="78"/>
      <c r="JTU36" s="78"/>
      <c r="JTV36" s="78"/>
      <c r="JTW36" s="78"/>
      <c r="JTX36" s="78"/>
      <c r="JTY36" s="78"/>
      <c r="JTZ36" s="78"/>
      <c r="JUA36" s="78"/>
      <c r="JUB36" s="78"/>
      <c r="JUC36" s="78"/>
      <c r="JUD36" s="78"/>
      <c r="JUE36" s="78"/>
      <c r="JUF36" s="78"/>
      <c r="JUG36" s="78"/>
      <c r="JUH36" s="78"/>
      <c r="JUI36" s="78"/>
      <c r="JUJ36" s="78"/>
      <c r="JUK36" s="78"/>
      <c r="JUL36" s="78"/>
      <c r="JUM36" s="78"/>
      <c r="JUN36" s="78"/>
      <c r="JUO36" s="78"/>
      <c r="JUP36" s="78"/>
      <c r="JUQ36" s="78"/>
      <c r="JUR36" s="78"/>
      <c r="JUS36" s="78"/>
      <c r="JUT36" s="78"/>
      <c r="JUU36" s="78"/>
      <c r="JUV36" s="78"/>
      <c r="JUW36" s="78"/>
      <c r="JUX36" s="78"/>
      <c r="JUY36" s="78"/>
      <c r="JUZ36" s="78"/>
      <c r="JVA36" s="78"/>
      <c r="JVB36" s="78"/>
      <c r="JVC36" s="78"/>
      <c r="JVD36" s="78"/>
      <c r="JVE36" s="78"/>
      <c r="JVF36" s="78"/>
      <c r="JVG36" s="78"/>
      <c r="JVH36" s="78"/>
      <c r="JVI36" s="78"/>
      <c r="JVJ36" s="78"/>
      <c r="JVK36" s="78"/>
      <c r="JVL36" s="78"/>
      <c r="JVM36" s="78"/>
      <c r="JVN36" s="78"/>
      <c r="JVO36" s="78"/>
      <c r="JVP36" s="78"/>
      <c r="JVQ36" s="78"/>
      <c r="JVR36" s="78"/>
      <c r="JVS36" s="78"/>
      <c r="JVT36" s="78"/>
      <c r="JVU36" s="78"/>
      <c r="JVV36" s="78"/>
      <c r="JVW36" s="78"/>
      <c r="JVX36" s="78"/>
      <c r="JVY36" s="78"/>
      <c r="JVZ36" s="78"/>
      <c r="JWA36" s="78"/>
      <c r="JWB36" s="78"/>
      <c r="JWC36" s="78"/>
      <c r="JWD36" s="78"/>
      <c r="JWE36" s="78"/>
      <c r="JWF36" s="78"/>
      <c r="JWG36" s="78"/>
      <c r="JWH36" s="78"/>
      <c r="JWI36" s="78"/>
      <c r="JWJ36" s="78"/>
      <c r="JWK36" s="78"/>
      <c r="JWL36" s="78"/>
      <c r="JWM36" s="78"/>
      <c r="JWN36" s="78"/>
      <c r="JWO36" s="78"/>
      <c r="JWP36" s="78"/>
      <c r="JWQ36" s="78"/>
      <c r="JWR36" s="78"/>
      <c r="JWS36" s="78"/>
      <c r="JWT36" s="78"/>
      <c r="JWU36" s="78"/>
      <c r="JWV36" s="78"/>
      <c r="JWW36" s="78"/>
      <c r="JWX36" s="78"/>
      <c r="JWY36" s="78"/>
      <c r="JWZ36" s="78"/>
      <c r="JXA36" s="78"/>
      <c r="JXB36" s="78"/>
      <c r="JXC36" s="78"/>
      <c r="JXD36" s="78"/>
      <c r="JXE36" s="78"/>
      <c r="JXF36" s="78"/>
      <c r="JXG36" s="78"/>
      <c r="JXH36" s="78"/>
      <c r="JXI36" s="78"/>
      <c r="JXJ36" s="78"/>
      <c r="JXK36" s="78"/>
      <c r="JXL36" s="78"/>
      <c r="JXM36" s="78"/>
      <c r="JXN36" s="78"/>
      <c r="JXO36" s="78"/>
      <c r="JXP36" s="78"/>
      <c r="JXQ36" s="78"/>
      <c r="JXR36" s="78"/>
      <c r="JXS36" s="78"/>
      <c r="JXT36" s="78"/>
      <c r="JXU36" s="78"/>
      <c r="JXV36" s="78"/>
      <c r="JXW36" s="78"/>
      <c r="JXX36" s="78"/>
      <c r="JXY36" s="78"/>
      <c r="JXZ36" s="78"/>
      <c r="JYA36" s="78"/>
      <c r="JYB36" s="78"/>
      <c r="JYC36" s="78"/>
      <c r="JYD36" s="78"/>
      <c r="JYE36" s="78"/>
      <c r="JYF36" s="78"/>
      <c r="JYG36" s="78"/>
      <c r="JYH36" s="78"/>
      <c r="JYI36" s="78"/>
      <c r="JYJ36" s="78"/>
      <c r="JYK36" s="78"/>
      <c r="JYL36" s="78"/>
      <c r="JYM36" s="78"/>
      <c r="JYN36" s="78"/>
      <c r="JYO36" s="78"/>
      <c r="JYP36" s="78"/>
      <c r="JYQ36" s="78"/>
      <c r="JYR36" s="78"/>
      <c r="JYS36" s="78"/>
      <c r="JYT36" s="78"/>
      <c r="JYU36" s="78"/>
      <c r="JYV36" s="78"/>
      <c r="JYW36" s="78"/>
      <c r="JYX36" s="78"/>
      <c r="JYY36" s="78"/>
      <c r="JYZ36" s="78"/>
      <c r="JZA36" s="78"/>
      <c r="JZB36" s="78"/>
      <c r="JZC36" s="78"/>
      <c r="JZD36" s="78"/>
      <c r="JZE36" s="78"/>
      <c r="JZF36" s="78"/>
      <c r="JZG36" s="78"/>
      <c r="JZH36" s="78"/>
      <c r="JZI36" s="78"/>
      <c r="JZJ36" s="78"/>
      <c r="JZK36" s="78"/>
      <c r="JZL36" s="78"/>
      <c r="JZM36" s="78"/>
      <c r="JZN36" s="78"/>
      <c r="JZO36" s="78"/>
      <c r="JZP36" s="78"/>
      <c r="JZQ36" s="78"/>
      <c r="JZR36" s="78"/>
      <c r="JZS36" s="78"/>
      <c r="JZT36" s="78"/>
      <c r="JZU36" s="78"/>
      <c r="JZV36" s="78"/>
      <c r="JZW36" s="78"/>
      <c r="JZX36" s="78"/>
      <c r="JZY36" s="78"/>
      <c r="JZZ36" s="78"/>
      <c r="KAA36" s="78"/>
      <c r="KAB36" s="78"/>
      <c r="KAC36" s="78"/>
      <c r="KAD36" s="78"/>
      <c r="KAE36" s="78"/>
      <c r="KAF36" s="78"/>
      <c r="KAG36" s="78"/>
      <c r="KAH36" s="78"/>
      <c r="KAI36" s="78"/>
      <c r="KAJ36" s="78"/>
      <c r="KAK36" s="78"/>
      <c r="KAL36" s="78"/>
      <c r="KAM36" s="78"/>
      <c r="KAN36" s="78"/>
      <c r="KAO36" s="78"/>
      <c r="KAP36" s="78"/>
      <c r="KAQ36" s="78"/>
      <c r="KAR36" s="78"/>
      <c r="KAS36" s="78"/>
      <c r="KAT36" s="78"/>
      <c r="KAU36" s="78"/>
      <c r="KAV36" s="78"/>
      <c r="KAW36" s="78"/>
      <c r="KAX36" s="78"/>
      <c r="KAY36" s="78"/>
      <c r="KAZ36" s="78"/>
      <c r="KBA36" s="78"/>
      <c r="KBB36" s="78"/>
      <c r="KBC36" s="78"/>
      <c r="KBD36" s="78"/>
      <c r="KBE36" s="78"/>
      <c r="KBF36" s="78"/>
      <c r="KBG36" s="78"/>
      <c r="KBH36" s="78"/>
      <c r="KBI36" s="78"/>
      <c r="KBJ36" s="78"/>
      <c r="KBK36" s="78"/>
      <c r="KBL36" s="78"/>
      <c r="KBM36" s="78"/>
      <c r="KBN36" s="78"/>
      <c r="KBO36" s="78"/>
      <c r="KBP36" s="78"/>
      <c r="KBQ36" s="78"/>
      <c r="KBR36" s="78"/>
      <c r="KBS36" s="78"/>
      <c r="KBT36" s="78"/>
      <c r="KBU36" s="78"/>
      <c r="KBV36" s="78"/>
      <c r="KBW36" s="78"/>
      <c r="KBX36" s="78"/>
      <c r="KBY36" s="78"/>
      <c r="KBZ36" s="78"/>
      <c r="KCA36" s="78"/>
      <c r="KCB36" s="78"/>
      <c r="KCC36" s="78"/>
      <c r="KCD36" s="78"/>
      <c r="KCE36" s="78"/>
      <c r="KCF36" s="78"/>
      <c r="KCG36" s="78"/>
      <c r="KCH36" s="78"/>
      <c r="KCI36" s="78"/>
      <c r="KCJ36" s="78"/>
      <c r="KCK36" s="78"/>
      <c r="KCL36" s="78"/>
      <c r="KCM36" s="78"/>
      <c r="KCN36" s="78"/>
      <c r="KCO36" s="78"/>
      <c r="KCP36" s="78"/>
      <c r="KCQ36" s="78"/>
      <c r="KCR36" s="78"/>
      <c r="KCS36" s="78"/>
      <c r="KCT36" s="78"/>
      <c r="KCU36" s="78"/>
      <c r="KCV36" s="78"/>
      <c r="KCW36" s="78"/>
      <c r="KCX36" s="78"/>
      <c r="KCY36" s="78"/>
      <c r="KCZ36" s="78"/>
      <c r="KDA36" s="78"/>
      <c r="KDB36" s="78"/>
      <c r="KDC36" s="78"/>
      <c r="KDD36" s="78"/>
      <c r="KDE36" s="78"/>
      <c r="KDF36" s="78"/>
      <c r="KDG36" s="78"/>
      <c r="KDH36" s="78"/>
      <c r="KDI36" s="78"/>
      <c r="KDJ36" s="78"/>
      <c r="KDK36" s="78"/>
      <c r="KDL36" s="78"/>
      <c r="KDM36" s="78"/>
      <c r="KDN36" s="78"/>
      <c r="KDO36" s="78"/>
      <c r="KDP36" s="78"/>
      <c r="KDQ36" s="78"/>
      <c r="KDR36" s="78"/>
      <c r="KDS36" s="78"/>
      <c r="KDT36" s="78"/>
      <c r="KDU36" s="78"/>
      <c r="KDV36" s="78"/>
      <c r="KDW36" s="78"/>
      <c r="KDX36" s="78"/>
      <c r="KDY36" s="78"/>
      <c r="KDZ36" s="78"/>
      <c r="KEA36" s="78"/>
      <c r="KEB36" s="78"/>
      <c r="KEC36" s="78"/>
      <c r="KED36" s="78"/>
      <c r="KEE36" s="78"/>
      <c r="KEF36" s="78"/>
      <c r="KEG36" s="78"/>
      <c r="KEH36" s="78"/>
      <c r="KEI36" s="78"/>
      <c r="KEJ36" s="78"/>
      <c r="KEK36" s="78"/>
      <c r="KEL36" s="78"/>
      <c r="KEM36" s="78"/>
      <c r="KEN36" s="78"/>
      <c r="KEO36" s="78"/>
      <c r="KEP36" s="78"/>
      <c r="KEQ36" s="78"/>
      <c r="KER36" s="78"/>
      <c r="KES36" s="78"/>
      <c r="KET36" s="78"/>
      <c r="KEU36" s="78"/>
      <c r="KEV36" s="78"/>
      <c r="KEW36" s="78"/>
      <c r="KEX36" s="78"/>
      <c r="KEY36" s="78"/>
      <c r="KEZ36" s="78"/>
      <c r="KFA36" s="78"/>
      <c r="KFB36" s="78"/>
      <c r="KFC36" s="78"/>
      <c r="KFD36" s="78"/>
      <c r="KFE36" s="78"/>
      <c r="KFF36" s="78"/>
      <c r="KFG36" s="78"/>
      <c r="KFH36" s="78"/>
      <c r="KFI36" s="78"/>
      <c r="KFJ36" s="78"/>
      <c r="KFK36" s="78"/>
      <c r="KFL36" s="78"/>
      <c r="KFM36" s="78"/>
      <c r="KFN36" s="78"/>
      <c r="KFO36" s="78"/>
      <c r="KFP36" s="78"/>
      <c r="KFQ36" s="78"/>
      <c r="KFR36" s="78"/>
      <c r="KFS36" s="78"/>
      <c r="KFT36" s="78"/>
      <c r="KFU36" s="78"/>
      <c r="KFV36" s="78"/>
      <c r="KFW36" s="78"/>
      <c r="KFX36" s="78"/>
      <c r="KFY36" s="78"/>
      <c r="KFZ36" s="78"/>
      <c r="KGA36" s="78"/>
      <c r="KGB36" s="78"/>
      <c r="KGC36" s="78"/>
      <c r="KGD36" s="78"/>
      <c r="KGE36" s="78"/>
      <c r="KGF36" s="78"/>
      <c r="KGG36" s="78"/>
      <c r="KGH36" s="78"/>
      <c r="KGI36" s="78"/>
      <c r="KGJ36" s="78"/>
      <c r="KGK36" s="78"/>
      <c r="KGL36" s="78"/>
      <c r="KGM36" s="78"/>
      <c r="KGN36" s="78"/>
      <c r="KGO36" s="78"/>
      <c r="KGP36" s="78"/>
      <c r="KGQ36" s="78"/>
      <c r="KGR36" s="78"/>
      <c r="KGS36" s="78"/>
      <c r="KGT36" s="78"/>
      <c r="KGU36" s="78"/>
      <c r="KGV36" s="78"/>
      <c r="KGW36" s="78"/>
      <c r="KGX36" s="78"/>
      <c r="KGY36" s="78"/>
      <c r="KGZ36" s="78"/>
      <c r="KHA36" s="78"/>
      <c r="KHB36" s="78"/>
      <c r="KHC36" s="78"/>
      <c r="KHD36" s="78"/>
      <c r="KHE36" s="78"/>
      <c r="KHF36" s="78"/>
      <c r="KHG36" s="78"/>
      <c r="KHH36" s="78"/>
      <c r="KHI36" s="78"/>
      <c r="KHJ36" s="78"/>
      <c r="KHK36" s="78"/>
      <c r="KHL36" s="78"/>
      <c r="KHM36" s="78"/>
      <c r="KHN36" s="78"/>
      <c r="KHO36" s="78"/>
      <c r="KHP36" s="78"/>
      <c r="KHQ36" s="78"/>
      <c r="KHR36" s="78"/>
      <c r="KHS36" s="78"/>
      <c r="KHT36" s="78"/>
      <c r="KHU36" s="78"/>
      <c r="KHV36" s="78"/>
      <c r="KHW36" s="78"/>
      <c r="KHX36" s="78"/>
      <c r="KHY36" s="78"/>
      <c r="KHZ36" s="78"/>
      <c r="KIA36" s="78"/>
      <c r="KIB36" s="78"/>
      <c r="KIC36" s="78"/>
      <c r="KID36" s="78"/>
      <c r="KIE36" s="78"/>
      <c r="KIF36" s="78"/>
      <c r="KIG36" s="78"/>
      <c r="KIH36" s="78"/>
      <c r="KII36" s="78"/>
      <c r="KIJ36" s="78"/>
      <c r="KIK36" s="78"/>
      <c r="KIL36" s="78"/>
      <c r="KIM36" s="78"/>
      <c r="KIN36" s="78"/>
      <c r="KIO36" s="78"/>
      <c r="KIP36" s="78"/>
      <c r="KIQ36" s="78"/>
      <c r="KIR36" s="78"/>
      <c r="KIS36" s="78"/>
      <c r="KIT36" s="78"/>
      <c r="KIU36" s="78"/>
      <c r="KIV36" s="78"/>
      <c r="KIW36" s="78"/>
      <c r="KIX36" s="78"/>
      <c r="KIY36" s="78"/>
      <c r="KIZ36" s="78"/>
      <c r="KJA36" s="78"/>
      <c r="KJB36" s="78"/>
      <c r="KJC36" s="78"/>
      <c r="KJD36" s="78"/>
      <c r="KJE36" s="78"/>
      <c r="KJF36" s="78"/>
      <c r="KJG36" s="78"/>
      <c r="KJH36" s="78"/>
      <c r="KJI36" s="78"/>
      <c r="KJJ36" s="78"/>
      <c r="KJK36" s="78"/>
      <c r="KJL36" s="78"/>
      <c r="KJM36" s="78"/>
      <c r="KJN36" s="78"/>
      <c r="KJO36" s="78"/>
      <c r="KJP36" s="78"/>
      <c r="KJQ36" s="78"/>
      <c r="KJR36" s="78"/>
      <c r="KJS36" s="78"/>
      <c r="KJT36" s="78"/>
      <c r="KJU36" s="78"/>
      <c r="KJV36" s="78"/>
      <c r="KJW36" s="78"/>
      <c r="KJX36" s="78"/>
      <c r="KJY36" s="78"/>
      <c r="KJZ36" s="78"/>
      <c r="KKA36" s="78"/>
      <c r="KKB36" s="78"/>
      <c r="KKC36" s="78"/>
      <c r="KKD36" s="78"/>
      <c r="KKE36" s="78"/>
      <c r="KKF36" s="78"/>
      <c r="KKG36" s="78"/>
      <c r="KKH36" s="78"/>
      <c r="KKI36" s="78"/>
      <c r="KKJ36" s="78"/>
      <c r="KKK36" s="78"/>
      <c r="KKL36" s="78"/>
      <c r="KKM36" s="78"/>
      <c r="KKN36" s="78"/>
      <c r="KKO36" s="78"/>
      <c r="KKP36" s="78"/>
      <c r="KKQ36" s="78"/>
      <c r="KKR36" s="78"/>
      <c r="KKS36" s="78"/>
      <c r="KKT36" s="78"/>
      <c r="KKU36" s="78"/>
      <c r="KKV36" s="78"/>
      <c r="KKW36" s="78"/>
      <c r="KKX36" s="78"/>
      <c r="KKY36" s="78"/>
      <c r="KKZ36" s="78"/>
      <c r="KLA36" s="78"/>
      <c r="KLB36" s="78"/>
      <c r="KLC36" s="78"/>
      <c r="KLD36" s="78"/>
      <c r="KLE36" s="78"/>
      <c r="KLF36" s="78"/>
      <c r="KLG36" s="78"/>
      <c r="KLH36" s="78"/>
      <c r="KLI36" s="78"/>
      <c r="KLJ36" s="78"/>
      <c r="KLK36" s="78"/>
      <c r="KLL36" s="78"/>
      <c r="KLM36" s="78"/>
      <c r="KLN36" s="78"/>
      <c r="KLO36" s="78"/>
      <c r="KLP36" s="78"/>
      <c r="KLQ36" s="78"/>
      <c r="KLR36" s="78"/>
      <c r="KLS36" s="78"/>
      <c r="KLT36" s="78"/>
      <c r="KLU36" s="78"/>
      <c r="KLV36" s="78"/>
      <c r="KLW36" s="78"/>
      <c r="KLX36" s="78"/>
      <c r="KLY36" s="78"/>
      <c r="KLZ36" s="78"/>
      <c r="KMA36" s="78"/>
      <c r="KMB36" s="78"/>
      <c r="KMC36" s="78"/>
      <c r="KMD36" s="78"/>
      <c r="KME36" s="78"/>
      <c r="KMF36" s="78"/>
      <c r="KMG36" s="78"/>
      <c r="KMH36" s="78"/>
      <c r="KMI36" s="78"/>
      <c r="KMJ36" s="78"/>
      <c r="KMK36" s="78"/>
      <c r="KML36" s="78"/>
      <c r="KMM36" s="78"/>
      <c r="KMN36" s="78"/>
      <c r="KMO36" s="78"/>
      <c r="KMP36" s="78"/>
      <c r="KMQ36" s="78"/>
      <c r="KMR36" s="78"/>
      <c r="KMS36" s="78"/>
      <c r="KMT36" s="78"/>
      <c r="KMU36" s="78"/>
      <c r="KMV36" s="78"/>
      <c r="KMW36" s="78"/>
      <c r="KMX36" s="78"/>
      <c r="KMY36" s="78"/>
      <c r="KMZ36" s="78"/>
      <c r="KNA36" s="78"/>
      <c r="KNB36" s="78"/>
      <c r="KNC36" s="78"/>
      <c r="KND36" s="78"/>
      <c r="KNE36" s="78"/>
      <c r="KNF36" s="78"/>
      <c r="KNG36" s="78"/>
      <c r="KNH36" s="78"/>
      <c r="KNI36" s="78"/>
      <c r="KNJ36" s="78"/>
      <c r="KNK36" s="78"/>
      <c r="KNL36" s="78"/>
      <c r="KNM36" s="78"/>
      <c r="KNN36" s="78"/>
      <c r="KNO36" s="78"/>
      <c r="KNP36" s="78"/>
      <c r="KNQ36" s="78"/>
      <c r="KNR36" s="78"/>
      <c r="KNS36" s="78"/>
      <c r="KNT36" s="78"/>
      <c r="KNU36" s="78"/>
      <c r="KNV36" s="78"/>
      <c r="KNW36" s="78"/>
      <c r="KNX36" s="78"/>
      <c r="KNY36" s="78"/>
      <c r="KNZ36" s="78"/>
      <c r="KOA36" s="78"/>
      <c r="KOB36" s="78"/>
      <c r="KOC36" s="78"/>
      <c r="KOD36" s="78"/>
      <c r="KOE36" s="78"/>
      <c r="KOF36" s="78"/>
      <c r="KOG36" s="78"/>
      <c r="KOH36" s="78"/>
      <c r="KOI36" s="78"/>
      <c r="KOJ36" s="78"/>
      <c r="KOK36" s="78"/>
      <c r="KOL36" s="78"/>
      <c r="KOM36" s="78"/>
      <c r="KON36" s="78"/>
      <c r="KOO36" s="78"/>
      <c r="KOP36" s="78"/>
      <c r="KOQ36" s="78"/>
      <c r="KOR36" s="78"/>
      <c r="KOS36" s="78"/>
      <c r="KOT36" s="78"/>
      <c r="KOU36" s="78"/>
      <c r="KOV36" s="78"/>
      <c r="KOW36" s="78"/>
      <c r="KOX36" s="78"/>
      <c r="KOY36" s="78"/>
      <c r="KOZ36" s="78"/>
      <c r="KPA36" s="78"/>
      <c r="KPB36" s="78"/>
      <c r="KPC36" s="78"/>
      <c r="KPD36" s="78"/>
      <c r="KPE36" s="78"/>
      <c r="KPF36" s="78"/>
      <c r="KPG36" s="78"/>
      <c r="KPH36" s="78"/>
      <c r="KPI36" s="78"/>
      <c r="KPJ36" s="78"/>
      <c r="KPK36" s="78"/>
      <c r="KPL36" s="78"/>
      <c r="KPM36" s="78"/>
      <c r="KPN36" s="78"/>
      <c r="KPO36" s="78"/>
      <c r="KPP36" s="78"/>
      <c r="KPQ36" s="78"/>
      <c r="KPR36" s="78"/>
      <c r="KPS36" s="78"/>
      <c r="KPT36" s="78"/>
      <c r="KPU36" s="78"/>
      <c r="KPV36" s="78"/>
      <c r="KPW36" s="78"/>
      <c r="KPX36" s="78"/>
      <c r="KPY36" s="78"/>
      <c r="KPZ36" s="78"/>
      <c r="KQA36" s="78"/>
      <c r="KQB36" s="78"/>
      <c r="KQC36" s="78"/>
      <c r="KQD36" s="78"/>
      <c r="KQE36" s="78"/>
      <c r="KQF36" s="78"/>
      <c r="KQG36" s="78"/>
      <c r="KQH36" s="78"/>
      <c r="KQI36" s="78"/>
      <c r="KQJ36" s="78"/>
      <c r="KQK36" s="78"/>
      <c r="KQL36" s="78"/>
      <c r="KQM36" s="78"/>
      <c r="KQN36" s="78"/>
      <c r="KQO36" s="78"/>
      <c r="KQP36" s="78"/>
      <c r="KQQ36" s="78"/>
      <c r="KQR36" s="78"/>
      <c r="KQS36" s="78"/>
      <c r="KQT36" s="78"/>
      <c r="KQU36" s="78"/>
      <c r="KQV36" s="78"/>
      <c r="KQW36" s="78"/>
      <c r="KQX36" s="78"/>
      <c r="KQY36" s="78"/>
      <c r="KQZ36" s="78"/>
      <c r="KRA36" s="78"/>
      <c r="KRB36" s="78"/>
      <c r="KRC36" s="78"/>
      <c r="KRD36" s="78"/>
      <c r="KRE36" s="78"/>
      <c r="KRF36" s="78"/>
      <c r="KRG36" s="78"/>
      <c r="KRH36" s="78"/>
      <c r="KRI36" s="78"/>
      <c r="KRJ36" s="78"/>
      <c r="KRK36" s="78"/>
      <c r="KRL36" s="78"/>
      <c r="KRM36" s="78"/>
      <c r="KRN36" s="78"/>
      <c r="KRO36" s="78"/>
      <c r="KRP36" s="78"/>
      <c r="KRQ36" s="78"/>
      <c r="KRR36" s="78"/>
      <c r="KRS36" s="78"/>
      <c r="KRT36" s="78"/>
      <c r="KRU36" s="78"/>
      <c r="KRV36" s="78"/>
      <c r="KRW36" s="78"/>
      <c r="KRX36" s="78"/>
      <c r="KRY36" s="78"/>
      <c r="KRZ36" s="78"/>
      <c r="KSA36" s="78"/>
      <c r="KSB36" s="78"/>
      <c r="KSC36" s="78"/>
      <c r="KSD36" s="78"/>
      <c r="KSE36" s="78"/>
      <c r="KSF36" s="78"/>
      <c r="KSG36" s="78"/>
      <c r="KSH36" s="78"/>
      <c r="KSI36" s="78"/>
      <c r="KSJ36" s="78"/>
      <c r="KSK36" s="78"/>
      <c r="KSL36" s="78"/>
      <c r="KSM36" s="78"/>
      <c r="KSN36" s="78"/>
      <c r="KSO36" s="78"/>
      <c r="KSP36" s="78"/>
      <c r="KSQ36" s="78"/>
      <c r="KSR36" s="78"/>
      <c r="KSS36" s="78"/>
      <c r="KST36" s="78"/>
      <c r="KSU36" s="78"/>
      <c r="KSV36" s="78"/>
      <c r="KSW36" s="78"/>
      <c r="KSX36" s="78"/>
      <c r="KSY36" s="78"/>
      <c r="KSZ36" s="78"/>
      <c r="KTA36" s="78"/>
      <c r="KTB36" s="78"/>
      <c r="KTC36" s="78"/>
      <c r="KTD36" s="78"/>
      <c r="KTE36" s="78"/>
      <c r="KTF36" s="78"/>
      <c r="KTG36" s="78"/>
      <c r="KTH36" s="78"/>
      <c r="KTI36" s="78"/>
      <c r="KTJ36" s="78"/>
      <c r="KTK36" s="78"/>
      <c r="KTL36" s="78"/>
      <c r="KTM36" s="78"/>
      <c r="KTN36" s="78"/>
      <c r="KTO36" s="78"/>
      <c r="KTP36" s="78"/>
      <c r="KTQ36" s="78"/>
      <c r="KTR36" s="78"/>
      <c r="KTS36" s="78"/>
      <c r="KTT36" s="78"/>
      <c r="KTU36" s="78"/>
      <c r="KTV36" s="78"/>
      <c r="KTW36" s="78"/>
      <c r="KTX36" s="78"/>
      <c r="KTY36" s="78"/>
      <c r="KTZ36" s="78"/>
      <c r="KUA36" s="78"/>
      <c r="KUB36" s="78"/>
      <c r="KUC36" s="78"/>
      <c r="KUD36" s="78"/>
      <c r="KUE36" s="78"/>
      <c r="KUF36" s="78"/>
      <c r="KUG36" s="78"/>
      <c r="KUH36" s="78"/>
      <c r="KUI36" s="78"/>
      <c r="KUJ36" s="78"/>
      <c r="KUK36" s="78"/>
      <c r="KUL36" s="78"/>
      <c r="KUM36" s="78"/>
      <c r="KUN36" s="78"/>
      <c r="KUO36" s="78"/>
      <c r="KUP36" s="78"/>
      <c r="KUQ36" s="78"/>
      <c r="KUR36" s="78"/>
      <c r="KUS36" s="78"/>
      <c r="KUT36" s="78"/>
      <c r="KUU36" s="78"/>
      <c r="KUV36" s="78"/>
      <c r="KUW36" s="78"/>
      <c r="KUX36" s="78"/>
      <c r="KUY36" s="78"/>
      <c r="KUZ36" s="78"/>
      <c r="KVA36" s="78"/>
      <c r="KVB36" s="78"/>
      <c r="KVC36" s="78"/>
      <c r="KVD36" s="78"/>
      <c r="KVE36" s="78"/>
      <c r="KVF36" s="78"/>
      <c r="KVG36" s="78"/>
      <c r="KVH36" s="78"/>
      <c r="KVI36" s="78"/>
      <c r="KVJ36" s="78"/>
      <c r="KVK36" s="78"/>
      <c r="KVL36" s="78"/>
      <c r="KVM36" s="78"/>
      <c r="KVN36" s="78"/>
      <c r="KVO36" s="78"/>
      <c r="KVP36" s="78"/>
      <c r="KVQ36" s="78"/>
      <c r="KVR36" s="78"/>
      <c r="KVS36" s="78"/>
      <c r="KVT36" s="78"/>
      <c r="KVU36" s="78"/>
      <c r="KVV36" s="78"/>
      <c r="KVW36" s="78"/>
      <c r="KVX36" s="78"/>
      <c r="KVY36" s="78"/>
      <c r="KVZ36" s="78"/>
      <c r="KWA36" s="78"/>
      <c r="KWB36" s="78"/>
      <c r="KWC36" s="78"/>
      <c r="KWD36" s="78"/>
      <c r="KWE36" s="78"/>
      <c r="KWF36" s="78"/>
      <c r="KWG36" s="78"/>
      <c r="KWH36" s="78"/>
      <c r="KWI36" s="78"/>
      <c r="KWJ36" s="78"/>
      <c r="KWK36" s="78"/>
      <c r="KWL36" s="78"/>
      <c r="KWM36" s="78"/>
      <c r="KWN36" s="78"/>
      <c r="KWO36" s="78"/>
      <c r="KWP36" s="78"/>
      <c r="KWQ36" s="78"/>
      <c r="KWR36" s="78"/>
      <c r="KWS36" s="78"/>
      <c r="KWT36" s="78"/>
      <c r="KWU36" s="78"/>
      <c r="KWV36" s="78"/>
      <c r="KWW36" s="78"/>
      <c r="KWX36" s="78"/>
      <c r="KWY36" s="78"/>
      <c r="KWZ36" s="78"/>
      <c r="KXA36" s="78"/>
      <c r="KXB36" s="78"/>
      <c r="KXC36" s="78"/>
      <c r="KXD36" s="78"/>
      <c r="KXE36" s="78"/>
      <c r="KXF36" s="78"/>
      <c r="KXG36" s="78"/>
      <c r="KXH36" s="78"/>
      <c r="KXI36" s="78"/>
      <c r="KXJ36" s="78"/>
      <c r="KXK36" s="78"/>
      <c r="KXL36" s="78"/>
      <c r="KXM36" s="78"/>
      <c r="KXN36" s="78"/>
      <c r="KXO36" s="78"/>
      <c r="KXP36" s="78"/>
      <c r="KXQ36" s="78"/>
      <c r="KXR36" s="78"/>
      <c r="KXS36" s="78"/>
      <c r="KXT36" s="78"/>
      <c r="KXU36" s="78"/>
      <c r="KXV36" s="78"/>
      <c r="KXW36" s="78"/>
      <c r="KXX36" s="78"/>
      <c r="KXY36" s="78"/>
      <c r="KXZ36" s="78"/>
      <c r="KYA36" s="78"/>
      <c r="KYB36" s="78"/>
      <c r="KYC36" s="78"/>
      <c r="KYD36" s="78"/>
      <c r="KYE36" s="78"/>
      <c r="KYF36" s="78"/>
      <c r="KYG36" s="78"/>
      <c r="KYH36" s="78"/>
      <c r="KYI36" s="78"/>
      <c r="KYJ36" s="78"/>
      <c r="KYK36" s="78"/>
      <c r="KYL36" s="78"/>
      <c r="KYM36" s="78"/>
      <c r="KYN36" s="78"/>
      <c r="KYO36" s="78"/>
      <c r="KYP36" s="78"/>
      <c r="KYQ36" s="78"/>
      <c r="KYR36" s="78"/>
      <c r="KYS36" s="78"/>
      <c r="KYT36" s="78"/>
      <c r="KYU36" s="78"/>
      <c r="KYV36" s="78"/>
      <c r="KYW36" s="78"/>
      <c r="KYX36" s="78"/>
      <c r="KYY36" s="78"/>
      <c r="KYZ36" s="78"/>
      <c r="KZA36" s="78"/>
      <c r="KZB36" s="78"/>
      <c r="KZC36" s="78"/>
      <c r="KZD36" s="78"/>
      <c r="KZE36" s="78"/>
      <c r="KZF36" s="78"/>
      <c r="KZG36" s="78"/>
      <c r="KZH36" s="78"/>
      <c r="KZI36" s="78"/>
      <c r="KZJ36" s="78"/>
      <c r="KZK36" s="78"/>
      <c r="KZL36" s="78"/>
      <c r="KZM36" s="78"/>
      <c r="KZN36" s="78"/>
      <c r="KZO36" s="78"/>
      <c r="KZP36" s="78"/>
      <c r="KZQ36" s="78"/>
      <c r="KZR36" s="78"/>
      <c r="KZS36" s="78"/>
      <c r="KZT36" s="78"/>
      <c r="KZU36" s="78"/>
      <c r="KZV36" s="78"/>
      <c r="KZW36" s="78"/>
      <c r="KZX36" s="78"/>
      <c r="KZY36" s="78"/>
      <c r="KZZ36" s="78"/>
      <c r="LAA36" s="78"/>
      <c r="LAB36" s="78"/>
      <c r="LAC36" s="78"/>
      <c r="LAD36" s="78"/>
      <c r="LAE36" s="78"/>
      <c r="LAF36" s="78"/>
      <c r="LAG36" s="78"/>
      <c r="LAH36" s="78"/>
      <c r="LAI36" s="78"/>
      <c r="LAJ36" s="78"/>
      <c r="LAK36" s="78"/>
      <c r="LAL36" s="78"/>
      <c r="LAM36" s="78"/>
      <c r="LAN36" s="78"/>
      <c r="LAO36" s="78"/>
      <c r="LAP36" s="78"/>
      <c r="LAQ36" s="78"/>
      <c r="LAR36" s="78"/>
      <c r="LAS36" s="78"/>
      <c r="LAT36" s="78"/>
      <c r="LAU36" s="78"/>
      <c r="LAV36" s="78"/>
      <c r="LAW36" s="78"/>
      <c r="LAX36" s="78"/>
      <c r="LAY36" s="78"/>
      <c r="LAZ36" s="78"/>
      <c r="LBA36" s="78"/>
      <c r="LBB36" s="78"/>
      <c r="LBC36" s="78"/>
      <c r="LBD36" s="78"/>
      <c r="LBE36" s="78"/>
      <c r="LBF36" s="78"/>
      <c r="LBG36" s="78"/>
      <c r="LBH36" s="78"/>
      <c r="LBI36" s="78"/>
      <c r="LBJ36" s="78"/>
      <c r="LBK36" s="78"/>
      <c r="LBL36" s="78"/>
      <c r="LBM36" s="78"/>
      <c r="LBN36" s="78"/>
      <c r="LBO36" s="78"/>
      <c r="LBP36" s="78"/>
      <c r="LBQ36" s="78"/>
      <c r="LBR36" s="78"/>
      <c r="LBS36" s="78"/>
      <c r="LBT36" s="78"/>
      <c r="LBU36" s="78"/>
      <c r="LBV36" s="78"/>
      <c r="LBW36" s="78"/>
      <c r="LBX36" s="78"/>
      <c r="LBY36" s="78"/>
      <c r="LBZ36" s="78"/>
      <c r="LCA36" s="78"/>
      <c r="LCB36" s="78"/>
      <c r="LCC36" s="78"/>
      <c r="LCD36" s="78"/>
      <c r="LCE36" s="78"/>
      <c r="LCF36" s="78"/>
      <c r="LCG36" s="78"/>
      <c r="LCH36" s="78"/>
      <c r="LCI36" s="78"/>
      <c r="LCJ36" s="78"/>
      <c r="LCK36" s="78"/>
      <c r="LCL36" s="78"/>
      <c r="LCM36" s="78"/>
      <c r="LCN36" s="78"/>
      <c r="LCO36" s="78"/>
      <c r="LCP36" s="78"/>
      <c r="LCQ36" s="78"/>
      <c r="LCR36" s="78"/>
      <c r="LCS36" s="78"/>
      <c r="LCT36" s="78"/>
      <c r="LCU36" s="78"/>
      <c r="LCV36" s="78"/>
      <c r="LCW36" s="78"/>
      <c r="LCX36" s="78"/>
      <c r="LCY36" s="78"/>
      <c r="LCZ36" s="78"/>
      <c r="LDA36" s="78"/>
      <c r="LDB36" s="78"/>
      <c r="LDC36" s="78"/>
      <c r="LDD36" s="78"/>
      <c r="LDE36" s="78"/>
      <c r="LDF36" s="78"/>
      <c r="LDG36" s="78"/>
      <c r="LDH36" s="78"/>
      <c r="LDI36" s="78"/>
      <c r="LDJ36" s="78"/>
      <c r="LDK36" s="78"/>
      <c r="LDL36" s="78"/>
      <c r="LDM36" s="78"/>
      <c r="LDN36" s="78"/>
      <c r="LDO36" s="78"/>
      <c r="LDP36" s="78"/>
      <c r="LDQ36" s="78"/>
      <c r="LDR36" s="78"/>
      <c r="LDS36" s="78"/>
      <c r="LDT36" s="78"/>
      <c r="LDU36" s="78"/>
      <c r="LDV36" s="78"/>
      <c r="LDW36" s="78"/>
      <c r="LDX36" s="78"/>
      <c r="LDY36" s="78"/>
      <c r="LDZ36" s="78"/>
      <c r="LEA36" s="78"/>
      <c r="LEB36" s="78"/>
      <c r="LEC36" s="78"/>
      <c r="LED36" s="78"/>
      <c r="LEE36" s="78"/>
      <c r="LEF36" s="78"/>
      <c r="LEG36" s="78"/>
      <c r="LEH36" s="78"/>
      <c r="LEI36" s="78"/>
      <c r="LEJ36" s="78"/>
      <c r="LEK36" s="78"/>
      <c r="LEL36" s="78"/>
      <c r="LEM36" s="78"/>
      <c r="LEN36" s="78"/>
      <c r="LEO36" s="78"/>
      <c r="LEP36" s="78"/>
      <c r="LEQ36" s="78"/>
      <c r="LER36" s="78"/>
      <c r="LES36" s="78"/>
      <c r="LET36" s="78"/>
      <c r="LEU36" s="78"/>
      <c r="LEV36" s="78"/>
      <c r="LEW36" s="78"/>
      <c r="LEX36" s="78"/>
      <c r="LEY36" s="78"/>
      <c r="LEZ36" s="78"/>
      <c r="LFA36" s="78"/>
      <c r="LFB36" s="78"/>
      <c r="LFC36" s="78"/>
      <c r="LFD36" s="78"/>
      <c r="LFE36" s="78"/>
      <c r="LFF36" s="78"/>
      <c r="LFG36" s="78"/>
      <c r="LFH36" s="78"/>
      <c r="LFI36" s="78"/>
      <c r="LFJ36" s="78"/>
      <c r="LFK36" s="78"/>
      <c r="LFL36" s="78"/>
      <c r="LFM36" s="78"/>
      <c r="LFN36" s="78"/>
      <c r="LFO36" s="78"/>
      <c r="LFP36" s="78"/>
      <c r="LFQ36" s="78"/>
      <c r="LFR36" s="78"/>
      <c r="LFS36" s="78"/>
      <c r="LFT36" s="78"/>
      <c r="LFU36" s="78"/>
      <c r="LFV36" s="78"/>
      <c r="LFW36" s="78"/>
      <c r="LFX36" s="78"/>
      <c r="LFY36" s="78"/>
      <c r="LFZ36" s="78"/>
      <c r="LGA36" s="78"/>
      <c r="LGB36" s="78"/>
      <c r="LGC36" s="78"/>
      <c r="LGD36" s="78"/>
      <c r="LGE36" s="78"/>
      <c r="LGF36" s="78"/>
      <c r="LGG36" s="78"/>
      <c r="LGH36" s="78"/>
      <c r="LGI36" s="78"/>
      <c r="LGJ36" s="78"/>
      <c r="LGK36" s="78"/>
      <c r="LGL36" s="78"/>
      <c r="LGM36" s="78"/>
      <c r="LGN36" s="78"/>
      <c r="LGO36" s="78"/>
      <c r="LGP36" s="78"/>
      <c r="LGQ36" s="78"/>
      <c r="LGR36" s="78"/>
      <c r="LGS36" s="78"/>
      <c r="LGT36" s="78"/>
      <c r="LGU36" s="78"/>
      <c r="LGV36" s="78"/>
      <c r="LGW36" s="78"/>
      <c r="LGX36" s="78"/>
      <c r="LGY36" s="78"/>
      <c r="LGZ36" s="78"/>
      <c r="LHA36" s="78"/>
      <c r="LHB36" s="78"/>
      <c r="LHC36" s="78"/>
      <c r="LHD36" s="78"/>
      <c r="LHE36" s="78"/>
      <c r="LHF36" s="78"/>
      <c r="LHG36" s="78"/>
      <c r="LHH36" s="78"/>
      <c r="LHI36" s="78"/>
      <c r="LHJ36" s="78"/>
      <c r="LHK36" s="78"/>
      <c r="LHL36" s="78"/>
      <c r="LHM36" s="78"/>
      <c r="LHN36" s="78"/>
      <c r="LHO36" s="78"/>
      <c r="LHP36" s="78"/>
      <c r="LHQ36" s="78"/>
      <c r="LHR36" s="78"/>
      <c r="LHS36" s="78"/>
      <c r="LHT36" s="78"/>
      <c r="LHU36" s="78"/>
      <c r="LHV36" s="78"/>
      <c r="LHW36" s="78"/>
      <c r="LHX36" s="78"/>
      <c r="LHY36" s="78"/>
      <c r="LHZ36" s="78"/>
      <c r="LIA36" s="78"/>
      <c r="LIB36" s="78"/>
      <c r="LIC36" s="78"/>
      <c r="LID36" s="78"/>
      <c r="LIE36" s="78"/>
      <c r="LIF36" s="78"/>
      <c r="LIG36" s="78"/>
      <c r="LIH36" s="78"/>
      <c r="LII36" s="78"/>
      <c r="LIJ36" s="78"/>
      <c r="LIK36" s="78"/>
      <c r="LIL36" s="78"/>
      <c r="LIM36" s="78"/>
      <c r="LIN36" s="78"/>
      <c r="LIO36" s="78"/>
      <c r="LIP36" s="78"/>
      <c r="LIQ36" s="78"/>
      <c r="LIR36" s="78"/>
      <c r="LIS36" s="78"/>
      <c r="LIT36" s="78"/>
      <c r="LIU36" s="78"/>
      <c r="LIV36" s="78"/>
      <c r="LIW36" s="78"/>
      <c r="LIX36" s="78"/>
      <c r="LIY36" s="78"/>
      <c r="LIZ36" s="78"/>
      <c r="LJA36" s="78"/>
      <c r="LJB36" s="78"/>
      <c r="LJC36" s="78"/>
      <c r="LJD36" s="78"/>
      <c r="LJE36" s="78"/>
      <c r="LJF36" s="78"/>
      <c r="LJG36" s="78"/>
      <c r="LJH36" s="78"/>
      <c r="LJI36" s="78"/>
      <c r="LJJ36" s="78"/>
      <c r="LJK36" s="78"/>
      <c r="LJL36" s="78"/>
      <c r="LJM36" s="78"/>
      <c r="LJN36" s="78"/>
      <c r="LJO36" s="78"/>
      <c r="LJP36" s="78"/>
      <c r="LJQ36" s="78"/>
      <c r="LJR36" s="78"/>
      <c r="LJS36" s="78"/>
      <c r="LJT36" s="78"/>
      <c r="LJU36" s="78"/>
      <c r="LJV36" s="78"/>
      <c r="LJW36" s="78"/>
      <c r="LJX36" s="78"/>
      <c r="LJY36" s="78"/>
      <c r="LJZ36" s="78"/>
      <c r="LKA36" s="78"/>
      <c r="LKB36" s="78"/>
      <c r="LKC36" s="78"/>
      <c r="LKD36" s="78"/>
      <c r="LKE36" s="78"/>
      <c r="LKF36" s="78"/>
      <c r="LKG36" s="78"/>
      <c r="LKH36" s="78"/>
      <c r="LKI36" s="78"/>
      <c r="LKJ36" s="78"/>
      <c r="LKK36" s="78"/>
      <c r="LKL36" s="78"/>
      <c r="LKM36" s="78"/>
      <c r="LKN36" s="78"/>
      <c r="LKO36" s="78"/>
      <c r="LKP36" s="78"/>
      <c r="LKQ36" s="78"/>
      <c r="LKR36" s="78"/>
      <c r="LKS36" s="78"/>
      <c r="LKT36" s="78"/>
      <c r="LKU36" s="78"/>
      <c r="LKV36" s="78"/>
      <c r="LKW36" s="78"/>
      <c r="LKX36" s="78"/>
      <c r="LKY36" s="78"/>
      <c r="LKZ36" s="78"/>
      <c r="LLA36" s="78"/>
      <c r="LLB36" s="78"/>
      <c r="LLC36" s="78"/>
      <c r="LLD36" s="78"/>
      <c r="LLE36" s="78"/>
      <c r="LLF36" s="78"/>
      <c r="LLG36" s="78"/>
      <c r="LLH36" s="78"/>
      <c r="LLI36" s="78"/>
      <c r="LLJ36" s="78"/>
      <c r="LLK36" s="78"/>
      <c r="LLL36" s="78"/>
      <c r="LLM36" s="78"/>
      <c r="LLN36" s="78"/>
      <c r="LLO36" s="78"/>
      <c r="LLP36" s="78"/>
      <c r="LLQ36" s="78"/>
      <c r="LLR36" s="78"/>
      <c r="LLS36" s="78"/>
      <c r="LLT36" s="78"/>
      <c r="LLU36" s="78"/>
      <c r="LLV36" s="78"/>
      <c r="LLW36" s="78"/>
      <c r="LLX36" s="78"/>
      <c r="LLY36" s="78"/>
      <c r="LLZ36" s="78"/>
      <c r="LMA36" s="78"/>
      <c r="LMB36" s="78"/>
      <c r="LMC36" s="78"/>
      <c r="LMD36" s="78"/>
      <c r="LME36" s="78"/>
      <c r="LMF36" s="78"/>
      <c r="LMG36" s="78"/>
      <c r="LMH36" s="78"/>
      <c r="LMI36" s="78"/>
      <c r="LMJ36" s="78"/>
      <c r="LMK36" s="78"/>
      <c r="LML36" s="78"/>
      <c r="LMM36" s="78"/>
      <c r="LMN36" s="78"/>
      <c r="LMO36" s="78"/>
      <c r="LMP36" s="78"/>
      <c r="LMQ36" s="78"/>
      <c r="LMR36" s="78"/>
      <c r="LMS36" s="78"/>
      <c r="LMT36" s="78"/>
      <c r="LMU36" s="78"/>
      <c r="LMV36" s="78"/>
      <c r="LMW36" s="78"/>
      <c r="LMX36" s="78"/>
      <c r="LMY36" s="78"/>
      <c r="LMZ36" s="78"/>
      <c r="LNA36" s="78"/>
      <c r="LNB36" s="78"/>
      <c r="LNC36" s="78"/>
      <c r="LND36" s="78"/>
      <c r="LNE36" s="78"/>
      <c r="LNF36" s="78"/>
      <c r="LNG36" s="78"/>
      <c r="LNH36" s="78"/>
      <c r="LNI36" s="78"/>
      <c r="LNJ36" s="78"/>
      <c r="LNK36" s="78"/>
      <c r="LNL36" s="78"/>
      <c r="LNM36" s="78"/>
      <c r="LNN36" s="78"/>
      <c r="LNO36" s="78"/>
      <c r="LNP36" s="78"/>
      <c r="LNQ36" s="78"/>
      <c r="LNR36" s="78"/>
      <c r="LNS36" s="78"/>
      <c r="LNT36" s="78"/>
      <c r="LNU36" s="78"/>
      <c r="LNV36" s="78"/>
      <c r="LNW36" s="78"/>
      <c r="LNX36" s="78"/>
      <c r="LNY36" s="78"/>
      <c r="LNZ36" s="78"/>
      <c r="LOA36" s="78"/>
      <c r="LOB36" s="78"/>
      <c r="LOC36" s="78"/>
      <c r="LOD36" s="78"/>
      <c r="LOE36" s="78"/>
      <c r="LOF36" s="78"/>
      <c r="LOG36" s="78"/>
      <c r="LOH36" s="78"/>
      <c r="LOI36" s="78"/>
      <c r="LOJ36" s="78"/>
      <c r="LOK36" s="78"/>
      <c r="LOL36" s="78"/>
      <c r="LOM36" s="78"/>
      <c r="LON36" s="78"/>
      <c r="LOO36" s="78"/>
      <c r="LOP36" s="78"/>
      <c r="LOQ36" s="78"/>
      <c r="LOR36" s="78"/>
      <c r="LOS36" s="78"/>
      <c r="LOT36" s="78"/>
      <c r="LOU36" s="78"/>
      <c r="LOV36" s="78"/>
      <c r="LOW36" s="78"/>
      <c r="LOX36" s="78"/>
      <c r="LOY36" s="78"/>
      <c r="LOZ36" s="78"/>
      <c r="LPA36" s="78"/>
      <c r="LPB36" s="78"/>
      <c r="LPC36" s="78"/>
      <c r="LPD36" s="78"/>
      <c r="LPE36" s="78"/>
      <c r="LPF36" s="78"/>
      <c r="LPG36" s="78"/>
      <c r="LPH36" s="78"/>
      <c r="LPI36" s="78"/>
      <c r="LPJ36" s="78"/>
      <c r="LPK36" s="78"/>
      <c r="LPL36" s="78"/>
      <c r="LPM36" s="78"/>
      <c r="LPN36" s="78"/>
      <c r="LPO36" s="78"/>
      <c r="LPP36" s="78"/>
      <c r="LPQ36" s="78"/>
      <c r="LPR36" s="78"/>
      <c r="LPS36" s="78"/>
      <c r="LPT36" s="78"/>
      <c r="LPU36" s="78"/>
      <c r="LPV36" s="78"/>
      <c r="LPW36" s="78"/>
      <c r="LPX36" s="78"/>
      <c r="LPY36" s="78"/>
      <c r="LPZ36" s="78"/>
      <c r="LQA36" s="78"/>
      <c r="LQB36" s="78"/>
      <c r="LQC36" s="78"/>
      <c r="LQD36" s="78"/>
      <c r="LQE36" s="78"/>
      <c r="LQF36" s="78"/>
      <c r="LQG36" s="78"/>
      <c r="LQH36" s="78"/>
      <c r="LQI36" s="78"/>
      <c r="LQJ36" s="78"/>
      <c r="LQK36" s="78"/>
      <c r="LQL36" s="78"/>
      <c r="LQM36" s="78"/>
      <c r="LQN36" s="78"/>
      <c r="LQO36" s="78"/>
      <c r="LQP36" s="78"/>
      <c r="LQQ36" s="78"/>
      <c r="LQR36" s="78"/>
      <c r="LQS36" s="78"/>
      <c r="LQT36" s="78"/>
      <c r="LQU36" s="78"/>
      <c r="LQV36" s="78"/>
      <c r="LQW36" s="78"/>
      <c r="LQX36" s="78"/>
      <c r="LQY36" s="78"/>
      <c r="LQZ36" s="78"/>
      <c r="LRA36" s="78"/>
      <c r="LRB36" s="78"/>
      <c r="LRC36" s="78"/>
      <c r="LRD36" s="78"/>
      <c r="LRE36" s="78"/>
      <c r="LRF36" s="78"/>
      <c r="LRG36" s="78"/>
      <c r="LRH36" s="78"/>
      <c r="LRI36" s="78"/>
      <c r="LRJ36" s="78"/>
      <c r="LRK36" s="78"/>
      <c r="LRL36" s="78"/>
      <c r="LRM36" s="78"/>
      <c r="LRN36" s="78"/>
      <c r="LRO36" s="78"/>
      <c r="LRP36" s="78"/>
      <c r="LRQ36" s="78"/>
      <c r="LRR36" s="78"/>
      <c r="LRS36" s="78"/>
      <c r="LRT36" s="78"/>
      <c r="LRU36" s="78"/>
      <c r="LRV36" s="78"/>
      <c r="LRW36" s="78"/>
      <c r="LRX36" s="78"/>
      <c r="LRY36" s="78"/>
      <c r="LRZ36" s="78"/>
      <c r="LSA36" s="78"/>
      <c r="LSB36" s="78"/>
      <c r="LSC36" s="78"/>
      <c r="LSD36" s="78"/>
      <c r="LSE36" s="78"/>
      <c r="LSF36" s="78"/>
      <c r="LSG36" s="78"/>
      <c r="LSH36" s="78"/>
      <c r="LSI36" s="78"/>
      <c r="LSJ36" s="78"/>
      <c r="LSK36" s="78"/>
      <c r="LSL36" s="78"/>
      <c r="LSM36" s="78"/>
      <c r="LSN36" s="78"/>
      <c r="LSO36" s="78"/>
      <c r="LSP36" s="78"/>
      <c r="LSQ36" s="78"/>
      <c r="LSR36" s="78"/>
      <c r="LSS36" s="78"/>
      <c r="LST36" s="78"/>
      <c r="LSU36" s="78"/>
      <c r="LSV36" s="78"/>
      <c r="LSW36" s="78"/>
      <c r="LSX36" s="78"/>
      <c r="LSY36" s="78"/>
      <c r="LSZ36" s="78"/>
      <c r="LTA36" s="78"/>
      <c r="LTB36" s="78"/>
      <c r="LTC36" s="78"/>
      <c r="LTD36" s="78"/>
      <c r="LTE36" s="78"/>
      <c r="LTF36" s="78"/>
      <c r="LTG36" s="78"/>
      <c r="LTH36" s="78"/>
      <c r="LTI36" s="78"/>
      <c r="LTJ36" s="78"/>
      <c r="LTK36" s="78"/>
      <c r="LTL36" s="78"/>
      <c r="LTM36" s="78"/>
      <c r="LTN36" s="78"/>
      <c r="LTO36" s="78"/>
      <c r="LTP36" s="78"/>
      <c r="LTQ36" s="78"/>
      <c r="LTR36" s="78"/>
      <c r="LTS36" s="78"/>
      <c r="LTT36" s="78"/>
      <c r="LTU36" s="78"/>
      <c r="LTV36" s="78"/>
      <c r="LTW36" s="78"/>
      <c r="LTX36" s="78"/>
      <c r="LTY36" s="78"/>
      <c r="LTZ36" s="78"/>
      <c r="LUA36" s="78"/>
      <c r="LUB36" s="78"/>
      <c r="LUC36" s="78"/>
      <c r="LUD36" s="78"/>
      <c r="LUE36" s="78"/>
      <c r="LUF36" s="78"/>
      <c r="LUG36" s="78"/>
      <c r="LUH36" s="78"/>
      <c r="LUI36" s="78"/>
      <c r="LUJ36" s="78"/>
      <c r="LUK36" s="78"/>
      <c r="LUL36" s="78"/>
      <c r="LUM36" s="78"/>
      <c r="LUN36" s="78"/>
      <c r="LUO36" s="78"/>
      <c r="LUP36" s="78"/>
      <c r="LUQ36" s="78"/>
      <c r="LUR36" s="78"/>
      <c r="LUS36" s="78"/>
      <c r="LUT36" s="78"/>
      <c r="LUU36" s="78"/>
      <c r="LUV36" s="78"/>
      <c r="LUW36" s="78"/>
      <c r="LUX36" s="78"/>
      <c r="LUY36" s="78"/>
      <c r="LUZ36" s="78"/>
      <c r="LVA36" s="78"/>
      <c r="LVB36" s="78"/>
      <c r="LVC36" s="78"/>
      <c r="LVD36" s="78"/>
      <c r="LVE36" s="78"/>
      <c r="LVF36" s="78"/>
      <c r="LVG36" s="78"/>
      <c r="LVH36" s="78"/>
      <c r="LVI36" s="78"/>
      <c r="LVJ36" s="78"/>
      <c r="LVK36" s="78"/>
      <c r="LVL36" s="78"/>
      <c r="LVM36" s="78"/>
      <c r="LVN36" s="78"/>
      <c r="LVO36" s="78"/>
      <c r="LVP36" s="78"/>
      <c r="LVQ36" s="78"/>
      <c r="LVR36" s="78"/>
      <c r="LVS36" s="78"/>
      <c r="LVT36" s="78"/>
      <c r="LVU36" s="78"/>
      <c r="LVV36" s="78"/>
      <c r="LVW36" s="78"/>
      <c r="LVX36" s="78"/>
      <c r="LVY36" s="78"/>
      <c r="LVZ36" s="78"/>
      <c r="LWA36" s="78"/>
      <c r="LWB36" s="78"/>
      <c r="LWC36" s="78"/>
      <c r="LWD36" s="78"/>
      <c r="LWE36" s="78"/>
      <c r="LWF36" s="78"/>
      <c r="LWG36" s="78"/>
      <c r="LWH36" s="78"/>
      <c r="LWI36" s="78"/>
      <c r="LWJ36" s="78"/>
      <c r="LWK36" s="78"/>
      <c r="LWL36" s="78"/>
      <c r="LWM36" s="78"/>
      <c r="LWN36" s="78"/>
      <c r="LWO36" s="78"/>
      <c r="LWP36" s="78"/>
      <c r="LWQ36" s="78"/>
      <c r="LWR36" s="78"/>
      <c r="LWS36" s="78"/>
      <c r="LWT36" s="78"/>
      <c r="LWU36" s="78"/>
      <c r="LWV36" s="78"/>
      <c r="LWW36" s="78"/>
      <c r="LWX36" s="78"/>
      <c r="LWY36" s="78"/>
      <c r="LWZ36" s="78"/>
      <c r="LXA36" s="78"/>
      <c r="LXB36" s="78"/>
      <c r="LXC36" s="78"/>
      <c r="LXD36" s="78"/>
      <c r="LXE36" s="78"/>
      <c r="LXF36" s="78"/>
      <c r="LXG36" s="78"/>
      <c r="LXH36" s="78"/>
      <c r="LXI36" s="78"/>
      <c r="LXJ36" s="78"/>
      <c r="LXK36" s="78"/>
      <c r="LXL36" s="78"/>
      <c r="LXM36" s="78"/>
      <c r="LXN36" s="78"/>
      <c r="LXO36" s="78"/>
      <c r="LXP36" s="78"/>
      <c r="LXQ36" s="78"/>
      <c r="LXR36" s="78"/>
      <c r="LXS36" s="78"/>
      <c r="LXT36" s="78"/>
      <c r="LXU36" s="78"/>
      <c r="LXV36" s="78"/>
      <c r="LXW36" s="78"/>
      <c r="LXX36" s="78"/>
      <c r="LXY36" s="78"/>
      <c r="LXZ36" s="78"/>
      <c r="LYA36" s="78"/>
      <c r="LYB36" s="78"/>
      <c r="LYC36" s="78"/>
      <c r="LYD36" s="78"/>
      <c r="LYE36" s="78"/>
      <c r="LYF36" s="78"/>
      <c r="LYG36" s="78"/>
      <c r="LYH36" s="78"/>
      <c r="LYI36" s="78"/>
      <c r="LYJ36" s="78"/>
      <c r="LYK36" s="78"/>
      <c r="LYL36" s="78"/>
      <c r="LYM36" s="78"/>
      <c r="LYN36" s="78"/>
      <c r="LYO36" s="78"/>
      <c r="LYP36" s="78"/>
      <c r="LYQ36" s="78"/>
      <c r="LYR36" s="78"/>
      <c r="LYS36" s="78"/>
      <c r="LYT36" s="78"/>
      <c r="LYU36" s="78"/>
      <c r="LYV36" s="78"/>
      <c r="LYW36" s="78"/>
      <c r="LYX36" s="78"/>
      <c r="LYY36" s="78"/>
      <c r="LYZ36" s="78"/>
      <c r="LZA36" s="78"/>
      <c r="LZB36" s="78"/>
      <c r="LZC36" s="78"/>
      <c r="LZD36" s="78"/>
      <c r="LZE36" s="78"/>
      <c r="LZF36" s="78"/>
      <c r="LZG36" s="78"/>
      <c r="LZH36" s="78"/>
      <c r="LZI36" s="78"/>
      <c r="LZJ36" s="78"/>
      <c r="LZK36" s="78"/>
      <c r="LZL36" s="78"/>
      <c r="LZM36" s="78"/>
      <c r="LZN36" s="78"/>
      <c r="LZO36" s="78"/>
      <c r="LZP36" s="78"/>
      <c r="LZQ36" s="78"/>
      <c r="LZR36" s="78"/>
      <c r="LZS36" s="78"/>
      <c r="LZT36" s="78"/>
      <c r="LZU36" s="78"/>
      <c r="LZV36" s="78"/>
      <c r="LZW36" s="78"/>
      <c r="LZX36" s="78"/>
      <c r="LZY36" s="78"/>
      <c r="LZZ36" s="78"/>
      <c r="MAA36" s="78"/>
      <c r="MAB36" s="78"/>
      <c r="MAC36" s="78"/>
      <c r="MAD36" s="78"/>
      <c r="MAE36" s="78"/>
      <c r="MAF36" s="78"/>
      <c r="MAG36" s="78"/>
      <c r="MAH36" s="78"/>
      <c r="MAI36" s="78"/>
      <c r="MAJ36" s="78"/>
      <c r="MAK36" s="78"/>
      <c r="MAL36" s="78"/>
      <c r="MAM36" s="78"/>
      <c r="MAN36" s="78"/>
      <c r="MAO36" s="78"/>
      <c r="MAP36" s="78"/>
      <c r="MAQ36" s="78"/>
      <c r="MAR36" s="78"/>
      <c r="MAS36" s="78"/>
      <c r="MAT36" s="78"/>
      <c r="MAU36" s="78"/>
      <c r="MAV36" s="78"/>
      <c r="MAW36" s="78"/>
      <c r="MAX36" s="78"/>
      <c r="MAY36" s="78"/>
      <c r="MAZ36" s="78"/>
      <c r="MBA36" s="78"/>
      <c r="MBB36" s="78"/>
      <c r="MBC36" s="78"/>
      <c r="MBD36" s="78"/>
      <c r="MBE36" s="78"/>
      <c r="MBF36" s="78"/>
      <c r="MBG36" s="78"/>
      <c r="MBH36" s="78"/>
      <c r="MBI36" s="78"/>
      <c r="MBJ36" s="78"/>
      <c r="MBK36" s="78"/>
      <c r="MBL36" s="78"/>
      <c r="MBM36" s="78"/>
      <c r="MBN36" s="78"/>
      <c r="MBO36" s="78"/>
      <c r="MBP36" s="78"/>
      <c r="MBQ36" s="78"/>
      <c r="MBR36" s="78"/>
      <c r="MBS36" s="78"/>
      <c r="MBT36" s="78"/>
      <c r="MBU36" s="78"/>
      <c r="MBV36" s="78"/>
      <c r="MBW36" s="78"/>
      <c r="MBX36" s="78"/>
      <c r="MBY36" s="78"/>
      <c r="MBZ36" s="78"/>
      <c r="MCA36" s="78"/>
      <c r="MCB36" s="78"/>
      <c r="MCC36" s="78"/>
      <c r="MCD36" s="78"/>
      <c r="MCE36" s="78"/>
      <c r="MCF36" s="78"/>
      <c r="MCG36" s="78"/>
      <c r="MCH36" s="78"/>
      <c r="MCI36" s="78"/>
      <c r="MCJ36" s="78"/>
      <c r="MCK36" s="78"/>
      <c r="MCL36" s="78"/>
      <c r="MCM36" s="78"/>
      <c r="MCN36" s="78"/>
      <c r="MCO36" s="78"/>
      <c r="MCP36" s="78"/>
      <c r="MCQ36" s="78"/>
      <c r="MCR36" s="78"/>
      <c r="MCS36" s="78"/>
      <c r="MCT36" s="78"/>
      <c r="MCU36" s="78"/>
      <c r="MCV36" s="78"/>
      <c r="MCW36" s="78"/>
      <c r="MCX36" s="78"/>
      <c r="MCY36" s="78"/>
      <c r="MCZ36" s="78"/>
      <c r="MDA36" s="78"/>
      <c r="MDB36" s="78"/>
      <c r="MDC36" s="78"/>
      <c r="MDD36" s="78"/>
      <c r="MDE36" s="78"/>
      <c r="MDF36" s="78"/>
      <c r="MDG36" s="78"/>
      <c r="MDH36" s="78"/>
      <c r="MDI36" s="78"/>
      <c r="MDJ36" s="78"/>
      <c r="MDK36" s="78"/>
      <c r="MDL36" s="78"/>
      <c r="MDM36" s="78"/>
      <c r="MDN36" s="78"/>
      <c r="MDO36" s="78"/>
      <c r="MDP36" s="78"/>
      <c r="MDQ36" s="78"/>
      <c r="MDR36" s="78"/>
      <c r="MDS36" s="78"/>
      <c r="MDT36" s="78"/>
      <c r="MDU36" s="78"/>
      <c r="MDV36" s="78"/>
      <c r="MDW36" s="78"/>
      <c r="MDX36" s="78"/>
      <c r="MDY36" s="78"/>
      <c r="MDZ36" s="78"/>
      <c r="MEA36" s="78"/>
      <c r="MEB36" s="78"/>
      <c r="MEC36" s="78"/>
      <c r="MED36" s="78"/>
      <c r="MEE36" s="78"/>
      <c r="MEF36" s="78"/>
      <c r="MEG36" s="78"/>
      <c r="MEH36" s="78"/>
      <c r="MEI36" s="78"/>
      <c r="MEJ36" s="78"/>
      <c r="MEK36" s="78"/>
      <c r="MEL36" s="78"/>
      <c r="MEM36" s="78"/>
      <c r="MEN36" s="78"/>
      <c r="MEO36" s="78"/>
      <c r="MEP36" s="78"/>
      <c r="MEQ36" s="78"/>
      <c r="MER36" s="78"/>
      <c r="MES36" s="78"/>
      <c r="MET36" s="78"/>
      <c r="MEU36" s="78"/>
      <c r="MEV36" s="78"/>
      <c r="MEW36" s="78"/>
      <c r="MEX36" s="78"/>
      <c r="MEY36" s="78"/>
      <c r="MEZ36" s="78"/>
      <c r="MFA36" s="78"/>
      <c r="MFB36" s="78"/>
      <c r="MFC36" s="78"/>
      <c r="MFD36" s="78"/>
      <c r="MFE36" s="78"/>
      <c r="MFF36" s="78"/>
      <c r="MFG36" s="78"/>
      <c r="MFH36" s="78"/>
      <c r="MFI36" s="78"/>
      <c r="MFJ36" s="78"/>
      <c r="MFK36" s="78"/>
      <c r="MFL36" s="78"/>
      <c r="MFM36" s="78"/>
      <c r="MFN36" s="78"/>
      <c r="MFO36" s="78"/>
      <c r="MFP36" s="78"/>
      <c r="MFQ36" s="78"/>
      <c r="MFR36" s="78"/>
      <c r="MFS36" s="78"/>
      <c r="MFT36" s="78"/>
      <c r="MFU36" s="78"/>
      <c r="MFV36" s="78"/>
      <c r="MFW36" s="78"/>
      <c r="MFX36" s="78"/>
      <c r="MFY36" s="78"/>
      <c r="MFZ36" s="78"/>
      <c r="MGA36" s="78"/>
      <c r="MGB36" s="78"/>
      <c r="MGC36" s="78"/>
      <c r="MGD36" s="78"/>
      <c r="MGE36" s="78"/>
      <c r="MGF36" s="78"/>
      <c r="MGG36" s="78"/>
      <c r="MGH36" s="78"/>
      <c r="MGI36" s="78"/>
      <c r="MGJ36" s="78"/>
      <c r="MGK36" s="78"/>
      <c r="MGL36" s="78"/>
      <c r="MGM36" s="78"/>
      <c r="MGN36" s="78"/>
      <c r="MGO36" s="78"/>
      <c r="MGP36" s="78"/>
      <c r="MGQ36" s="78"/>
      <c r="MGR36" s="78"/>
      <c r="MGS36" s="78"/>
      <c r="MGT36" s="78"/>
      <c r="MGU36" s="78"/>
      <c r="MGV36" s="78"/>
      <c r="MGW36" s="78"/>
      <c r="MGX36" s="78"/>
      <c r="MGY36" s="78"/>
      <c r="MGZ36" s="78"/>
      <c r="MHA36" s="78"/>
      <c r="MHB36" s="78"/>
      <c r="MHC36" s="78"/>
      <c r="MHD36" s="78"/>
      <c r="MHE36" s="78"/>
      <c r="MHF36" s="78"/>
      <c r="MHG36" s="78"/>
      <c r="MHH36" s="78"/>
      <c r="MHI36" s="78"/>
      <c r="MHJ36" s="78"/>
      <c r="MHK36" s="78"/>
      <c r="MHL36" s="78"/>
      <c r="MHM36" s="78"/>
      <c r="MHN36" s="78"/>
      <c r="MHO36" s="78"/>
      <c r="MHP36" s="78"/>
      <c r="MHQ36" s="78"/>
      <c r="MHR36" s="78"/>
      <c r="MHS36" s="78"/>
      <c r="MHT36" s="78"/>
      <c r="MHU36" s="78"/>
      <c r="MHV36" s="78"/>
      <c r="MHW36" s="78"/>
      <c r="MHX36" s="78"/>
      <c r="MHY36" s="78"/>
      <c r="MHZ36" s="78"/>
      <c r="MIA36" s="78"/>
      <c r="MIB36" s="78"/>
      <c r="MIC36" s="78"/>
      <c r="MID36" s="78"/>
      <c r="MIE36" s="78"/>
      <c r="MIF36" s="78"/>
      <c r="MIG36" s="78"/>
      <c r="MIH36" s="78"/>
      <c r="MII36" s="78"/>
      <c r="MIJ36" s="78"/>
      <c r="MIK36" s="78"/>
      <c r="MIL36" s="78"/>
      <c r="MIM36" s="78"/>
      <c r="MIN36" s="78"/>
      <c r="MIO36" s="78"/>
      <c r="MIP36" s="78"/>
      <c r="MIQ36" s="78"/>
      <c r="MIR36" s="78"/>
      <c r="MIS36" s="78"/>
      <c r="MIT36" s="78"/>
      <c r="MIU36" s="78"/>
      <c r="MIV36" s="78"/>
      <c r="MIW36" s="78"/>
      <c r="MIX36" s="78"/>
      <c r="MIY36" s="78"/>
      <c r="MIZ36" s="78"/>
      <c r="MJA36" s="78"/>
      <c r="MJB36" s="78"/>
      <c r="MJC36" s="78"/>
      <c r="MJD36" s="78"/>
      <c r="MJE36" s="78"/>
      <c r="MJF36" s="78"/>
      <c r="MJG36" s="78"/>
      <c r="MJH36" s="78"/>
      <c r="MJI36" s="78"/>
      <c r="MJJ36" s="78"/>
      <c r="MJK36" s="78"/>
      <c r="MJL36" s="78"/>
      <c r="MJM36" s="78"/>
      <c r="MJN36" s="78"/>
      <c r="MJO36" s="78"/>
      <c r="MJP36" s="78"/>
      <c r="MJQ36" s="78"/>
      <c r="MJR36" s="78"/>
      <c r="MJS36" s="78"/>
      <c r="MJT36" s="78"/>
      <c r="MJU36" s="78"/>
      <c r="MJV36" s="78"/>
      <c r="MJW36" s="78"/>
      <c r="MJX36" s="78"/>
      <c r="MJY36" s="78"/>
      <c r="MJZ36" s="78"/>
      <c r="MKA36" s="78"/>
      <c r="MKB36" s="78"/>
      <c r="MKC36" s="78"/>
      <c r="MKD36" s="78"/>
      <c r="MKE36" s="78"/>
      <c r="MKF36" s="78"/>
      <c r="MKG36" s="78"/>
      <c r="MKH36" s="78"/>
      <c r="MKI36" s="78"/>
      <c r="MKJ36" s="78"/>
      <c r="MKK36" s="78"/>
      <c r="MKL36" s="78"/>
      <c r="MKM36" s="78"/>
      <c r="MKN36" s="78"/>
      <c r="MKO36" s="78"/>
      <c r="MKP36" s="78"/>
      <c r="MKQ36" s="78"/>
      <c r="MKR36" s="78"/>
      <c r="MKS36" s="78"/>
      <c r="MKT36" s="78"/>
      <c r="MKU36" s="78"/>
      <c r="MKV36" s="78"/>
      <c r="MKW36" s="78"/>
      <c r="MKX36" s="78"/>
      <c r="MKY36" s="78"/>
      <c r="MKZ36" s="78"/>
      <c r="MLA36" s="78"/>
      <c r="MLB36" s="78"/>
      <c r="MLC36" s="78"/>
      <c r="MLD36" s="78"/>
      <c r="MLE36" s="78"/>
      <c r="MLF36" s="78"/>
      <c r="MLG36" s="78"/>
      <c r="MLH36" s="78"/>
      <c r="MLI36" s="78"/>
      <c r="MLJ36" s="78"/>
      <c r="MLK36" s="78"/>
      <c r="MLL36" s="78"/>
      <c r="MLM36" s="78"/>
      <c r="MLN36" s="78"/>
      <c r="MLO36" s="78"/>
      <c r="MLP36" s="78"/>
      <c r="MLQ36" s="78"/>
      <c r="MLR36" s="78"/>
      <c r="MLS36" s="78"/>
      <c r="MLT36" s="78"/>
      <c r="MLU36" s="78"/>
      <c r="MLV36" s="78"/>
      <c r="MLW36" s="78"/>
      <c r="MLX36" s="78"/>
      <c r="MLY36" s="78"/>
      <c r="MLZ36" s="78"/>
      <c r="MMA36" s="78"/>
      <c r="MMB36" s="78"/>
      <c r="MMC36" s="78"/>
      <c r="MMD36" s="78"/>
      <c r="MME36" s="78"/>
      <c r="MMF36" s="78"/>
      <c r="MMG36" s="78"/>
      <c r="MMH36" s="78"/>
      <c r="MMI36" s="78"/>
      <c r="MMJ36" s="78"/>
      <c r="MMK36" s="78"/>
      <c r="MML36" s="78"/>
      <c r="MMM36" s="78"/>
      <c r="MMN36" s="78"/>
      <c r="MMO36" s="78"/>
      <c r="MMP36" s="78"/>
      <c r="MMQ36" s="78"/>
      <c r="MMR36" s="78"/>
      <c r="MMS36" s="78"/>
      <c r="MMT36" s="78"/>
      <c r="MMU36" s="78"/>
      <c r="MMV36" s="78"/>
      <c r="MMW36" s="78"/>
      <c r="MMX36" s="78"/>
      <c r="MMY36" s="78"/>
      <c r="MMZ36" s="78"/>
      <c r="MNA36" s="78"/>
      <c r="MNB36" s="78"/>
      <c r="MNC36" s="78"/>
      <c r="MND36" s="78"/>
      <c r="MNE36" s="78"/>
      <c r="MNF36" s="78"/>
      <c r="MNG36" s="78"/>
      <c r="MNH36" s="78"/>
      <c r="MNI36" s="78"/>
      <c r="MNJ36" s="78"/>
      <c r="MNK36" s="78"/>
      <c r="MNL36" s="78"/>
      <c r="MNM36" s="78"/>
      <c r="MNN36" s="78"/>
      <c r="MNO36" s="78"/>
      <c r="MNP36" s="78"/>
      <c r="MNQ36" s="78"/>
      <c r="MNR36" s="78"/>
      <c r="MNS36" s="78"/>
      <c r="MNT36" s="78"/>
      <c r="MNU36" s="78"/>
      <c r="MNV36" s="78"/>
      <c r="MNW36" s="78"/>
      <c r="MNX36" s="78"/>
      <c r="MNY36" s="78"/>
      <c r="MNZ36" s="78"/>
      <c r="MOA36" s="78"/>
      <c r="MOB36" s="78"/>
      <c r="MOC36" s="78"/>
      <c r="MOD36" s="78"/>
      <c r="MOE36" s="78"/>
      <c r="MOF36" s="78"/>
      <c r="MOG36" s="78"/>
      <c r="MOH36" s="78"/>
      <c r="MOI36" s="78"/>
      <c r="MOJ36" s="78"/>
      <c r="MOK36" s="78"/>
      <c r="MOL36" s="78"/>
      <c r="MOM36" s="78"/>
      <c r="MON36" s="78"/>
      <c r="MOO36" s="78"/>
      <c r="MOP36" s="78"/>
      <c r="MOQ36" s="78"/>
      <c r="MOR36" s="78"/>
      <c r="MOS36" s="78"/>
      <c r="MOT36" s="78"/>
      <c r="MOU36" s="78"/>
      <c r="MOV36" s="78"/>
      <c r="MOW36" s="78"/>
      <c r="MOX36" s="78"/>
      <c r="MOY36" s="78"/>
      <c r="MOZ36" s="78"/>
      <c r="MPA36" s="78"/>
      <c r="MPB36" s="78"/>
      <c r="MPC36" s="78"/>
      <c r="MPD36" s="78"/>
      <c r="MPE36" s="78"/>
      <c r="MPF36" s="78"/>
      <c r="MPG36" s="78"/>
      <c r="MPH36" s="78"/>
      <c r="MPI36" s="78"/>
      <c r="MPJ36" s="78"/>
      <c r="MPK36" s="78"/>
      <c r="MPL36" s="78"/>
      <c r="MPM36" s="78"/>
      <c r="MPN36" s="78"/>
      <c r="MPO36" s="78"/>
      <c r="MPP36" s="78"/>
      <c r="MPQ36" s="78"/>
      <c r="MPR36" s="78"/>
      <c r="MPS36" s="78"/>
      <c r="MPT36" s="78"/>
      <c r="MPU36" s="78"/>
      <c r="MPV36" s="78"/>
      <c r="MPW36" s="78"/>
      <c r="MPX36" s="78"/>
      <c r="MPY36" s="78"/>
      <c r="MPZ36" s="78"/>
      <c r="MQA36" s="78"/>
      <c r="MQB36" s="78"/>
      <c r="MQC36" s="78"/>
      <c r="MQD36" s="78"/>
      <c r="MQE36" s="78"/>
      <c r="MQF36" s="78"/>
      <c r="MQG36" s="78"/>
      <c r="MQH36" s="78"/>
      <c r="MQI36" s="78"/>
      <c r="MQJ36" s="78"/>
      <c r="MQK36" s="78"/>
      <c r="MQL36" s="78"/>
      <c r="MQM36" s="78"/>
      <c r="MQN36" s="78"/>
      <c r="MQO36" s="78"/>
      <c r="MQP36" s="78"/>
      <c r="MQQ36" s="78"/>
      <c r="MQR36" s="78"/>
      <c r="MQS36" s="78"/>
      <c r="MQT36" s="78"/>
      <c r="MQU36" s="78"/>
      <c r="MQV36" s="78"/>
      <c r="MQW36" s="78"/>
      <c r="MQX36" s="78"/>
      <c r="MQY36" s="78"/>
      <c r="MQZ36" s="78"/>
      <c r="MRA36" s="78"/>
      <c r="MRB36" s="78"/>
      <c r="MRC36" s="78"/>
      <c r="MRD36" s="78"/>
      <c r="MRE36" s="78"/>
      <c r="MRF36" s="78"/>
      <c r="MRG36" s="78"/>
      <c r="MRH36" s="78"/>
      <c r="MRI36" s="78"/>
      <c r="MRJ36" s="78"/>
      <c r="MRK36" s="78"/>
      <c r="MRL36" s="78"/>
      <c r="MRM36" s="78"/>
      <c r="MRN36" s="78"/>
      <c r="MRO36" s="78"/>
      <c r="MRP36" s="78"/>
      <c r="MRQ36" s="78"/>
      <c r="MRR36" s="78"/>
      <c r="MRS36" s="78"/>
      <c r="MRT36" s="78"/>
      <c r="MRU36" s="78"/>
      <c r="MRV36" s="78"/>
      <c r="MRW36" s="78"/>
      <c r="MRX36" s="78"/>
      <c r="MRY36" s="78"/>
      <c r="MRZ36" s="78"/>
      <c r="MSA36" s="78"/>
      <c r="MSB36" s="78"/>
      <c r="MSC36" s="78"/>
      <c r="MSD36" s="78"/>
      <c r="MSE36" s="78"/>
      <c r="MSF36" s="78"/>
      <c r="MSG36" s="78"/>
      <c r="MSH36" s="78"/>
      <c r="MSI36" s="78"/>
      <c r="MSJ36" s="78"/>
      <c r="MSK36" s="78"/>
      <c r="MSL36" s="78"/>
      <c r="MSM36" s="78"/>
      <c r="MSN36" s="78"/>
      <c r="MSO36" s="78"/>
      <c r="MSP36" s="78"/>
      <c r="MSQ36" s="78"/>
      <c r="MSR36" s="78"/>
      <c r="MSS36" s="78"/>
      <c r="MST36" s="78"/>
      <c r="MSU36" s="78"/>
      <c r="MSV36" s="78"/>
      <c r="MSW36" s="78"/>
      <c r="MSX36" s="78"/>
      <c r="MSY36" s="78"/>
      <c r="MSZ36" s="78"/>
      <c r="MTA36" s="78"/>
      <c r="MTB36" s="78"/>
      <c r="MTC36" s="78"/>
      <c r="MTD36" s="78"/>
      <c r="MTE36" s="78"/>
      <c r="MTF36" s="78"/>
      <c r="MTG36" s="78"/>
      <c r="MTH36" s="78"/>
      <c r="MTI36" s="78"/>
      <c r="MTJ36" s="78"/>
      <c r="MTK36" s="78"/>
      <c r="MTL36" s="78"/>
      <c r="MTM36" s="78"/>
      <c r="MTN36" s="78"/>
      <c r="MTO36" s="78"/>
      <c r="MTP36" s="78"/>
      <c r="MTQ36" s="78"/>
      <c r="MTR36" s="78"/>
      <c r="MTS36" s="78"/>
      <c r="MTT36" s="78"/>
      <c r="MTU36" s="78"/>
      <c r="MTV36" s="78"/>
      <c r="MTW36" s="78"/>
      <c r="MTX36" s="78"/>
      <c r="MTY36" s="78"/>
      <c r="MTZ36" s="78"/>
      <c r="MUA36" s="78"/>
      <c r="MUB36" s="78"/>
      <c r="MUC36" s="78"/>
      <c r="MUD36" s="78"/>
      <c r="MUE36" s="78"/>
      <c r="MUF36" s="78"/>
      <c r="MUG36" s="78"/>
      <c r="MUH36" s="78"/>
      <c r="MUI36" s="78"/>
      <c r="MUJ36" s="78"/>
      <c r="MUK36" s="78"/>
      <c r="MUL36" s="78"/>
      <c r="MUM36" s="78"/>
      <c r="MUN36" s="78"/>
      <c r="MUO36" s="78"/>
      <c r="MUP36" s="78"/>
      <c r="MUQ36" s="78"/>
      <c r="MUR36" s="78"/>
      <c r="MUS36" s="78"/>
      <c r="MUT36" s="78"/>
      <c r="MUU36" s="78"/>
      <c r="MUV36" s="78"/>
      <c r="MUW36" s="78"/>
      <c r="MUX36" s="78"/>
      <c r="MUY36" s="78"/>
      <c r="MUZ36" s="78"/>
      <c r="MVA36" s="78"/>
      <c r="MVB36" s="78"/>
      <c r="MVC36" s="78"/>
      <c r="MVD36" s="78"/>
      <c r="MVE36" s="78"/>
      <c r="MVF36" s="78"/>
      <c r="MVG36" s="78"/>
      <c r="MVH36" s="78"/>
      <c r="MVI36" s="78"/>
      <c r="MVJ36" s="78"/>
      <c r="MVK36" s="78"/>
      <c r="MVL36" s="78"/>
      <c r="MVM36" s="78"/>
      <c r="MVN36" s="78"/>
      <c r="MVO36" s="78"/>
      <c r="MVP36" s="78"/>
      <c r="MVQ36" s="78"/>
      <c r="MVR36" s="78"/>
      <c r="MVS36" s="78"/>
      <c r="MVT36" s="78"/>
      <c r="MVU36" s="78"/>
      <c r="MVV36" s="78"/>
      <c r="MVW36" s="78"/>
      <c r="MVX36" s="78"/>
      <c r="MVY36" s="78"/>
      <c r="MVZ36" s="78"/>
      <c r="MWA36" s="78"/>
      <c r="MWB36" s="78"/>
      <c r="MWC36" s="78"/>
      <c r="MWD36" s="78"/>
      <c r="MWE36" s="78"/>
      <c r="MWF36" s="78"/>
      <c r="MWG36" s="78"/>
      <c r="MWH36" s="78"/>
      <c r="MWI36" s="78"/>
      <c r="MWJ36" s="78"/>
      <c r="MWK36" s="78"/>
      <c r="MWL36" s="78"/>
      <c r="MWM36" s="78"/>
      <c r="MWN36" s="78"/>
      <c r="MWO36" s="78"/>
      <c r="MWP36" s="78"/>
      <c r="MWQ36" s="78"/>
      <c r="MWR36" s="78"/>
      <c r="MWS36" s="78"/>
      <c r="MWT36" s="78"/>
      <c r="MWU36" s="78"/>
      <c r="MWV36" s="78"/>
      <c r="MWW36" s="78"/>
      <c r="MWX36" s="78"/>
      <c r="MWY36" s="78"/>
      <c r="MWZ36" s="78"/>
      <c r="MXA36" s="78"/>
      <c r="MXB36" s="78"/>
      <c r="MXC36" s="78"/>
      <c r="MXD36" s="78"/>
      <c r="MXE36" s="78"/>
      <c r="MXF36" s="78"/>
      <c r="MXG36" s="78"/>
      <c r="MXH36" s="78"/>
      <c r="MXI36" s="78"/>
      <c r="MXJ36" s="78"/>
      <c r="MXK36" s="78"/>
      <c r="MXL36" s="78"/>
      <c r="MXM36" s="78"/>
      <c r="MXN36" s="78"/>
      <c r="MXO36" s="78"/>
      <c r="MXP36" s="78"/>
      <c r="MXQ36" s="78"/>
      <c r="MXR36" s="78"/>
      <c r="MXS36" s="78"/>
      <c r="MXT36" s="78"/>
      <c r="MXU36" s="78"/>
      <c r="MXV36" s="78"/>
      <c r="MXW36" s="78"/>
      <c r="MXX36" s="78"/>
      <c r="MXY36" s="78"/>
      <c r="MXZ36" s="78"/>
      <c r="MYA36" s="78"/>
      <c r="MYB36" s="78"/>
      <c r="MYC36" s="78"/>
      <c r="MYD36" s="78"/>
      <c r="MYE36" s="78"/>
      <c r="MYF36" s="78"/>
      <c r="MYG36" s="78"/>
      <c r="MYH36" s="78"/>
      <c r="MYI36" s="78"/>
      <c r="MYJ36" s="78"/>
      <c r="MYK36" s="78"/>
      <c r="MYL36" s="78"/>
      <c r="MYM36" s="78"/>
      <c r="MYN36" s="78"/>
      <c r="MYO36" s="78"/>
      <c r="MYP36" s="78"/>
      <c r="MYQ36" s="78"/>
      <c r="MYR36" s="78"/>
      <c r="MYS36" s="78"/>
      <c r="MYT36" s="78"/>
      <c r="MYU36" s="78"/>
      <c r="MYV36" s="78"/>
      <c r="MYW36" s="78"/>
      <c r="MYX36" s="78"/>
      <c r="MYY36" s="78"/>
      <c r="MYZ36" s="78"/>
      <c r="MZA36" s="78"/>
      <c r="MZB36" s="78"/>
      <c r="MZC36" s="78"/>
      <c r="MZD36" s="78"/>
      <c r="MZE36" s="78"/>
      <c r="MZF36" s="78"/>
      <c r="MZG36" s="78"/>
      <c r="MZH36" s="78"/>
      <c r="MZI36" s="78"/>
      <c r="MZJ36" s="78"/>
      <c r="MZK36" s="78"/>
      <c r="MZL36" s="78"/>
      <c r="MZM36" s="78"/>
      <c r="MZN36" s="78"/>
      <c r="MZO36" s="78"/>
      <c r="MZP36" s="78"/>
      <c r="MZQ36" s="78"/>
      <c r="MZR36" s="78"/>
      <c r="MZS36" s="78"/>
      <c r="MZT36" s="78"/>
      <c r="MZU36" s="78"/>
      <c r="MZV36" s="78"/>
      <c r="MZW36" s="78"/>
      <c r="MZX36" s="78"/>
      <c r="MZY36" s="78"/>
      <c r="MZZ36" s="78"/>
      <c r="NAA36" s="78"/>
      <c r="NAB36" s="78"/>
      <c r="NAC36" s="78"/>
      <c r="NAD36" s="78"/>
      <c r="NAE36" s="78"/>
      <c r="NAF36" s="78"/>
      <c r="NAG36" s="78"/>
      <c r="NAH36" s="78"/>
      <c r="NAI36" s="78"/>
      <c r="NAJ36" s="78"/>
      <c r="NAK36" s="78"/>
      <c r="NAL36" s="78"/>
      <c r="NAM36" s="78"/>
      <c r="NAN36" s="78"/>
      <c r="NAO36" s="78"/>
      <c r="NAP36" s="78"/>
      <c r="NAQ36" s="78"/>
      <c r="NAR36" s="78"/>
      <c r="NAS36" s="78"/>
      <c r="NAT36" s="78"/>
      <c r="NAU36" s="78"/>
      <c r="NAV36" s="78"/>
      <c r="NAW36" s="78"/>
      <c r="NAX36" s="78"/>
      <c r="NAY36" s="78"/>
      <c r="NAZ36" s="78"/>
      <c r="NBA36" s="78"/>
      <c r="NBB36" s="78"/>
      <c r="NBC36" s="78"/>
      <c r="NBD36" s="78"/>
      <c r="NBE36" s="78"/>
      <c r="NBF36" s="78"/>
      <c r="NBG36" s="78"/>
      <c r="NBH36" s="78"/>
      <c r="NBI36" s="78"/>
      <c r="NBJ36" s="78"/>
      <c r="NBK36" s="78"/>
      <c r="NBL36" s="78"/>
      <c r="NBM36" s="78"/>
      <c r="NBN36" s="78"/>
      <c r="NBO36" s="78"/>
      <c r="NBP36" s="78"/>
      <c r="NBQ36" s="78"/>
      <c r="NBR36" s="78"/>
      <c r="NBS36" s="78"/>
      <c r="NBT36" s="78"/>
      <c r="NBU36" s="78"/>
      <c r="NBV36" s="78"/>
      <c r="NBW36" s="78"/>
      <c r="NBX36" s="78"/>
      <c r="NBY36" s="78"/>
      <c r="NBZ36" s="78"/>
      <c r="NCA36" s="78"/>
      <c r="NCB36" s="78"/>
      <c r="NCC36" s="78"/>
      <c r="NCD36" s="78"/>
      <c r="NCE36" s="78"/>
      <c r="NCF36" s="78"/>
      <c r="NCG36" s="78"/>
      <c r="NCH36" s="78"/>
      <c r="NCI36" s="78"/>
      <c r="NCJ36" s="78"/>
      <c r="NCK36" s="78"/>
      <c r="NCL36" s="78"/>
      <c r="NCM36" s="78"/>
      <c r="NCN36" s="78"/>
      <c r="NCO36" s="78"/>
      <c r="NCP36" s="78"/>
      <c r="NCQ36" s="78"/>
      <c r="NCR36" s="78"/>
      <c r="NCS36" s="78"/>
      <c r="NCT36" s="78"/>
      <c r="NCU36" s="78"/>
      <c r="NCV36" s="78"/>
      <c r="NCW36" s="78"/>
      <c r="NCX36" s="78"/>
      <c r="NCY36" s="78"/>
      <c r="NCZ36" s="78"/>
      <c r="NDA36" s="78"/>
      <c r="NDB36" s="78"/>
      <c r="NDC36" s="78"/>
      <c r="NDD36" s="78"/>
      <c r="NDE36" s="78"/>
      <c r="NDF36" s="78"/>
      <c r="NDG36" s="78"/>
      <c r="NDH36" s="78"/>
      <c r="NDI36" s="78"/>
      <c r="NDJ36" s="78"/>
      <c r="NDK36" s="78"/>
      <c r="NDL36" s="78"/>
      <c r="NDM36" s="78"/>
      <c r="NDN36" s="78"/>
      <c r="NDO36" s="78"/>
      <c r="NDP36" s="78"/>
      <c r="NDQ36" s="78"/>
      <c r="NDR36" s="78"/>
      <c r="NDS36" s="78"/>
      <c r="NDT36" s="78"/>
      <c r="NDU36" s="78"/>
      <c r="NDV36" s="78"/>
      <c r="NDW36" s="78"/>
      <c r="NDX36" s="78"/>
      <c r="NDY36" s="78"/>
      <c r="NDZ36" s="78"/>
      <c r="NEA36" s="78"/>
      <c r="NEB36" s="78"/>
      <c r="NEC36" s="78"/>
      <c r="NED36" s="78"/>
      <c r="NEE36" s="78"/>
      <c r="NEF36" s="78"/>
      <c r="NEG36" s="78"/>
      <c r="NEH36" s="78"/>
      <c r="NEI36" s="78"/>
      <c r="NEJ36" s="78"/>
      <c r="NEK36" s="78"/>
      <c r="NEL36" s="78"/>
      <c r="NEM36" s="78"/>
      <c r="NEN36" s="78"/>
      <c r="NEO36" s="78"/>
      <c r="NEP36" s="78"/>
      <c r="NEQ36" s="78"/>
      <c r="NER36" s="78"/>
      <c r="NES36" s="78"/>
      <c r="NET36" s="78"/>
      <c r="NEU36" s="78"/>
      <c r="NEV36" s="78"/>
      <c r="NEW36" s="78"/>
      <c r="NEX36" s="78"/>
      <c r="NEY36" s="78"/>
      <c r="NEZ36" s="78"/>
      <c r="NFA36" s="78"/>
      <c r="NFB36" s="78"/>
      <c r="NFC36" s="78"/>
      <c r="NFD36" s="78"/>
      <c r="NFE36" s="78"/>
      <c r="NFF36" s="78"/>
      <c r="NFG36" s="78"/>
      <c r="NFH36" s="78"/>
      <c r="NFI36" s="78"/>
      <c r="NFJ36" s="78"/>
      <c r="NFK36" s="78"/>
      <c r="NFL36" s="78"/>
      <c r="NFM36" s="78"/>
      <c r="NFN36" s="78"/>
      <c r="NFO36" s="78"/>
      <c r="NFP36" s="78"/>
      <c r="NFQ36" s="78"/>
      <c r="NFR36" s="78"/>
      <c r="NFS36" s="78"/>
      <c r="NFT36" s="78"/>
      <c r="NFU36" s="78"/>
      <c r="NFV36" s="78"/>
      <c r="NFW36" s="78"/>
      <c r="NFX36" s="78"/>
      <c r="NFY36" s="78"/>
      <c r="NFZ36" s="78"/>
      <c r="NGA36" s="78"/>
      <c r="NGB36" s="78"/>
      <c r="NGC36" s="78"/>
      <c r="NGD36" s="78"/>
      <c r="NGE36" s="78"/>
      <c r="NGF36" s="78"/>
      <c r="NGG36" s="78"/>
      <c r="NGH36" s="78"/>
      <c r="NGI36" s="78"/>
      <c r="NGJ36" s="78"/>
      <c r="NGK36" s="78"/>
      <c r="NGL36" s="78"/>
      <c r="NGM36" s="78"/>
      <c r="NGN36" s="78"/>
      <c r="NGO36" s="78"/>
      <c r="NGP36" s="78"/>
      <c r="NGQ36" s="78"/>
      <c r="NGR36" s="78"/>
      <c r="NGS36" s="78"/>
      <c r="NGT36" s="78"/>
      <c r="NGU36" s="78"/>
      <c r="NGV36" s="78"/>
      <c r="NGW36" s="78"/>
      <c r="NGX36" s="78"/>
      <c r="NGY36" s="78"/>
      <c r="NGZ36" s="78"/>
      <c r="NHA36" s="78"/>
      <c r="NHB36" s="78"/>
      <c r="NHC36" s="78"/>
      <c r="NHD36" s="78"/>
      <c r="NHE36" s="78"/>
      <c r="NHF36" s="78"/>
      <c r="NHG36" s="78"/>
      <c r="NHH36" s="78"/>
      <c r="NHI36" s="78"/>
      <c r="NHJ36" s="78"/>
      <c r="NHK36" s="78"/>
      <c r="NHL36" s="78"/>
      <c r="NHM36" s="78"/>
      <c r="NHN36" s="78"/>
      <c r="NHO36" s="78"/>
      <c r="NHP36" s="78"/>
      <c r="NHQ36" s="78"/>
      <c r="NHR36" s="78"/>
      <c r="NHS36" s="78"/>
      <c r="NHT36" s="78"/>
      <c r="NHU36" s="78"/>
      <c r="NHV36" s="78"/>
      <c r="NHW36" s="78"/>
      <c r="NHX36" s="78"/>
      <c r="NHY36" s="78"/>
      <c r="NHZ36" s="78"/>
      <c r="NIA36" s="78"/>
      <c r="NIB36" s="78"/>
      <c r="NIC36" s="78"/>
      <c r="NID36" s="78"/>
      <c r="NIE36" s="78"/>
      <c r="NIF36" s="78"/>
      <c r="NIG36" s="78"/>
      <c r="NIH36" s="78"/>
      <c r="NII36" s="78"/>
      <c r="NIJ36" s="78"/>
      <c r="NIK36" s="78"/>
      <c r="NIL36" s="78"/>
      <c r="NIM36" s="78"/>
      <c r="NIN36" s="78"/>
      <c r="NIO36" s="78"/>
      <c r="NIP36" s="78"/>
      <c r="NIQ36" s="78"/>
      <c r="NIR36" s="78"/>
      <c r="NIS36" s="78"/>
      <c r="NIT36" s="78"/>
      <c r="NIU36" s="78"/>
      <c r="NIV36" s="78"/>
      <c r="NIW36" s="78"/>
      <c r="NIX36" s="78"/>
      <c r="NIY36" s="78"/>
      <c r="NIZ36" s="78"/>
      <c r="NJA36" s="78"/>
      <c r="NJB36" s="78"/>
      <c r="NJC36" s="78"/>
      <c r="NJD36" s="78"/>
      <c r="NJE36" s="78"/>
      <c r="NJF36" s="78"/>
      <c r="NJG36" s="78"/>
      <c r="NJH36" s="78"/>
      <c r="NJI36" s="78"/>
      <c r="NJJ36" s="78"/>
      <c r="NJK36" s="78"/>
      <c r="NJL36" s="78"/>
      <c r="NJM36" s="78"/>
      <c r="NJN36" s="78"/>
      <c r="NJO36" s="78"/>
      <c r="NJP36" s="78"/>
      <c r="NJQ36" s="78"/>
      <c r="NJR36" s="78"/>
      <c r="NJS36" s="78"/>
      <c r="NJT36" s="78"/>
      <c r="NJU36" s="78"/>
      <c r="NJV36" s="78"/>
      <c r="NJW36" s="78"/>
      <c r="NJX36" s="78"/>
      <c r="NJY36" s="78"/>
      <c r="NJZ36" s="78"/>
      <c r="NKA36" s="78"/>
      <c r="NKB36" s="78"/>
      <c r="NKC36" s="78"/>
      <c r="NKD36" s="78"/>
      <c r="NKE36" s="78"/>
      <c r="NKF36" s="78"/>
      <c r="NKG36" s="78"/>
      <c r="NKH36" s="78"/>
      <c r="NKI36" s="78"/>
      <c r="NKJ36" s="78"/>
      <c r="NKK36" s="78"/>
      <c r="NKL36" s="78"/>
      <c r="NKM36" s="78"/>
      <c r="NKN36" s="78"/>
      <c r="NKO36" s="78"/>
      <c r="NKP36" s="78"/>
      <c r="NKQ36" s="78"/>
      <c r="NKR36" s="78"/>
      <c r="NKS36" s="78"/>
      <c r="NKT36" s="78"/>
      <c r="NKU36" s="78"/>
      <c r="NKV36" s="78"/>
      <c r="NKW36" s="78"/>
      <c r="NKX36" s="78"/>
      <c r="NKY36" s="78"/>
      <c r="NKZ36" s="78"/>
      <c r="NLA36" s="78"/>
      <c r="NLB36" s="78"/>
      <c r="NLC36" s="78"/>
      <c r="NLD36" s="78"/>
      <c r="NLE36" s="78"/>
      <c r="NLF36" s="78"/>
      <c r="NLG36" s="78"/>
      <c r="NLH36" s="78"/>
      <c r="NLI36" s="78"/>
      <c r="NLJ36" s="78"/>
      <c r="NLK36" s="78"/>
      <c r="NLL36" s="78"/>
      <c r="NLM36" s="78"/>
      <c r="NLN36" s="78"/>
      <c r="NLO36" s="78"/>
      <c r="NLP36" s="78"/>
      <c r="NLQ36" s="78"/>
      <c r="NLR36" s="78"/>
      <c r="NLS36" s="78"/>
      <c r="NLT36" s="78"/>
      <c r="NLU36" s="78"/>
      <c r="NLV36" s="78"/>
      <c r="NLW36" s="78"/>
      <c r="NLX36" s="78"/>
      <c r="NLY36" s="78"/>
      <c r="NLZ36" s="78"/>
      <c r="NMA36" s="78"/>
      <c r="NMB36" s="78"/>
      <c r="NMC36" s="78"/>
      <c r="NMD36" s="78"/>
      <c r="NME36" s="78"/>
      <c r="NMF36" s="78"/>
      <c r="NMG36" s="78"/>
      <c r="NMH36" s="78"/>
      <c r="NMI36" s="78"/>
      <c r="NMJ36" s="78"/>
      <c r="NMK36" s="78"/>
      <c r="NML36" s="78"/>
      <c r="NMM36" s="78"/>
      <c r="NMN36" s="78"/>
      <c r="NMO36" s="78"/>
      <c r="NMP36" s="78"/>
      <c r="NMQ36" s="78"/>
      <c r="NMR36" s="78"/>
      <c r="NMS36" s="78"/>
      <c r="NMT36" s="78"/>
      <c r="NMU36" s="78"/>
      <c r="NMV36" s="78"/>
      <c r="NMW36" s="78"/>
      <c r="NMX36" s="78"/>
      <c r="NMY36" s="78"/>
      <c r="NMZ36" s="78"/>
      <c r="NNA36" s="78"/>
      <c r="NNB36" s="78"/>
      <c r="NNC36" s="78"/>
      <c r="NND36" s="78"/>
      <c r="NNE36" s="78"/>
      <c r="NNF36" s="78"/>
      <c r="NNG36" s="78"/>
      <c r="NNH36" s="78"/>
      <c r="NNI36" s="78"/>
      <c r="NNJ36" s="78"/>
      <c r="NNK36" s="78"/>
      <c r="NNL36" s="78"/>
      <c r="NNM36" s="78"/>
      <c r="NNN36" s="78"/>
      <c r="NNO36" s="78"/>
      <c r="NNP36" s="78"/>
      <c r="NNQ36" s="78"/>
      <c r="NNR36" s="78"/>
      <c r="NNS36" s="78"/>
      <c r="NNT36" s="78"/>
      <c r="NNU36" s="78"/>
      <c r="NNV36" s="78"/>
      <c r="NNW36" s="78"/>
      <c r="NNX36" s="78"/>
      <c r="NNY36" s="78"/>
      <c r="NNZ36" s="78"/>
      <c r="NOA36" s="78"/>
      <c r="NOB36" s="78"/>
      <c r="NOC36" s="78"/>
      <c r="NOD36" s="78"/>
      <c r="NOE36" s="78"/>
      <c r="NOF36" s="78"/>
      <c r="NOG36" s="78"/>
      <c r="NOH36" s="78"/>
      <c r="NOI36" s="78"/>
      <c r="NOJ36" s="78"/>
      <c r="NOK36" s="78"/>
      <c r="NOL36" s="78"/>
      <c r="NOM36" s="78"/>
      <c r="NON36" s="78"/>
      <c r="NOO36" s="78"/>
      <c r="NOP36" s="78"/>
      <c r="NOQ36" s="78"/>
      <c r="NOR36" s="78"/>
      <c r="NOS36" s="78"/>
      <c r="NOT36" s="78"/>
      <c r="NOU36" s="78"/>
      <c r="NOV36" s="78"/>
      <c r="NOW36" s="78"/>
      <c r="NOX36" s="78"/>
      <c r="NOY36" s="78"/>
      <c r="NOZ36" s="78"/>
      <c r="NPA36" s="78"/>
      <c r="NPB36" s="78"/>
      <c r="NPC36" s="78"/>
      <c r="NPD36" s="78"/>
      <c r="NPE36" s="78"/>
      <c r="NPF36" s="78"/>
      <c r="NPG36" s="78"/>
      <c r="NPH36" s="78"/>
      <c r="NPI36" s="78"/>
      <c r="NPJ36" s="78"/>
      <c r="NPK36" s="78"/>
      <c r="NPL36" s="78"/>
      <c r="NPM36" s="78"/>
      <c r="NPN36" s="78"/>
      <c r="NPO36" s="78"/>
      <c r="NPP36" s="78"/>
      <c r="NPQ36" s="78"/>
      <c r="NPR36" s="78"/>
      <c r="NPS36" s="78"/>
      <c r="NPT36" s="78"/>
      <c r="NPU36" s="78"/>
      <c r="NPV36" s="78"/>
      <c r="NPW36" s="78"/>
      <c r="NPX36" s="78"/>
      <c r="NPY36" s="78"/>
      <c r="NPZ36" s="78"/>
      <c r="NQA36" s="78"/>
      <c r="NQB36" s="78"/>
      <c r="NQC36" s="78"/>
      <c r="NQD36" s="78"/>
      <c r="NQE36" s="78"/>
      <c r="NQF36" s="78"/>
      <c r="NQG36" s="78"/>
      <c r="NQH36" s="78"/>
      <c r="NQI36" s="78"/>
      <c r="NQJ36" s="78"/>
      <c r="NQK36" s="78"/>
      <c r="NQL36" s="78"/>
      <c r="NQM36" s="78"/>
      <c r="NQN36" s="78"/>
      <c r="NQO36" s="78"/>
      <c r="NQP36" s="78"/>
      <c r="NQQ36" s="78"/>
      <c r="NQR36" s="78"/>
      <c r="NQS36" s="78"/>
      <c r="NQT36" s="78"/>
      <c r="NQU36" s="78"/>
      <c r="NQV36" s="78"/>
      <c r="NQW36" s="78"/>
      <c r="NQX36" s="78"/>
      <c r="NQY36" s="78"/>
      <c r="NQZ36" s="78"/>
      <c r="NRA36" s="78"/>
      <c r="NRB36" s="78"/>
      <c r="NRC36" s="78"/>
      <c r="NRD36" s="78"/>
      <c r="NRE36" s="78"/>
      <c r="NRF36" s="78"/>
      <c r="NRG36" s="78"/>
      <c r="NRH36" s="78"/>
      <c r="NRI36" s="78"/>
      <c r="NRJ36" s="78"/>
      <c r="NRK36" s="78"/>
      <c r="NRL36" s="78"/>
      <c r="NRM36" s="78"/>
      <c r="NRN36" s="78"/>
      <c r="NRO36" s="78"/>
      <c r="NRP36" s="78"/>
      <c r="NRQ36" s="78"/>
      <c r="NRR36" s="78"/>
      <c r="NRS36" s="78"/>
      <c r="NRT36" s="78"/>
      <c r="NRU36" s="78"/>
      <c r="NRV36" s="78"/>
      <c r="NRW36" s="78"/>
      <c r="NRX36" s="78"/>
      <c r="NRY36" s="78"/>
      <c r="NRZ36" s="78"/>
      <c r="NSA36" s="78"/>
      <c r="NSB36" s="78"/>
      <c r="NSC36" s="78"/>
      <c r="NSD36" s="78"/>
      <c r="NSE36" s="78"/>
      <c r="NSF36" s="78"/>
      <c r="NSG36" s="78"/>
      <c r="NSH36" s="78"/>
      <c r="NSI36" s="78"/>
      <c r="NSJ36" s="78"/>
      <c r="NSK36" s="78"/>
      <c r="NSL36" s="78"/>
      <c r="NSM36" s="78"/>
      <c r="NSN36" s="78"/>
      <c r="NSO36" s="78"/>
      <c r="NSP36" s="78"/>
      <c r="NSQ36" s="78"/>
      <c r="NSR36" s="78"/>
      <c r="NSS36" s="78"/>
      <c r="NST36" s="78"/>
      <c r="NSU36" s="78"/>
      <c r="NSV36" s="78"/>
      <c r="NSW36" s="78"/>
      <c r="NSX36" s="78"/>
      <c r="NSY36" s="78"/>
      <c r="NSZ36" s="78"/>
      <c r="NTA36" s="78"/>
      <c r="NTB36" s="78"/>
      <c r="NTC36" s="78"/>
      <c r="NTD36" s="78"/>
      <c r="NTE36" s="78"/>
      <c r="NTF36" s="78"/>
      <c r="NTG36" s="78"/>
      <c r="NTH36" s="78"/>
      <c r="NTI36" s="78"/>
      <c r="NTJ36" s="78"/>
      <c r="NTK36" s="78"/>
      <c r="NTL36" s="78"/>
      <c r="NTM36" s="78"/>
      <c r="NTN36" s="78"/>
      <c r="NTO36" s="78"/>
      <c r="NTP36" s="78"/>
      <c r="NTQ36" s="78"/>
      <c r="NTR36" s="78"/>
      <c r="NTS36" s="78"/>
      <c r="NTT36" s="78"/>
      <c r="NTU36" s="78"/>
      <c r="NTV36" s="78"/>
      <c r="NTW36" s="78"/>
      <c r="NTX36" s="78"/>
      <c r="NTY36" s="78"/>
      <c r="NTZ36" s="78"/>
      <c r="NUA36" s="78"/>
      <c r="NUB36" s="78"/>
      <c r="NUC36" s="78"/>
      <c r="NUD36" s="78"/>
      <c r="NUE36" s="78"/>
      <c r="NUF36" s="78"/>
      <c r="NUG36" s="78"/>
      <c r="NUH36" s="78"/>
      <c r="NUI36" s="78"/>
      <c r="NUJ36" s="78"/>
      <c r="NUK36" s="78"/>
      <c r="NUL36" s="78"/>
      <c r="NUM36" s="78"/>
      <c r="NUN36" s="78"/>
      <c r="NUO36" s="78"/>
      <c r="NUP36" s="78"/>
      <c r="NUQ36" s="78"/>
      <c r="NUR36" s="78"/>
      <c r="NUS36" s="78"/>
      <c r="NUT36" s="78"/>
      <c r="NUU36" s="78"/>
      <c r="NUV36" s="78"/>
      <c r="NUW36" s="78"/>
      <c r="NUX36" s="78"/>
      <c r="NUY36" s="78"/>
      <c r="NUZ36" s="78"/>
      <c r="NVA36" s="78"/>
      <c r="NVB36" s="78"/>
      <c r="NVC36" s="78"/>
      <c r="NVD36" s="78"/>
      <c r="NVE36" s="78"/>
      <c r="NVF36" s="78"/>
      <c r="NVG36" s="78"/>
      <c r="NVH36" s="78"/>
      <c r="NVI36" s="78"/>
      <c r="NVJ36" s="78"/>
      <c r="NVK36" s="78"/>
      <c r="NVL36" s="78"/>
      <c r="NVM36" s="78"/>
      <c r="NVN36" s="78"/>
      <c r="NVO36" s="78"/>
      <c r="NVP36" s="78"/>
      <c r="NVQ36" s="78"/>
      <c r="NVR36" s="78"/>
      <c r="NVS36" s="78"/>
      <c r="NVT36" s="78"/>
      <c r="NVU36" s="78"/>
      <c r="NVV36" s="78"/>
      <c r="NVW36" s="78"/>
      <c r="NVX36" s="78"/>
      <c r="NVY36" s="78"/>
      <c r="NVZ36" s="78"/>
      <c r="NWA36" s="78"/>
      <c r="NWB36" s="78"/>
      <c r="NWC36" s="78"/>
      <c r="NWD36" s="78"/>
      <c r="NWE36" s="78"/>
      <c r="NWF36" s="78"/>
      <c r="NWG36" s="78"/>
      <c r="NWH36" s="78"/>
      <c r="NWI36" s="78"/>
      <c r="NWJ36" s="78"/>
      <c r="NWK36" s="78"/>
      <c r="NWL36" s="78"/>
      <c r="NWM36" s="78"/>
      <c r="NWN36" s="78"/>
      <c r="NWO36" s="78"/>
      <c r="NWP36" s="78"/>
      <c r="NWQ36" s="78"/>
      <c r="NWR36" s="78"/>
      <c r="NWS36" s="78"/>
      <c r="NWT36" s="78"/>
      <c r="NWU36" s="78"/>
      <c r="NWV36" s="78"/>
      <c r="NWW36" s="78"/>
      <c r="NWX36" s="78"/>
      <c r="NWY36" s="78"/>
      <c r="NWZ36" s="78"/>
      <c r="NXA36" s="78"/>
      <c r="NXB36" s="78"/>
      <c r="NXC36" s="78"/>
      <c r="NXD36" s="78"/>
      <c r="NXE36" s="78"/>
      <c r="NXF36" s="78"/>
      <c r="NXG36" s="78"/>
      <c r="NXH36" s="78"/>
      <c r="NXI36" s="78"/>
      <c r="NXJ36" s="78"/>
      <c r="NXK36" s="78"/>
      <c r="NXL36" s="78"/>
      <c r="NXM36" s="78"/>
      <c r="NXN36" s="78"/>
      <c r="NXO36" s="78"/>
      <c r="NXP36" s="78"/>
      <c r="NXQ36" s="78"/>
      <c r="NXR36" s="78"/>
      <c r="NXS36" s="78"/>
      <c r="NXT36" s="78"/>
      <c r="NXU36" s="78"/>
      <c r="NXV36" s="78"/>
      <c r="NXW36" s="78"/>
      <c r="NXX36" s="78"/>
      <c r="NXY36" s="78"/>
      <c r="NXZ36" s="78"/>
      <c r="NYA36" s="78"/>
      <c r="NYB36" s="78"/>
      <c r="NYC36" s="78"/>
      <c r="NYD36" s="78"/>
      <c r="NYE36" s="78"/>
      <c r="NYF36" s="78"/>
      <c r="NYG36" s="78"/>
      <c r="NYH36" s="78"/>
      <c r="NYI36" s="78"/>
      <c r="NYJ36" s="78"/>
      <c r="NYK36" s="78"/>
      <c r="NYL36" s="78"/>
      <c r="NYM36" s="78"/>
      <c r="NYN36" s="78"/>
      <c r="NYO36" s="78"/>
      <c r="NYP36" s="78"/>
      <c r="NYQ36" s="78"/>
      <c r="NYR36" s="78"/>
      <c r="NYS36" s="78"/>
      <c r="NYT36" s="78"/>
      <c r="NYU36" s="78"/>
      <c r="NYV36" s="78"/>
      <c r="NYW36" s="78"/>
      <c r="NYX36" s="78"/>
      <c r="NYY36" s="78"/>
      <c r="NYZ36" s="78"/>
      <c r="NZA36" s="78"/>
      <c r="NZB36" s="78"/>
      <c r="NZC36" s="78"/>
      <c r="NZD36" s="78"/>
      <c r="NZE36" s="78"/>
      <c r="NZF36" s="78"/>
      <c r="NZG36" s="78"/>
      <c r="NZH36" s="78"/>
      <c r="NZI36" s="78"/>
      <c r="NZJ36" s="78"/>
      <c r="NZK36" s="78"/>
      <c r="NZL36" s="78"/>
      <c r="NZM36" s="78"/>
      <c r="NZN36" s="78"/>
      <c r="NZO36" s="78"/>
      <c r="NZP36" s="78"/>
      <c r="NZQ36" s="78"/>
      <c r="NZR36" s="78"/>
      <c r="NZS36" s="78"/>
      <c r="NZT36" s="78"/>
      <c r="NZU36" s="78"/>
      <c r="NZV36" s="78"/>
      <c r="NZW36" s="78"/>
      <c r="NZX36" s="78"/>
      <c r="NZY36" s="78"/>
      <c r="NZZ36" s="78"/>
      <c r="OAA36" s="78"/>
      <c r="OAB36" s="78"/>
      <c r="OAC36" s="78"/>
      <c r="OAD36" s="78"/>
      <c r="OAE36" s="78"/>
      <c r="OAF36" s="78"/>
      <c r="OAG36" s="78"/>
      <c r="OAH36" s="78"/>
      <c r="OAI36" s="78"/>
      <c r="OAJ36" s="78"/>
      <c r="OAK36" s="78"/>
      <c r="OAL36" s="78"/>
      <c r="OAM36" s="78"/>
      <c r="OAN36" s="78"/>
      <c r="OAO36" s="78"/>
      <c r="OAP36" s="78"/>
      <c r="OAQ36" s="78"/>
      <c r="OAR36" s="78"/>
      <c r="OAS36" s="78"/>
      <c r="OAT36" s="78"/>
      <c r="OAU36" s="78"/>
      <c r="OAV36" s="78"/>
      <c r="OAW36" s="78"/>
      <c r="OAX36" s="78"/>
      <c r="OAY36" s="78"/>
      <c r="OAZ36" s="78"/>
      <c r="OBA36" s="78"/>
      <c r="OBB36" s="78"/>
      <c r="OBC36" s="78"/>
      <c r="OBD36" s="78"/>
      <c r="OBE36" s="78"/>
      <c r="OBF36" s="78"/>
      <c r="OBG36" s="78"/>
      <c r="OBH36" s="78"/>
      <c r="OBI36" s="78"/>
      <c r="OBJ36" s="78"/>
      <c r="OBK36" s="78"/>
      <c r="OBL36" s="78"/>
      <c r="OBM36" s="78"/>
      <c r="OBN36" s="78"/>
      <c r="OBO36" s="78"/>
      <c r="OBP36" s="78"/>
      <c r="OBQ36" s="78"/>
      <c r="OBR36" s="78"/>
      <c r="OBS36" s="78"/>
      <c r="OBT36" s="78"/>
      <c r="OBU36" s="78"/>
      <c r="OBV36" s="78"/>
      <c r="OBW36" s="78"/>
      <c r="OBX36" s="78"/>
      <c r="OBY36" s="78"/>
      <c r="OBZ36" s="78"/>
      <c r="OCA36" s="78"/>
      <c r="OCB36" s="78"/>
      <c r="OCC36" s="78"/>
      <c r="OCD36" s="78"/>
      <c r="OCE36" s="78"/>
      <c r="OCF36" s="78"/>
      <c r="OCG36" s="78"/>
      <c r="OCH36" s="78"/>
      <c r="OCI36" s="78"/>
      <c r="OCJ36" s="78"/>
      <c r="OCK36" s="78"/>
      <c r="OCL36" s="78"/>
      <c r="OCM36" s="78"/>
      <c r="OCN36" s="78"/>
      <c r="OCO36" s="78"/>
      <c r="OCP36" s="78"/>
      <c r="OCQ36" s="78"/>
      <c r="OCR36" s="78"/>
      <c r="OCS36" s="78"/>
      <c r="OCT36" s="78"/>
      <c r="OCU36" s="78"/>
      <c r="OCV36" s="78"/>
      <c r="OCW36" s="78"/>
      <c r="OCX36" s="78"/>
      <c r="OCY36" s="78"/>
      <c r="OCZ36" s="78"/>
      <c r="ODA36" s="78"/>
      <c r="ODB36" s="78"/>
      <c r="ODC36" s="78"/>
      <c r="ODD36" s="78"/>
      <c r="ODE36" s="78"/>
      <c r="ODF36" s="78"/>
      <c r="ODG36" s="78"/>
      <c r="ODH36" s="78"/>
      <c r="ODI36" s="78"/>
      <c r="ODJ36" s="78"/>
      <c r="ODK36" s="78"/>
      <c r="ODL36" s="78"/>
      <c r="ODM36" s="78"/>
      <c r="ODN36" s="78"/>
      <c r="ODO36" s="78"/>
      <c r="ODP36" s="78"/>
      <c r="ODQ36" s="78"/>
      <c r="ODR36" s="78"/>
      <c r="ODS36" s="78"/>
      <c r="ODT36" s="78"/>
      <c r="ODU36" s="78"/>
      <c r="ODV36" s="78"/>
      <c r="ODW36" s="78"/>
      <c r="ODX36" s="78"/>
      <c r="ODY36" s="78"/>
      <c r="ODZ36" s="78"/>
      <c r="OEA36" s="78"/>
      <c r="OEB36" s="78"/>
      <c r="OEC36" s="78"/>
      <c r="OED36" s="78"/>
      <c r="OEE36" s="78"/>
      <c r="OEF36" s="78"/>
      <c r="OEG36" s="78"/>
      <c r="OEH36" s="78"/>
      <c r="OEI36" s="78"/>
      <c r="OEJ36" s="78"/>
      <c r="OEK36" s="78"/>
      <c r="OEL36" s="78"/>
      <c r="OEM36" s="78"/>
      <c r="OEN36" s="78"/>
      <c r="OEO36" s="78"/>
      <c r="OEP36" s="78"/>
      <c r="OEQ36" s="78"/>
      <c r="OER36" s="78"/>
      <c r="OES36" s="78"/>
      <c r="OET36" s="78"/>
      <c r="OEU36" s="78"/>
      <c r="OEV36" s="78"/>
      <c r="OEW36" s="78"/>
      <c r="OEX36" s="78"/>
      <c r="OEY36" s="78"/>
      <c r="OEZ36" s="78"/>
      <c r="OFA36" s="78"/>
      <c r="OFB36" s="78"/>
      <c r="OFC36" s="78"/>
      <c r="OFD36" s="78"/>
      <c r="OFE36" s="78"/>
      <c r="OFF36" s="78"/>
      <c r="OFG36" s="78"/>
      <c r="OFH36" s="78"/>
      <c r="OFI36" s="78"/>
      <c r="OFJ36" s="78"/>
      <c r="OFK36" s="78"/>
      <c r="OFL36" s="78"/>
      <c r="OFM36" s="78"/>
      <c r="OFN36" s="78"/>
      <c r="OFO36" s="78"/>
      <c r="OFP36" s="78"/>
      <c r="OFQ36" s="78"/>
      <c r="OFR36" s="78"/>
      <c r="OFS36" s="78"/>
      <c r="OFT36" s="78"/>
      <c r="OFU36" s="78"/>
      <c r="OFV36" s="78"/>
      <c r="OFW36" s="78"/>
      <c r="OFX36" s="78"/>
      <c r="OFY36" s="78"/>
      <c r="OFZ36" s="78"/>
      <c r="OGA36" s="78"/>
      <c r="OGB36" s="78"/>
      <c r="OGC36" s="78"/>
      <c r="OGD36" s="78"/>
      <c r="OGE36" s="78"/>
      <c r="OGF36" s="78"/>
      <c r="OGG36" s="78"/>
      <c r="OGH36" s="78"/>
      <c r="OGI36" s="78"/>
      <c r="OGJ36" s="78"/>
      <c r="OGK36" s="78"/>
      <c r="OGL36" s="78"/>
      <c r="OGM36" s="78"/>
      <c r="OGN36" s="78"/>
      <c r="OGO36" s="78"/>
      <c r="OGP36" s="78"/>
      <c r="OGQ36" s="78"/>
      <c r="OGR36" s="78"/>
      <c r="OGS36" s="78"/>
      <c r="OGT36" s="78"/>
      <c r="OGU36" s="78"/>
      <c r="OGV36" s="78"/>
      <c r="OGW36" s="78"/>
      <c r="OGX36" s="78"/>
      <c r="OGY36" s="78"/>
      <c r="OGZ36" s="78"/>
      <c r="OHA36" s="78"/>
      <c r="OHB36" s="78"/>
      <c r="OHC36" s="78"/>
      <c r="OHD36" s="78"/>
      <c r="OHE36" s="78"/>
      <c r="OHF36" s="78"/>
      <c r="OHG36" s="78"/>
      <c r="OHH36" s="78"/>
      <c r="OHI36" s="78"/>
      <c r="OHJ36" s="78"/>
      <c r="OHK36" s="78"/>
      <c r="OHL36" s="78"/>
      <c r="OHM36" s="78"/>
      <c r="OHN36" s="78"/>
      <c r="OHO36" s="78"/>
      <c r="OHP36" s="78"/>
      <c r="OHQ36" s="78"/>
      <c r="OHR36" s="78"/>
      <c r="OHS36" s="78"/>
      <c r="OHT36" s="78"/>
      <c r="OHU36" s="78"/>
      <c r="OHV36" s="78"/>
      <c r="OHW36" s="78"/>
      <c r="OHX36" s="78"/>
      <c r="OHY36" s="78"/>
      <c r="OHZ36" s="78"/>
      <c r="OIA36" s="78"/>
      <c r="OIB36" s="78"/>
      <c r="OIC36" s="78"/>
      <c r="OID36" s="78"/>
      <c r="OIE36" s="78"/>
      <c r="OIF36" s="78"/>
      <c r="OIG36" s="78"/>
      <c r="OIH36" s="78"/>
      <c r="OII36" s="78"/>
      <c r="OIJ36" s="78"/>
      <c r="OIK36" s="78"/>
      <c r="OIL36" s="78"/>
      <c r="OIM36" s="78"/>
      <c r="OIN36" s="78"/>
      <c r="OIO36" s="78"/>
      <c r="OIP36" s="78"/>
      <c r="OIQ36" s="78"/>
      <c r="OIR36" s="78"/>
      <c r="OIS36" s="78"/>
      <c r="OIT36" s="78"/>
      <c r="OIU36" s="78"/>
      <c r="OIV36" s="78"/>
      <c r="OIW36" s="78"/>
      <c r="OIX36" s="78"/>
      <c r="OIY36" s="78"/>
      <c r="OIZ36" s="78"/>
      <c r="OJA36" s="78"/>
      <c r="OJB36" s="78"/>
      <c r="OJC36" s="78"/>
      <c r="OJD36" s="78"/>
      <c r="OJE36" s="78"/>
      <c r="OJF36" s="78"/>
      <c r="OJG36" s="78"/>
      <c r="OJH36" s="78"/>
      <c r="OJI36" s="78"/>
      <c r="OJJ36" s="78"/>
      <c r="OJK36" s="78"/>
      <c r="OJL36" s="78"/>
      <c r="OJM36" s="78"/>
      <c r="OJN36" s="78"/>
      <c r="OJO36" s="78"/>
      <c r="OJP36" s="78"/>
      <c r="OJQ36" s="78"/>
      <c r="OJR36" s="78"/>
      <c r="OJS36" s="78"/>
      <c r="OJT36" s="78"/>
      <c r="OJU36" s="78"/>
      <c r="OJV36" s="78"/>
      <c r="OJW36" s="78"/>
      <c r="OJX36" s="78"/>
      <c r="OJY36" s="78"/>
      <c r="OJZ36" s="78"/>
      <c r="OKA36" s="78"/>
      <c r="OKB36" s="78"/>
      <c r="OKC36" s="78"/>
      <c r="OKD36" s="78"/>
      <c r="OKE36" s="78"/>
      <c r="OKF36" s="78"/>
      <c r="OKG36" s="78"/>
      <c r="OKH36" s="78"/>
      <c r="OKI36" s="78"/>
      <c r="OKJ36" s="78"/>
      <c r="OKK36" s="78"/>
      <c r="OKL36" s="78"/>
      <c r="OKM36" s="78"/>
      <c r="OKN36" s="78"/>
      <c r="OKO36" s="78"/>
      <c r="OKP36" s="78"/>
      <c r="OKQ36" s="78"/>
      <c r="OKR36" s="78"/>
      <c r="OKS36" s="78"/>
      <c r="OKT36" s="78"/>
      <c r="OKU36" s="78"/>
      <c r="OKV36" s="78"/>
      <c r="OKW36" s="78"/>
      <c r="OKX36" s="78"/>
      <c r="OKY36" s="78"/>
      <c r="OKZ36" s="78"/>
      <c r="OLA36" s="78"/>
      <c r="OLB36" s="78"/>
      <c r="OLC36" s="78"/>
      <c r="OLD36" s="78"/>
      <c r="OLE36" s="78"/>
      <c r="OLF36" s="78"/>
      <c r="OLG36" s="78"/>
      <c r="OLH36" s="78"/>
      <c r="OLI36" s="78"/>
      <c r="OLJ36" s="78"/>
      <c r="OLK36" s="78"/>
      <c r="OLL36" s="78"/>
      <c r="OLM36" s="78"/>
      <c r="OLN36" s="78"/>
      <c r="OLO36" s="78"/>
      <c r="OLP36" s="78"/>
      <c r="OLQ36" s="78"/>
      <c r="OLR36" s="78"/>
      <c r="OLS36" s="78"/>
      <c r="OLT36" s="78"/>
      <c r="OLU36" s="78"/>
      <c r="OLV36" s="78"/>
      <c r="OLW36" s="78"/>
      <c r="OLX36" s="78"/>
      <c r="OLY36" s="78"/>
      <c r="OLZ36" s="78"/>
      <c r="OMA36" s="78"/>
      <c r="OMB36" s="78"/>
      <c r="OMC36" s="78"/>
      <c r="OMD36" s="78"/>
      <c r="OME36" s="78"/>
      <c r="OMF36" s="78"/>
      <c r="OMG36" s="78"/>
      <c r="OMH36" s="78"/>
      <c r="OMI36" s="78"/>
      <c r="OMJ36" s="78"/>
      <c r="OMK36" s="78"/>
      <c r="OML36" s="78"/>
      <c r="OMM36" s="78"/>
      <c r="OMN36" s="78"/>
      <c r="OMO36" s="78"/>
      <c r="OMP36" s="78"/>
      <c r="OMQ36" s="78"/>
      <c r="OMR36" s="78"/>
      <c r="OMS36" s="78"/>
      <c r="OMT36" s="78"/>
      <c r="OMU36" s="78"/>
      <c r="OMV36" s="78"/>
      <c r="OMW36" s="78"/>
      <c r="OMX36" s="78"/>
      <c r="OMY36" s="78"/>
      <c r="OMZ36" s="78"/>
      <c r="ONA36" s="78"/>
      <c r="ONB36" s="78"/>
      <c r="ONC36" s="78"/>
      <c r="OND36" s="78"/>
      <c r="ONE36" s="78"/>
      <c r="ONF36" s="78"/>
      <c r="ONG36" s="78"/>
      <c r="ONH36" s="78"/>
      <c r="ONI36" s="78"/>
      <c r="ONJ36" s="78"/>
      <c r="ONK36" s="78"/>
      <c r="ONL36" s="78"/>
      <c r="ONM36" s="78"/>
      <c r="ONN36" s="78"/>
      <c r="ONO36" s="78"/>
      <c r="ONP36" s="78"/>
      <c r="ONQ36" s="78"/>
      <c r="ONR36" s="78"/>
      <c r="ONS36" s="78"/>
      <c r="ONT36" s="78"/>
      <c r="ONU36" s="78"/>
      <c r="ONV36" s="78"/>
      <c r="ONW36" s="78"/>
      <c r="ONX36" s="78"/>
      <c r="ONY36" s="78"/>
      <c r="ONZ36" s="78"/>
      <c r="OOA36" s="78"/>
      <c r="OOB36" s="78"/>
      <c r="OOC36" s="78"/>
      <c r="OOD36" s="78"/>
      <c r="OOE36" s="78"/>
      <c r="OOF36" s="78"/>
      <c r="OOG36" s="78"/>
      <c r="OOH36" s="78"/>
      <c r="OOI36" s="78"/>
      <c r="OOJ36" s="78"/>
      <c r="OOK36" s="78"/>
      <c r="OOL36" s="78"/>
      <c r="OOM36" s="78"/>
      <c r="OON36" s="78"/>
      <c r="OOO36" s="78"/>
      <c r="OOP36" s="78"/>
      <c r="OOQ36" s="78"/>
      <c r="OOR36" s="78"/>
      <c r="OOS36" s="78"/>
      <c r="OOT36" s="78"/>
      <c r="OOU36" s="78"/>
      <c r="OOV36" s="78"/>
      <c r="OOW36" s="78"/>
      <c r="OOX36" s="78"/>
      <c r="OOY36" s="78"/>
      <c r="OOZ36" s="78"/>
      <c r="OPA36" s="78"/>
      <c r="OPB36" s="78"/>
      <c r="OPC36" s="78"/>
      <c r="OPD36" s="78"/>
      <c r="OPE36" s="78"/>
      <c r="OPF36" s="78"/>
      <c r="OPG36" s="78"/>
      <c r="OPH36" s="78"/>
      <c r="OPI36" s="78"/>
      <c r="OPJ36" s="78"/>
      <c r="OPK36" s="78"/>
      <c r="OPL36" s="78"/>
      <c r="OPM36" s="78"/>
      <c r="OPN36" s="78"/>
      <c r="OPO36" s="78"/>
      <c r="OPP36" s="78"/>
      <c r="OPQ36" s="78"/>
      <c r="OPR36" s="78"/>
      <c r="OPS36" s="78"/>
      <c r="OPT36" s="78"/>
      <c r="OPU36" s="78"/>
      <c r="OPV36" s="78"/>
      <c r="OPW36" s="78"/>
      <c r="OPX36" s="78"/>
      <c r="OPY36" s="78"/>
      <c r="OPZ36" s="78"/>
      <c r="OQA36" s="78"/>
      <c r="OQB36" s="78"/>
      <c r="OQC36" s="78"/>
      <c r="OQD36" s="78"/>
      <c r="OQE36" s="78"/>
      <c r="OQF36" s="78"/>
      <c r="OQG36" s="78"/>
      <c r="OQH36" s="78"/>
      <c r="OQI36" s="78"/>
      <c r="OQJ36" s="78"/>
      <c r="OQK36" s="78"/>
      <c r="OQL36" s="78"/>
      <c r="OQM36" s="78"/>
      <c r="OQN36" s="78"/>
      <c r="OQO36" s="78"/>
      <c r="OQP36" s="78"/>
      <c r="OQQ36" s="78"/>
      <c r="OQR36" s="78"/>
      <c r="OQS36" s="78"/>
      <c r="OQT36" s="78"/>
      <c r="OQU36" s="78"/>
      <c r="OQV36" s="78"/>
      <c r="OQW36" s="78"/>
      <c r="OQX36" s="78"/>
      <c r="OQY36" s="78"/>
      <c r="OQZ36" s="78"/>
      <c r="ORA36" s="78"/>
      <c r="ORB36" s="78"/>
      <c r="ORC36" s="78"/>
      <c r="ORD36" s="78"/>
      <c r="ORE36" s="78"/>
      <c r="ORF36" s="78"/>
      <c r="ORG36" s="78"/>
      <c r="ORH36" s="78"/>
      <c r="ORI36" s="78"/>
      <c r="ORJ36" s="78"/>
      <c r="ORK36" s="78"/>
      <c r="ORL36" s="78"/>
      <c r="ORM36" s="78"/>
      <c r="ORN36" s="78"/>
      <c r="ORO36" s="78"/>
      <c r="ORP36" s="78"/>
      <c r="ORQ36" s="78"/>
      <c r="ORR36" s="78"/>
      <c r="ORS36" s="78"/>
      <c r="ORT36" s="78"/>
      <c r="ORU36" s="78"/>
      <c r="ORV36" s="78"/>
      <c r="ORW36" s="78"/>
      <c r="ORX36" s="78"/>
      <c r="ORY36" s="78"/>
      <c r="ORZ36" s="78"/>
      <c r="OSA36" s="78"/>
      <c r="OSB36" s="78"/>
      <c r="OSC36" s="78"/>
      <c r="OSD36" s="78"/>
      <c r="OSE36" s="78"/>
      <c r="OSF36" s="78"/>
      <c r="OSG36" s="78"/>
      <c r="OSH36" s="78"/>
      <c r="OSI36" s="78"/>
      <c r="OSJ36" s="78"/>
      <c r="OSK36" s="78"/>
      <c r="OSL36" s="78"/>
      <c r="OSM36" s="78"/>
      <c r="OSN36" s="78"/>
      <c r="OSO36" s="78"/>
      <c r="OSP36" s="78"/>
      <c r="OSQ36" s="78"/>
      <c r="OSR36" s="78"/>
      <c r="OSS36" s="78"/>
      <c r="OST36" s="78"/>
      <c r="OSU36" s="78"/>
      <c r="OSV36" s="78"/>
      <c r="OSW36" s="78"/>
      <c r="OSX36" s="78"/>
      <c r="OSY36" s="78"/>
      <c r="OSZ36" s="78"/>
      <c r="OTA36" s="78"/>
      <c r="OTB36" s="78"/>
      <c r="OTC36" s="78"/>
      <c r="OTD36" s="78"/>
      <c r="OTE36" s="78"/>
      <c r="OTF36" s="78"/>
      <c r="OTG36" s="78"/>
      <c r="OTH36" s="78"/>
      <c r="OTI36" s="78"/>
      <c r="OTJ36" s="78"/>
      <c r="OTK36" s="78"/>
      <c r="OTL36" s="78"/>
      <c r="OTM36" s="78"/>
      <c r="OTN36" s="78"/>
      <c r="OTO36" s="78"/>
      <c r="OTP36" s="78"/>
      <c r="OTQ36" s="78"/>
      <c r="OTR36" s="78"/>
      <c r="OTS36" s="78"/>
      <c r="OTT36" s="78"/>
      <c r="OTU36" s="78"/>
      <c r="OTV36" s="78"/>
      <c r="OTW36" s="78"/>
      <c r="OTX36" s="78"/>
      <c r="OTY36" s="78"/>
      <c r="OTZ36" s="78"/>
      <c r="OUA36" s="78"/>
      <c r="OUB36" s="78"/>
      <c r="OUC36" s="78"/>
      <c r="OUD36" s="78"/>
      <c r="OUE36" s="78"/>
      <c r="OUF36" s="78"/>
      <c r="OUG36" s="78"/>
      <c r="OUH36" s="78"/>
      <c r="OUI36" s="78"/>
      <c r="OUJ36" s="78"/>
      <c r="OUK36" s="78"/>
      <c r="OUL36" s="78"/>
      <c r="OUM36" s="78"/>
      <c r="OUN36" s="78"/>
      <c r="OUO36" s="78"/>
      <c r="OUP36" s="78"/>
      <c r="OUQ36" s="78"/>
      <c r="OUR36" s="78"/>
      <c r="OUS36" s="78"/>
      <c r="OUT36" s="78"/>
      <c r="OUU36" s="78"/>
      <c r="OUV36" s="78"/>
      <c r="OUW36" s="78"/>
      <c r="OUX36" s="78"/>
      <c r="OUY36" s="78"/>
      <c r="OUZ36" s="78"/>
      <c r="OVA36" s="78"/>
      <c r="OVB36" s="78"/>
      <c r="OVC36" s="78"/>
      <c r="OVD36" s="78"/>
      <c r="OVE36" s="78"/>
      <c r="OVF36" s="78"/>
      <c r="OVG36" s="78"/>
      <c r="OVH36" s="78"/>
      <c r="OVI36" s="78"/>
      <c r="OVJ36" s="78"/>
      <c r="OVK36" s="78"/>
      <c r="OVL36" s="78"/>
      <c r="OVM36" s="78"/>
      <c r="OVN36" s="78"/>
      <c r="OVO36" s="78"/>
      <c r="OVP36" s="78"/>
      <c r="OVQ36" s="78"/>
      <c r="OVR36" s="78"/>
      <c r="OVS36" s="78"/>
      <c r="OVT36" s="78"/>
      <c r="OVU36" s="78"/>
      <c r="OVV36" s="78"/>
      <c r="OVW36" s="78"/>
      <c r="OVX36" s="78"/>
      <c r="OVY36" s="78"/>
      <c r="OVZ36" s="78"/>
      <c r="OWA36" s="78"/>
      <c r="OWB36" s="78"/>
      <c r="OWC36" s="78"/>
      <c r="OWD36" s="78"/>
      <c r="OWE36" s="78"/>
      <c r="OWF36" s="78"/>
      <c r="OWG36" s="78"/>
      <c r="OWH36" s="78"/>
      <c r="OWI36" s="78"/>
      <c r="OWJ36" s="78"/>
      <c r="OWK36" s="78"/>
      <c r="OWL36" s="78"/>
      <c r="OWM36" s="78"/>
      <c r="OWN36" s="78"/>
      <c r="OWO36" s="78"/>
      <c r="OWP36" s="78"/>
      <c r="OWQ36" s="78"/>
      <c r="OWR36" s="78"/>
      <c r="OWS36" s="78"/>
      <c r="OWT36" s="78"/>
      <c r="OWU36" s="78"/>
      <c r="OWV36" s="78"/>
      <c r="OWW36" s="78"/>
      <c r="OWX36" s="78"/>
      <c r="OWY36" s="78"/>
      <c r="OWZ36" s="78"/>
      <c r="OXA36" s="78"/>
      <c r="OXB36" s="78"/>
      <c r="OXC36" s="78"/>
      <c r="OXD36" s="78"/>
      <c r="OXE36" s="78"/>
      <c r="OXF36" s="78"/>
      <c r="OXG36" s="78"/>
      <c r="OXH36" s="78"/>
      <c r="OXI36" s="78"/>
      <c r="OXJ36" s="78"/>
      <c r="OXK36" s="78"/>
      <c r="OXL36" s="78"/>
      <c r="OXM36" s="78"/>
      <c r="OXN36" s="78"/>
      <c r="OXO36" s="78"/>
      <c r="OXP36" s="78"/>
      <c r="OXQ36" s="78"/>
      <c r="OXR36" s="78"/>
      <c r="OXS36" s="78"/>
      <c r="OXT36" s="78"/>
      <c r="OXU36" s="78"/>
      <c r="OXV36" s="78"/>
      <c r="OXW36" s="78"/>
      <c r="OXX36" s="78"/>
      <c r="OXY36" s="78"/>
      <c r="OXZ36" s="78"/>
      <c r="OYA36" s="78"/>
      <c r="OYB36" s="78"/>
      <c r="OYC36" s="78"/>
      <c r="OYD36" s="78"/>
      <c r="OYE36" s="78"/>
      <c r="OYF36" s="78"/>
      <c r="OYG36" s="78"/>
      <c r="OYH36" s="78"/>
      <c r="OYI36" s="78"/>
      <c r="OYJ36" s="78"/>
      <c r="OYK36" s="78"/>
      <c r="OYL36" s="78"/>
      <c r="OYM36" s="78"/>
      <c r="OYN36" s="78"/>
      <c r="OYO36" s="78"/>
      <c r="OYP36" s="78"/>
      <c r="OYQ36" s="78"/>
      <c r="OYR36" s="78"/>
      <c r="OYS36" s="78"/>
      <c r="OYT36" s="78"/>
      <c r="OYU36" s="78"/>
      <c r="OYV36" s="78"/>
      <c r="OYW36" s="78"/>
      <c r="OYX36" s="78"/>
      <c r="OYY36" s="78"/>
      <c r="OYZ36" s="78"/>
      <c r="OZA36" s="78"/>
      <c r="OZB36" s="78"/>
      <c r="OZC36" s="78"/>
      <c r="OZD36" s="78"/>
      <c r="OZE36" s="78"/>
      <c r="OZF36" s="78"/>
      <c r="OZG36" s="78"/>
      <c r="OZH36" s="78"/>
      <c r="OZI36" s="78"/>
      <c r="OZJ36" s="78"/>
      <c r="OZK36" s="78"/>
      <c r="OZL36" s="78"/>
      <c r="OZM36" s="78"/>
      <c r="OZN36" s="78"/>
      <c r="OZO36" s="78"/>
      <c r="OZP36" s="78"/>
      <c r="OZQ36" s="78"/>
      <c r="OZR36" s="78"/>
      <c r="OZS36" s="78"/>
      <c r="OZT36" s="78"/>
      <c r="OZU36" s="78"/>
      <c r="OZV36" s="78"/>
      <c r="OZW36" s="78"/>
      <c r="OZX36" s="78"/>
      <c r="OZY36" s="78"/>
      <c r="OZZ36" s="78"/>
      <c r="PAA36" s="78"/>
      <c r="PAB36" s="78"/>
      <c r="PAC36" s="78"/>
      <c r="PAD36" s="78"/>
      <c r="PAE36" s="78"/>
      <c r="PAF36" s="78"/>
      <c r="PAG36" s="78"/>
      <c r="PAH36" s="78"/>
      <c r="PAI36" s="78"/>
      <c r="PAJ36" s="78"/>
      <c r="PAK36" s="78"/>
      <c r="PAL36" s="78"/>
      <c r="PAM36" s="78"/>
      <c r="PAN36" s="78"/>
      <c r="PAO36" s="78"/>
      <c r="PAP36" s="78"/>
      <c r="PAQ36" s="78"/>
      <c r="PAR36" s="78"/>
      <c r="PAS36" s="78"/>
      <c r="PAT36" s="78"/>
      <c r="PAU36" s="78"/>
      <c r="PAV36" s="78"/>
      <c r="PAW36" s="78"/>
      <c r="PAX36" s="78"/>
      <c r="PAY36" s="78"/>
      <c r="PAZ36" s="78"/>
      <c r="PBA36" s="78"/>
      <c r="PBB36" s="78"/>
      <c r="PBC36" s="78"/>
      <c r="PBD36" s="78"/>
      <c r="PBE36" s="78"/>
      <c r="PBF36" s="78"/>
      <c r="PBG36" s="78"/>
      <c r="PBH36" s="78"/>
      <c r="PBI36" s="78"/>
      <c r="PBJ36" s="78"/>
      <c r="PBK36" s="78"/>
      <c r="PBL36" s="78"/>
      <c r="PBM36" s="78"/>
      <c r="PBN36" s="78"/>
      <c r="PBO36" s="78"/>
      <c r="PBP36" s="78"/>
      <c r="PBQ36" s="78"/>
      <c r="PBR36" s="78"/>
      <c r="PBS36" s="78"/>
      <c r="PBT36" s="78"/>
      <c r="PBU36" s="78"/>
      <c r="PBV36" s="78"/>
      <c r="PBW36" s="78"/>
      <c r="PBX36" s="78"/>
      <c r="PBY36" s="78"/>
      <c r="PBZ36" s="78"/>
      <c r="PCA36" s="78"/>
      <c r="PCB36" s="78"/>
      <c r="PCC36" s="78"/>
      <c r="PCD36" s="78"/>
      <c r="PCE36" s="78"/>
      <c r="PCF36" s="78"/>
      <c r="PCG36" s="78"/>
      <c r="PCH36" s="78"/>
      <c r="PCI36" s="78"/>
      <c r="PCJ36" s="78"/>
      <c r="PCK36" s="78"/>
      <c r="PCL36" s="78"/>
      <c r="PCM36" s="78"/>
      <c r="PCN36" s="78"/>
      <c r="PCO36" s="78"/>
      <c r="PCP36" s="78"/>
      <c r="PCQ36" s="78"/>
      <c r="PCR36" s="78"/>
      <c r="PCS36" s="78"/>
      <c r="PCT36" s="78"/>
      <c r="PCU36" s="78"/>
      <c r="PCV36" s="78"/>
      <c r="PCW36" s="78"/>
      <c r="PCX36" s="78"/>
      <c r="PCY36" s="78"/>
      <c r="PCZ36" s="78"/>
      <c r="PDA36" s="78"/>
      <c r="PDB36" s="78"/>
      <c r="PDC36" s="78"/>
      <c r="PDD36" s="78"/>
      <c r="PDE36" s="78"/>
      <c r="PDF36" s="78"/>
      <c r="PDG36" s="78"/>
      <c r="PDH36" s="78"/>
      <c r="PDI36" s="78"/>
      <c r="PDJ36" s="78"/>
      <c r="PDK36" s="78"/>
      <c r="PDL36" s="78"/>
      <c r="PDM36" s="78"/>
      <c r="PDN36" s="78"/>
      <c r="PDO36" s="78"/>
      <c r="PDP36" s="78"/>
      <c r="PDQ36" s="78"/>
      <c r="PDR36" s="78"/>
      <c r="PDS36" s="78"/>
      <c r="PDT36" s="78"/>
      <c r="PDU36" s="78"/>
      <c r="PDV36" s="78"/>
      <c r="PDW36" s="78"/>
      <c r="PDX36" s="78"/>
      <c r="PDY36" s="78"/>
      <c r="PDZ36" s="78"/>
      <c r="PEA36" s="78"/>
      <c r="PEB36" s="78"/>
      <c r="PEC36" s="78"/>
      <c r="PED36" s="78"/>
      <c r="PEE36" s="78"/>
      <c r="PEF36" s="78"/>
      <c r="PEG36" s="78"/>
      <c r="PEH36" s="78"/>
      <c r="PEI36" s="78"/>
      <c r="PEJ36" s="78"/>
      <c r="PEK36" s="78"/>
      <c r="PEL36" s="78"/>
      <c r="PEM36" s="78"/>
      <c r="PEN36" s="78"/>
      <c r="PEO36" s="78"/>
      <c r="PEP36" s="78"/>
      <c r="PEQ36" s="78"/>
      <c r="PER36" s="78"/>
      <c r="PES36" s="78"/>
      <c r="PET36" s="78"/>
      <c r="PEU36" s="78"/>
      <c r="PEV36" s="78"/>
      <c r="PEW36" s="78"/>
      <c r="PEX36" s="78"/>
      <c r="PEY36" s="78"/>
      <c r="PEZ36" s="78"/>
      <c r="PFA36" s="78"/>
      <c r="PFB36" s="78"/>
      <c r="PFC36" s="78"/>
      <c r="PFD36" s="78"/>
      <c r="PFE36" s="78"/>
      <c r="PFF36" s="78"/>
      <c r="PFG36" s="78"/>
      <c r="PFH36" s="78"/>
      <c r="PFI36" s="78"/>
      <c r="PFJ36" s="78"/>
      <c r="PFK36" s="78"/>
      <c r="PFL36" s="78"/>
      <c r="PFM36" s="78"/>
      <c r="PFN36" s="78"/>
      <c r="PFO36" s="78"/>
      <c r="PFP36" s="78"/>
      <c r="PFQ36" s="78"/>
      <c r="PFR36" s="78"/>
      <c r="PFS36" s="78"/>
      <c r="PFT36" s="78"/>
      <c r="PFU36" s="78"/>
      <c r="PFV36" s="78"/>
      <c r="PFW36" s="78"/>
      <c r="PFX36" s="78"/>
      <c r="PFY36" s="78"/>
      <c r="PFZ36" s="78"/>
      <c r="PGA36" s="78"/>
      <c r="PGB36" s="78"/>
      <c r="PGC36" s="78"/>
      <c r="PGD36" s="78"/>
      <c r="PGE36" s="78"/>
      <c r="PGF36" s="78"/>
      <c r="PGG36" s="78"/>
      <c r="PGH36" s="78"/>
      <c r="PGI36" s="78"/>
      <c r="PGJ36" s="78"/>
      <c r="PGK36" s="78"/>
      <c r="PGL36" s="78"/>
      <c r="PGM36" s="78"/>
      <c r="PGN36" s="78"/>
      <c r="PGO36" s="78"/>
      <c r="PGP36" s="78"/>
      <c r="PGQ36" s="78"/>
      <c r="PGR36" s="78"/>
      <c r="PGS36" s="78"/>
      <c r="PGT36" s="78"/>
      <c r="PGU36" s="78"/>
      <c r="PGV36" s="78"/>
      <c r="PGW36" s="78"/>
      <c r="PGX36" s="78"/>
      <c r="PGY36" s="78"/>
      <c r="PGZ36" s="78"/>
      <c r="PHA36" s="78"/>
      <c r="PHB36" s="78"/>
      <c r="PHC36" s="78"/>
      <c r="PHD36" s="78"/>
      <c r="PHE36" s="78"/>
      <c r="PHF36" s="78"/>
      <c r="PHG36" s="78"/>
      <c r="PHH36" s="78"/>
      <c r="PHI36" s="78"/>
      <c r="PHJ36" s="78"/>
      <c r="PHK36" s="78"/>
      <c r="PHL36" s="78"/>
      <c r="PHM36" s="78"/>
      <c r="PHN36" s="78"/>
      <c r="PHO36" s="78"/>
      <c r="PHP36" s="78"/>
      <c r="PHQ36" s="78"/>
      <c r="PHR36" s="78"/>
      <c r="PHS36" s="78"/>
      <c r="PHT36" s="78"/>
      <c r="PHU36" s="78"/>
      <c r="PHV36" s="78"/>
      <c r="PHW36" s="78"/>
      <c r="PHX36" s="78"/>
      <c r="PHY36" s="78"/>
      <c r="PHZ36" s="78"/>
      <c r="PIA36" s="78"/>
      <c r="PIB36" s="78"/>
      <c r="PIC36" s="78"/>
      <c r="PID36" s="78"/>
      <c r="PIE36" s="78"/>
      <c r="PIF36" s="78"/>
      <c r="PIG36" s="78"/>
      <c r="PIH36" s="78"/>
      <c r="PII36" s="78"/>
      <c r="PIJ36" s="78"/>
      <c r="PIK36" s="78"/>
      <c r="PIL36" s="78"/>
      <c r="PIM36" s="78"/>
      <c r="PIN36" s="78"/>
      <c r="PIO36" s="78"/>
      <c r="PIP36" s="78"/>
      <c r="PIQ36" s="78"/>
      <c r="PIR36" s="78"/>
      <c r="PIS36" s="78"/>
      <c r="PIT36" s="78"/>
      <c r="PIU36" s="78"/>
      <c r="PIV36" s="78"/>
      <c r="PIW36" s="78"/>
      <c r="PIX36" s="78"/>
      <c r="PIY36" s="78"/>
      <c r="PIZ36" s="78"/>
      <c r="PJA36" s="78"/>
      <c r="PJB36" s="78"/>
      <c r="PJC36" s="78"/>
      <c r="PJD36" s="78"/>
      <c r="PJE36" s="78"/>
      <c r="PJF36" s="78"/>
      <c r="PJG36" s="78"/>
      <c r="PJH36" s="78"/>
      <c r="PJI36" s="78"/>
      <c r="PJJ36" s="78"/>
      <c r="PJK36" s="78"/>
      <c r="PJL36" s="78"/>
      <c r="PJM36" s="78"/>
      <c r="PJN36" s="78"/>
      <c r="PJO36" s="78"/>
      <c r="PJP36" s="78"/>
      <c r="PJQ36" s="78"/>
      <c r="PJR36" s="78"/>
      <c r="PJS36" s="78"/>
      <c r="PJT36" s="78"/>
      <c r="PJU36" s="78"/>
      <c r="PJV36" s="78"/>
      <c r="PJW36" s="78"/>
      <c r="PJX36" s="78"/>
      <c r="PJY36" s="78"/>
      <c r="PJZ36" s="78"/>
      <c r="PKA36" s="78"/>
      <c r="PKB36" s="78"/>
      <c r="PKC36" s="78"/>
      <c r="PKD36" s="78"/>
      <c r="PKE36" s="78"/>
      <c r="PKF36" s="78"/>
      <c r="PKG36" s="78"/>
      <c r="PKH36" s="78"/>
      <c r="PKI36" s="78"/>
      <c r="PKJ36" s="78"/>
      <c r="PKK36" s="78"/>
      <c r="PKL36" s="78"/>
      <c r="PKM36" s="78"/>
      <c r="PKN36" s="78"/>
      <c r="PKO36" s="78"/>
      <c r="PKP36" s="78"/>
      <c r="PKQ36" s="78"/>
      <c r="PKR36" s="78"/>
      <c r="PKS36" s="78"/>
      <c r="PKT36" s="78"/>
      <c r="PKU36" s="78"/>
      <c r="PKV36" s="78"/>
      <c r="PKW36" s="78"/>
      <c r="PKX36" s="78"/>
      <c r="PKY36" s="78"/>
      <c r="PKZ36" s="78"/>
      <c r="PLA36" s="78"/>
      <c r="PLB36" s="78"/>
      <c r="PLC36" s="78"/>
      <c r="PLD36" s="78"/>
      <c r="PLE36" s="78"/>
      <c r="PLF36" s="78"/>
      <c r="PLG36" s="78"/>
      <c r="PLH36" s="78"/>
      <c r="PLI36" s="78"/>
      <c r="PLJ36" s="78"/>
      <c r="PLK36" s="78"/>
      <c r="PLL36" s="78"/>
      <c r="PLM36" s="78"/>
      <c r="PLN36" s="78"/>
      <c r="PLO36" s="78"/>
      <c r="PLP36" s="78"/>
      <c r="PLQ36" s="78"/>
      <c r="PLR36" s="78"/>
      <c r="PLS36" s="78"/>
      <c r="PLT36" s="78"/>
      <c r="PLU36" s="78"/>
      <c r="PLV36" s="78"/>
      <c r="PLW36" s="78"/>
      <c r="PLX36" s="78"/>
      <c r="PLY36" s="78"/>
      <c r="PLZ36" s="78"/>
      <c r="PMA36" s="78"/>
      <c r="PMB36" s="78"/>
      <c r="PMC36" s="78"/>
      <c r="PMD36" s="78"/>
      <c r="PME36" s="78"/>
      <c r="PMF36" s="78"/>
      <c r="PMG36" s="78"/>
      <c r="PMH36" s="78"/>
      <c r="PMI36" s="78"/>
      <c r="PMJ36" s="78"/>
      <c r="PMK36" s="78"/>
      <c r="PML36" s="78"/>
      <c r="PMM36" s="78"/>
      <c r="PMN36" s="78"/>
      <c r="PMO36" s="78"/>
      <c r="PMP36" s="78"/>
      <c r="PMQ36" s="78"/>
      <c r="PMR36" s="78"/>
      <c r="PMS36" s="78"/>
      <c r="PMT36" s="78"/>
      <c r="PMU36" s="78"/>
      <c r="PMV36" s="78"/>
      <c r="PMW36" s="78"/>
      <c r="PMX36" s="78"/>
      <c r="PMY36" s="78"/>
      <c r="PMZ36" s="78"/>
      <c r="PNA36" s="78"/>
      <c r="PNB36" s="78"/>
      <c r="PNC36" s="78"/>
      <c r="PND36" s="78"/>
      <c r="PNE36" s="78"/>
      <c r="PNF36" s="78"/>
      <c r="PNG36" s="78"/>
      <c r="PNH36" s="78"/>
      <c r="PNI36" s="78"/>
      <c r="PNJ36" s="78"/>
      <c r="PNK36" s="78"/>
      <c r="PNL36" s="78"/>
      <c r="PNM36" s="78"/>
      <c r="PNN36" s="78"/>
      <c r="PNO36" s="78"/>
      <c r="PNP36" s="78"/>
      <c r="PNQ36" s="78"/>
      <c r="PNR36" s="78"/>
      <c r="PNS36" s="78"/>
      <c r="PNT36" s="78"/>
      <c r="PNU36" s="78"/>
      <c r="PNV36" s="78"/>
      <c r="PNW36" s="78"/>
      <c r="PNX36" s="78"/>
      <c r="PNY36" s="78"/>
      <c r="PNZ36" s="78"/>
      <c r="POA36" s="78"/>
      <c r="POB36" s="78"/>
      <c r="POC36" s="78"/>
      <c r="POD36" s="78"/>
      <c r="POE36" s="78"/>
      <c r="POF36" s="78"/>
      <c r="POG36" s="78"/>
      <c r="POH36" s="78"/>
      <c r="POI36" s="78"/>
      <c r="POJ36" s="78"/>
      <c r="POK36" s="78"/>
      <c r="POL36" s="78"/>
      <c r="POM36" s="78"/>
      <c r="PON36" s="78"/>
      <c r="POO36" s="78"/>
      <c r="POP36" s="78"/>
      <c r="POQ36" s="78"/>
      <c r="POR36" s="78"/>
      <c r="POS36" s="78"/>
      <c r="POT36" s="78"/>
      <c r="POU36" s="78"/>
      <c r="POV36" s="78"/>
      <c r="POW36" s="78"/>
      <c r="POX36" s="78"/>
      <c r="POY36" s="78"/>
      <c r="POZ36" s="78"/>
      <c r="PPA36" s="78"/>
      <c r="PPB36" s="78"/>
      <c r="PPC36" s="78"/>
      <c r="PPD36" s="78"/>
      <c r="PPE36" s="78"/>
      <c r="PPF36" s="78"/>
      <c r="PPG36" s="78"/>
      <c r="PPH36" s="78"/>
      <c r="PPI36" s="78"/>
      <c r="PPJ36" s="78"/>
      <c r="PPK36" s="78"/>
      <c r="PPL36" s="78"/>
      <c r="PPM36" s="78"/>
      <c r="PPN36" s="78"/>
      <c r="PPO36" s="78"/>
      <c r="PPP36" s="78"/>
      <c r="PPQ36" s="78"/>
      <c r="PPR36" s="78"/>
      <c r="PPS36" s="78"/>
      <c r="PPT36" s="78"/>
      <c r="PPU36" s="78"/>
      <c r="PPV36" s="78"/>
      <c r="PPW36" s="78"/>
      <c r="PPX36" s="78"/>
      <c r="PPY36" s="78"/>
      <c r="PPZ36" s="78"/>
      <c r="PQA36" s="78"/>
      <c r="PQB36" s="78"/>
      <c r="PQC36" s="78"/>
      <c r="PQD36" s="78"/>
      <c r="PQE36" s="78"/>
      <c r="PQF36" s="78"/>
      <c r="PQG36" s="78"/>
      <c r="PQH36" s="78"/>
      <c r="PQI36" s="78"/>
      <c r="PQJ36" s="78"/>
      <c r="PQK36" s="78"/>
      <c r="PQL36" s="78"/>
      <c r="PQM36" s="78"/>
      <c r="PQN36" s="78"/>
      <c r="PQO36" s="78"/>
      <c r="PQP36" s="78"/>
      <c r="PQQ36" s="78"/>
      <c r="PQR36" s="78"/>
      <c r="PQS36" s="78"/>
      <c r="PQT36" s="78"/>
      <c r="PQU36" s="78"/>
      <c r="PQV36" s="78"/>
      <c r="PQW36" s="78"/>
      <c r="PQX36" s="78"/>
      <c r="PQY36" s="78"/>
      <c r="PQZ36" s="78"/>
      <c r="PRA36" s="78"/>
      <c r="PRB36" s="78"/>
      <c r="PRC36" s="78"/>
      <c r="PRD36" s="78"/>
      <c r="PRE36" s="78"/>
      <c r="PRF36" s="78"/>
      <c r="PRG36" s="78"/>
      <c r="PRH36" s="78"/>
      <c r="PRI36" s="78"/>
      <c r="PRJ36" s="78"/>
      <c r="PRK36" s="78"/>
      <c r="PRL36" s="78"/>
      <c r="PRM36" s="78"/>
      <c r="PRN36" s="78"/>
      <c r="PRO36" s="78"/>
      <c r="PRP36" s="78"/>
      <c r="PRQ36" s="78"/>
      <c r="PRR36" s="78"/>
      <c r="PRS36" s="78"/>
      <c r="PRT36" s="78"/>
      <c r="PRU36" s="78"/>
      <c r="PRV36" s="78"/>
      <c r="PRW36" s="78"/>
      <c r="PRX36" s="78"/>
      <c r="PRY36" s="78"/>
      <c r="PRZ36" s="78"/>
      <c r="PSA36" s="78"/>
      <c r="PSB36" s="78"/>
      <c r="PSC36" s="78"/>
      <c r="PSD36" s="78"/>
      <c r="PSE36" s="78"/>
      <c r="PSF36" s="78"/>
      <c r="PSG36" s="78"/>
      <c r="PSH36" s="78"/>
      <c r="PSI36" s="78"/>
      <c r="PSJ36" s="78"/>
      <c r="PSK36" s="78"/>
      <c r="PSL36" s="78"/>
      <c r="PSM36" s="78"/>
      <c r="PSN36" s="78"/>
      <c r="PSO36" s="78"/>
      <c r="PSP36" s="78"/>
      <c r="PSQ36" s="78"/>
      <c r="PSR36" s="78"/>
      <c r="PSS36" s="78"/>
      <c r="PST36" s="78"/>
      <c r="PSU36" s="78"/>
      <c r="PSV36" s="78"/>
      <c r="PSW36" s="78"/>
      <c r="PSX36" s="78"/>
      <c r="PSY36" s="78"/>
      <c r="PSZ36" s="78"/>
      <c r="PTA36" s="78"/>
      <c r="PTB36" s="78"/>
      <c r="PTC36" s="78"/>
      <c r="PTD36" s="78"/>
      <c r="PTE36" s="78"/>
      <c r="PTF36" s="78"/>
      <c r="PTG36" s="78"/>
      <c r="PTH36" s="78"/>
      <c r="PTI36" s="78"/>
      <c r="PTJ36" s="78"/>
      <c r="PTK36" s="78"/>
      <c r="PTL36" s="78"/>
      <c r="PTM36" s="78"/>
      <c r="PTN36" s="78"/>
      <c r="PTO36" s="78"/>
      <c r="PTP36" s="78"/>
      <c r="PTQ36" s="78"/>
      <c r="PTR36" s="78"/>
      <c r="PTS36" s="78"/>
      <c r="PTT36" s="78"/>
      <c r="PTU36" s="78"/>
      <c r="PTV36" s="78"/>
      <c r="PTW36" s="78"/>
      <c r="PTX36" s="78"/>
      <c r="PTY36" s="78"/>
      <c r="PTZ36" s="78"/>
      <c r="PUA36" s="78"/>
      <c r="PUB36" s="78"/>
      <c r="PUC36" s="78"/>
      <c r="PUD36" s="78"/>
      <c r="PUE36" s="78"/>
      <c r="PUF36" s="78"/>
      <c r="PUG36" s="78"/>
      <c r="PUH36" s="78"/>
      <c r="PUI36" s="78"/>
      <c r="PUJ36" s="78"/>
      <c r="PUK36" s="78"/>
      <c r="PUL36" s="78"/>
      <c r="PUM36" s="78"/>
      <c r="PUN36" s="78"/>
      <c r="PUO36" s="78"/>
      <c r="PUP36" s="78"/>
      <c r="PUQ36" s="78"/>
      <c r="PUR36" s="78"/>
      <c r="PUS36" s="78"/>
      <c r="PUT36" s="78"/>
      <c r="PUU36" s="78"/>
      <c r="PUV36" s="78"/>
      <c r="PUW36" s="78"/>
      <c r="PUX36" s="78"/>
      <c r="PUY36" s="78"/>
      <c r="PUZ36" s="78"/>
      <c r="PVA36" s="78"/>
      <c r="PVB36" s="78"/>
      <c r="PVC36" s="78"/>
      <c r="PVD36" s="78"/>
      <c r="PVE36" s="78"/>
      <c r="PVF36" s="78"/>
      <c r="PVG36" s="78"/>
      <c r="PVH36" s="78"/>
      <c r="PVI36" s="78"/>
      <c r="PVJ36" s="78"/>
      <c r="PVK36" s="78"/>
      <c r="PVL36" s="78"/>
      <c r="PVM36" s="78"/>
      <c r="PVN36" s="78"/>
      <c r="PVO36" s="78"/>
      <c r="PVP36" s="78"/>
      <c r="PVQ36" s="78"/>
      <c r="PVR36" s="78"/>
      <c r="PVS36" s="78"/>
      <c r="PVT36" s="78"/>
      <c r="PVU36" s="78"/>
      <c r="PVV36" s="78"/>
      <c r="PVW36" s="78"/>
      <c r="PVX36" s="78"/>
      <c r="PVY36" s="78"/>
      <c r="PVZ36" s="78"/>
      <c r="PWA36" s="78"/>
      <c r="PWB36" s="78"/>
      <c r="PWC36" s="78"/>
      <c r="PWD36" s="78"/>
      <c r="PWE36" s="78"/>
      <c r="PWF36" s="78"/>
      <c r="PWG36" s="78"/>
      <c r="PWH36" s="78"/>
      <c r="PWI36" s="78"/>
      <c r="PWJ36" s="78"/>
      <c r="PWK36" s="78"/>
      <c r="PWL36" s="78"/>
      <c r="PWM36" s="78"/>
      <c r="PWN36" s="78"/>
      <c r="PWO36" s="78"/>
      <c r="PWP36" s="78"/>
      <c r="PWQ36" s="78"/>
      <c r="PWR36" s="78"/>
      <c r="PWS36" s="78"/>
      <c r="PWT36" s="78"/>
      <c r="PWU36" s="78"/>
      <c r="PWV36" s="78"/>
      <c r="PWW36" s="78"/>
      <c r="PWX36" s="78"/>
      <c r="PWY36" s="78"/>
      <c r="PWZ36" s="78"/>
      <c r="PXA36" s="78"/>
      <c r="PXB36" s="78"/>
      <c r="PXC36" s="78"/>
      <c r="PXD36" s="78"/>
      <c r="PXE36" s="78"/>
      <c r="PXF36" s="78"/>
      <c r="PXG36" s="78"/>
      <c r="PXH36" s="78"/>
      <c r="PXI36" s="78"/>
      <c r="PXJ36" s="78"/>
      <c r="PXK36" s="78"/>
      <c r="PXL36" s="78"/>
      <c r="PXM36" s="78"/>
      <c r="PXN36" s="78"/>
      <c r="PXO36" s="78"/>
      <c r="PXP36" s="78"/>
      <c r="PXQ36" s="78"/>
      <c r="PXR36" s="78"/>
      <c r="PXS36" s="78"/>
      <c r="PXT36" s="78"/>
      <c r="PXU36" s="78"/>
      <c r="PXV36" s="78"/>
      <c r="PXW36" s="78"/>
      <c r="PXX36" s="78"/>
      <c r="PXY36" s="78"/>
      <c r="PXZ36" s="78"/>
      <c r="PYA36" s="78"/>
      <c r="PYB36" s="78"/>
      <c r="PYC36" s="78"/>
      <c r="PYD36" s="78"/>
      <c r="PYE36" s="78"/>
      <c r="PYF36" s="78"/>
      <c r="PYG36" s="78"/>
      <c r="PYH36" s="78"/>
      <c r="PYI36" s="78"/>
      <c r="PYJ36" s="78"/>
      <c r="PYK36" s="78"/>
      <c r="PYL36" s="78"/>
      <c r="PYM36" s="78"/>
      <c r="PYN36" s="78"/>
      <c r="PYO36" s="78"/>
      <c r="PYP36" s="78"/>
      <c r="PYQ36" s="78"/>
      <c r="PYR36" s="78"/>
      <c r="PYS36" s="78"/>
      <c r="PYT36" s="78"/>
      <c r="PYU36" s="78"/>
      <c r="PYV36" s="78"/>
      <c r="PYW36" s="78"/>
      <c r="PYX36" s="78"/>
      <c r="PYY36" s="78"/>
      <c r="PYZ36" s="78"/>
      <c r="PZA36" s="78"/>
      <c r="PZB36" s="78"/>
      <c r="PZC36" s="78"/>
      <c r="PZD36" s="78"/>
      <c r="PZE36" s="78"/>
      <c r="PZF36" s="78"/>
      <c r="PZG36" s="78"/>
      <c r="PZH36" s="78"/>
      <c r="PZI36" s="78"/>
      <c r="PZJ36" s="78"/>
      <c r="PZK36" s="78"/>
      <c r="PZL36" s="78"/>
      <c r="PZM36" s="78"/>
      <c r="PZN36" s="78"/>
      <c r="PZO36" s="78"/>
      <c r="PZP36" s="78"/>
      <c r="PZQ36" s="78"/>
      <c r="PZR36" s="78"/>
      <c r="PZS36" s="78"/>
      <c r="PZT36" s="78"/>
      <c r="PZU36" s="78"/>
      <c r="PZV36" s="78"/>
      <c r="PZW36" s="78"/>
      <c r="PZX36" s="78"/>
      <c r="PZY36" s="78"/>
      <c r="PZZ36" s="78"/>
      <c r="QAA36" s="78"/>
      <c r="QAB36" s="78"/>
      <c r="QAC36" s="78"/>
      <c r="QAD36" s="78"/>
      <c r="QAE36" s="78"/>
      <c r="QAF36" s="78"/>
      <c r="QAG36" s="78"/>
      <c r="QAH36" s="78"/>
      <c r="QAI36" s="78"/>
      <c r="QAJ36" s="78"/>
      <c r="QAK36" s="78"/>
      <c r="QAL36" s="78"/>
      <c r="QAM36" s="78"/>
      <c r="QAN36" s="78"/>
      <c r="QAO36" s="78"/>
      <c r="QAP36" s="78"/>
      <c r="QAQ36" s="78"/>
      <c r="QAR36" s="78"/>
      <c r="QAS36" s="78"/>
      <c r="QAT36" s="78"/>
      <c r="QAU36" s="78"/>
      <c r="QAV36" s="78"/>
      <c r="QAW36" s="78"/>
      <c r="QAX36" s="78"/>
      <c r="QAY36" s="78"/>
      <c r="QAZ36" s="78"/>
      <c r="QBA36" s="78"/>
      <c r="QBB36" s="78"/>
      <c r="QBC36" s="78"/>
      <c r="QBD36" s="78"/>
      <c r="QBE36" s="78"/>
      <c r="QBF36" s="78"/>
      <c r="QBG36" s="78"/>
      <c r="QBH36" s="78"/>
      <c r="QBI36" s="78"/>
      <c r="QBJ36" s="78"/>
      <c r="QBK36" s="78"/>
      <c r="QBL36" s="78"/>
      <c r="QBM36" s="78"/>
      <c r="QBN36" s="78"/>
      <c r="QBO36" s="78"/>
      <c r="QBP36" s="78"/>
      <c r="QBQ36" s="78"/>
      <c r="QBR36" s="78"/>
      <c r="QBS36" s="78"/>
      <c r="QBT36" s="78"/>
      <c r="QBU36" s="78"/>
      <c r="QBV36" s="78"/>
      <c r="QBW36" s="78"/>
      <c r="QBX36" s="78"/>
      <c r="QBY36" s="78"/>
      <c r="QBZ36" s="78"/>
      <c r="QCA36" s="78"/>
      <c r="QCB36" s="78"/>
      <c r="QCC36" s="78"/>
      <c r="QCD36" s="78"/>
      <c r="QCE36" s="78"/>
      <c r="QCF36" s="78"/>
      <c r="QCG36" s="78"/>
      <c r="QCH36" s="78"/>
      <c r="QCI36" s="78"/>
      <c r="QCJ36" s="78"/>
      <c r="QCK36" s="78"/>
      <c r="QCL36" s="78"/>
      <c r="QCM36" s="78"/>
      <c r="QCN36" s="78"/>
      <c r="QCO36" s="78"/>
      <c r="QCP36" s="78"/>
      <c r="QCQ36" s="78"/>
      <c r="QCR36" s="78"/>
      <c r="QCS36" s="78"/>
      <c r="QCT36" s="78"/>
      <c r="QCU36" s="78"/>
      <c r="QCV36" s="78"/>
      <c r="QCW36" s="78"/>
      <c r="QCX36" s="78"/>
      <c r="QCY36" s="78"/>
      <c r="QCZ36" s="78"/>
      <c r="QDA36" s="78"/>
      <c r="QDB36" s="78"/>
      <c r="QDC36" s="78"/>
      <c r="QDD36" s="78"/>
      <c r="QDE36" s="78"/>
      <c r="QDF36" s="78"/>
      <c r="QDG36" s="78"/>
      <c r="QDH36" s="78"/>
      <c r="QDI36" s="78"/>
      <c r="QDJ36" s="78"/>
      <c r="QDK36" s="78"/>
      <c r="QDL36" s="78"/>
      <c r="QDM36" s="78"/>
      <c r="QDN36" s="78"/>
      <c r="QDO36" s="78"/>
      <c r="QDP36" s="78"/>
      <c r="QDQ36" s="78"/>
      <c r="QDR36" s="78"/>
      <c r="QDS36" s="78"/>
      <c r="QDT36" s="78"/>
      <c r="QDU36" s="78"/>
      <c r="QDV36" s="78"/>
      <c r="QDW36" s="78"/>
      <c r="QDX36" s="78"/>
      <c r="QDY36" s="78"/>
      <c r="QDZ36" s="78"/>
      <c r="QEA36" s="78"/>
      <c r="QEB36" s="78"/>
      <c r="QEC36" s="78"/>
      <c r="QED36" s="78"/>
      <c r="QEE36" s="78"/>
      <c r="QEF36" s="78"/>
      <c r="QEG36" s="78"/>
      <c r="QEH36" s="78"/>
      <c r="QEI36" s="78"/>
      <c r="QEJ36" s="78"/>
      <c r="QEK36" s="78"/>
      <c r="QEL36" s="78"/>
      <c r="QEM36" s="78"/>
      <c r="QEN36" s="78"/>
      <c r="QEO36" s="78"/>
      <c r="QEP36" s="78"/>
      <c r="QEQ36" s="78"/>
      <c r="QER36" s="78"/>
      <c r="QES36" s="78"/>
      <c r="QET36" s="78"/>
      <c r="QEU36" s="78"/>
      <c r="QEV36" s="78"/>
      <c r="QEW36" s="78"/>
      <c r="QEX36" s="78"/>
      <c r="QEY36" s="78"/>
      <c r="QEZ36" s="78"/>
      <c r="QFA36" s="78"/>
      <c r="QFB36" s="78"/>
      <c r="QFC36" s="78"/>
      <c r="QFD36" s="78"/>
      <c r="QFE36" s="78"/>
      <c r="QFF36" s="78"/>
      <c r="QFG36" s="78"/>
      <c r="QFH36" s="78"/>
      <c r="QFI36" s="78"/>
      <c r="QFJ36" s="78"/>
      <c r="QFK36" s="78"/>
      <c r="QFL36" s="78"/>
      <c r="QFM36" s="78"/>
      <c r="QFN36" s="78"/>
      <c r="QFO36" s="78"/>
      <c r="QFP36" s="78"/>
      <c r="QFQ36" s="78"/>
      <c r="QFR36" s="78"/>
      <c r="QFS36" s="78"/>
      <c r="QFT36" s="78"/>
      <c r="QFU36" s="78"/>
      <c r="QFV36" s="78"/>
      <c r="QFW36" s="78"/>
      <c r="QFX36" s="78"/>
      <c r="QFY36" s="78"/>
      <c r="QFZ36" s="78"/>
      <c r="QGA36" s="78"/>
      <c r="QGB36" s="78"/>
      <c r="QGC36" s="78"/>
      <c r="QGD36" s="78"/>
      <c r="QGE36" s="78"/>
      <c r="QGF36" s="78"/>
      <c r="QGG36" s="78"/>
      <c r="QGH36" s="78"/>
      <c r="QGI36" s="78"/>
      <c r="QGJ36" s="78"/>
      <c r="QGK36" s="78"/>
      <c r="QGL36" s="78"/>
      <c r="QGM36" s="78"/>
      <c r="QGN36" s="78"/>
      <c r="QGO36" s="78"/>
      <c r="QGP36" s="78"/>
      <c r="QGQ36" s="78"/>
      <c r="QGR36" s="78"/>
      <c r="QGS36" s="78"/>
      <c r="QGT36" s="78"/>
      <c r="QGU36" s="78"/>
      <c r="QGV36" s="78"/>
      <c r="QGW36" s="78"/>
      <c r="QGX36" s="78"/>
      <c r="QGY36" s="78"/>
      <c r="QGZ36" s="78"/>
      <c r="QHA36" s="78"/>
      <c r="QHB36" s="78"/>
      <c r="QHC36" s="78"/>
      <c r="QHD36" s="78"/>
      <c r="QHE36" s="78"/>
      <c r="QHF36" s="78"/>
      <c r="QHG36" s="78"/>
      <c r="QHH36" s="78"/>
      <c r="QHI36" s="78"/>
      <c r="QHJ36" s="78"/>
      <c r="QHK36" s="78"/>
      <c r="QHL36" s="78"/>
      <c r="QHM36" s="78"/>
      <c r="QHN36" s="78"/>
      <c r="QHO36" s="78"/>
      <c r="QHP36" s="78"/>
      <c r="QHQ36" s="78"/>
      <c r="QHR36" s="78"/>
      <c r="QHS36" s="78"/>
      <c r="QHT36" s="78"/>
      <c r="QHU36" s="78"/>
      <c r="QHV36" s="78"/>
      <c r="QHW36" s="78"/>
      <c r="QHX36" s="78"/>
      <c r="QHY36" s="78"/>
      <c r="QHZ36" s="78"/>
      <c r="QIA36" s="78"/>
      <c r="QIB36" s="78"/>
      <c r="QIC36" s="78"/>
      <c r="QID36" s="78"/>
      <c r="QIE36" s="78"/>
      <c r="QIF36" s="78"/>
      <c r="QIG36" s="78"/>
      <c r="QIH36" s="78"/>
      <c r="QII36" s="78"/>
      <c r="QIJ36" s="78"/>
      <c r="QIK36" s="78"/>
      <c r="QIL36" s="78"/>
      <c r="QIM36" s="78"/>
      <c r="QIN36" s="78"/>
      <c r="QIO36" s="78"/>
      <c r="QIP36" s="78"/>
      <c r="QIQ36" s="78"/>
      <c r="QIR36" s="78"/>
      <c r="QIS36" s="78"/>
      <c r="QIT36" s="78"/>
      <c r="QIU36" s="78"/>
      <c r="QIV36" s="78"/>
      <c r="QIW36" s="78"/>
      <c r="QIX36" s="78"/>
      <c r="QIY36" s="78"/>
      <c r="QIZ36" s="78"/>
      <c r="QJA36" s="78"/>
      <c r="QJB36" s="78"/>
      <c r="QJC36" s="78"/>
      <c r="QJD36" s="78"/>
      <c r="QJE36" s="78"/>
      <c r="QJF36" s="78"/>
      <c r="QJG36" s="78"/>
      <c r="QJH36" s="78"/>
      <c r="QJI36" s="78"/>
      <c r="QJJ36" s="78"/>
      <c r="QJK36" s="78"/>
      <c r="QJL36" s="78"/>
      <c r="QJM36" s="78"/>
      <c r="QJN36" s="78"/>
      <c r="QJO36" s="78"/>
      <c r="QJP36" s="78"/>
      <c r="QJQ36" s="78"/>
      <c r="QJR36" s="78"/>
      <c r="QJS36" s="78"/>
      <c r="QJT36" s="78"/>
      <c r="QJU36" s="78"/>
      <c r="QJV36" s="78"/>
      <c r="QJW36" s="78"/>
      <c r="QJX36" s="78"/>
      <c r="QJY36" s="78"/>
      <c r="QJZ36" s="78"/>
      <c r="QKA36" s="78"/>
      <c r="QKB36" s="78"/>
      <c r="QKC36" s="78"/>
      <c r="QKD36" s="78"/>
      <c r="QKE36" s="78"/>
      <c r="QKF36" s="78"/>
      <c r="QKG36" s="78"/>
      <c r="QKH36" s="78"/>
      <c r="QKI36" s="78"/>
      <c r="QKJ36" s="78"/>
      <c r="QKK36" s="78"/>
      <c r="QKL36" s="78"/>
      <c r="QKM36" s="78"/>
      <c r="QKN36" s="78"/>
      <c r="QKO36" s="78"/>
      <c r="QKP36" s="78"/>
      <c r="QKQ36" s="78"/>
      <c r="QKR36" s="78"/>
      <c r="QKS36" s="78"/>
      <c r="QKT36" s="78"/>
      <c r="QKU36" s="78"/>
      <c r="QKV36" s="78"/>
      <c r="QKW36" s="78"/>
      <c r="QKX36" s="78"/>
      <c r="QKY36" s="78"/>
      <c r="QKZ36" s="78"/>
      <c r="QLA36" s="78"/>
      <c r="QLB36" s="78"/>
      <c r="QLC36" s="78"/>
      <c r="QLD36" s="78"/>
      <c r="QLE36" s="78"/>
      <c r="QLF36" s="78"/>
      <c r="QLG36" s="78"/>
      <c r="QLH36" s="78"/>
      <c r="QLI36" s="78"/>
      <c r="QLJ36" s="78"/>
      <c r="QLK36" s="78"/>
      <c r="QLL36" s="78"/>
      <c r="QLM36" s="78"/>
      <c r="QLN36" s="78"/>
      <c r="QLO36" s="78"/>
      <c r="QLP36" s="78"/>
      <c r="QLQ36" s="78"/>
      <c r="QLR36" s="78"/>
      <c r="QLS36" s="78"/>
      <c r="QLT36" s="78"/>
      <c r="QLU36" s="78"/>
      <c r="QLV36" s="78"/>
      <c r="QLW36" s="78"/>
      <c r="QLX36" s="78"/>
      <c r="QLY36" s="78"/>
      <c r="QLZ36" s="78"/>
      <c r="QMA36" s="78"/>
      <c r="QMB36" s="78"/>
      <c r="QMC36" s="78"/>
      <c r="QMD36" s="78"/>
      <c r="QME36" s="78"/>
      <c r="QMF36" s="78"/>
      <c r="QMG36" s="78"/>
      <c r="QMH36" s="78"/>
      <c r="QMI36" s="78"/>
      <c r="QMJ36" s="78"/>
      <c r="QMK36" s="78"/>
      <c r="QML36" s="78"/>
      <c r="QMM36" s="78"/>
      <c r="QMN36" s="78"/>
      <c r="QMO36" s="78"/>
      <c r="QMP36" s="78"/>
      <c r="QMQ36" s="78"/>
      <c r="QMR36" s="78"/>
      <c r="QMS36" s="78"/>
      <c r="QMT36" s="78"/>
      <c r="QMU36" s="78"/>
      <c r="QMV36" s="78"/>
      <c r="QMW36" s="78"/>
      <c r="QMX36" s="78"/>
      <c r="QMY36" s="78"/>
      <c r="QMZ36" s="78"/>
      <c r="QNA36" s="78"/>
      <c r="QNB36" s="78"/>
      <c r="QNC36" s="78"/>
      <c r="QND36" s="78"/>
      <c r="QNE36" s="78"/>
      <c r="QNF36" s="78"/>
      <c r="QNG36" s="78"/>
      <c r="QNH36" s="78"/>
      <c r="QNI36" s="78"/>
      <c r="QNJ36" s="78"/>
      <c r="QNK36" s="78"/>
      <c r="QNL36" s="78"/>
      <c r="QNM36" s="78"/>
      <c r="QNN36" s="78"/>
      <c r="QNO36" s="78"/>
      <c r="QNP36" s="78"/>
      <c r="QNQ36" s="78"/>
      <c r="QNR36" s="78"/>
      <c r="QNS36" s="78"/>
      <c r="QNT36" s="78"/>
      <c r="QNU36" s="78"/>
      <c r="QNV36" s="78"/>
      <c r="QNW36" s="78"/>
      <c r="QNX36" s="78"/>
      <c r="QNY36" s="78"/>
      <c r="QNZ36" s="78"/>
      <c r="QOA36" s="78"/>
      <c r="QOB36" s="78"/>
      <c r="QOC36" s="78"/>
      <c r="QOD36" s="78"/>
      <c r="QOE36" s="78"/>
      <c r="QOF36" s="78"/>
      <c r="QOG36" s="78"/>
      <c r="QOH36" s="78"/>
      <c r="QOI36" s="78"/>
      <c r="QOJ36" s="78"/>
      <c r="QOK36" s="78"/>
      <c r="QOL36" s="78"/>
      <c r="QOM36" s="78"/>
      <c r="QON36" s="78"/>
      <c r="QOO36" s="78"/>
      <c r="QOP36" s="78"/>
      <c r="QOQ36" s="78"/>
      <c r="QOR36" s="78"/>
      <c r="QOS36" s="78"/>
      <c r="QOT36" s="78"/>
      <c r="QOU36" s="78"/>
      <c r="QOV36" s="78"/>
      <c r="QOW36" s="78"/>
      <c r="QOX36" s="78"/>
      <c r="QOY36" s="78"/>
      <c r="QOZ36" s="78"/>
      <c r="QPA36" s="78"/>
      <c r="QPB36" s="78"/>
      <c r="QPC36" s="78"/>
      <c r="QPD36" s="78"/>
      <c r="QPE36" s="78"/>
      <c r="QPF36" s="78"/>
      <c r="QPG36" s="78"/>
      <c r="QPH36" s="78"/>
      <c r="QPI36" s="78"/>
      <c r="QPJ36" s="78"/>
      <c r="QPK36" s="78"/>
      <c r="QPL36" s="78"/>
      <c r="QPM36" s="78"/>
      <c r="QPN36" s="78"/>
      <c r="QPO36" s="78"/>
      <c r="QPP36" s="78"/>
      <c r="QPQ36" s="78"/>
      <c r="QPR36" s="78"/>
      <c r="QPS36" s="78"/>
      <c r="QPT36" s="78"/>
      <c r="QPU36" s="78"/>
      <c r="QPV36" s="78"/>
      <c r="QPW36" s="78"/>
      <c r="QPX36" s="78"/>
      <c r="QPY36" s="78"/>
      <c r="QPZ36" s="78"/>
      <c r="QQA36" s="78"/>
      <c r="QQB36" s="78"/>
      <c r="QQC36" s="78"/>
      <c r="QQD36" s="78"/>
      <c r="QQE36" s="78"/>
      <c r="QQF36" s="78"/>
      <c r="QQG36" s="78"/>
      <c r="QQH36" s="78"/>
      <c r="QQI36" s="78"/>
      <c r="QQJ36" s="78"/>
      <c r="QQK36" s="78"/>
      <c r="QQL36" s="78"/>
      <c r="QQM36" s="78"/>
      <c r="QQN36" s="78"/>
      <c r="QQO36" s="78"/>
      <c r="QQP36" s="78"/>
      <c r="QQQ36" s="78"/>
      <c r="QQR36" s="78"/>
      <c r="QQS36" s="78"/>
      <c r="QQT36" s="78"/>
      <c r="QQU36" s="78"/>
      <c r="QQV36" s="78"/>
      <c r="QQW36" s="78"/>
      <c r="QQX36" s="78"/>
      <c r="QQY36" s="78"/>
      <c r="QQZ36" s="78"/>
      <c r="QRA36" s="78"/>
      <c r="QRB36" s="78"/>
      <c r="QRC36" s="78"/>
      <c r="QRD36" s="78"/>
      <c r="QRE36" s="78"/>
      <c r="QRF36" s="78"/>
      <c r="QRG36" s="78"/>
      <c r="QRH36" s="78"/>
      <c r="QRI36" s="78"/>
      <c r="QRJ36" s="78"/>
      <c r="QRK36" s="78"/>
      <c r="QRL36" s="78"/>
      <c r="QRM36" s="78"/>
      <c r="QRN36" s="78"/>
      <c r="QRO36" s="78"/>
      <c r="QRP36" s="78"/>
      <c r="QRQ36" s="78"/>
      <c r="QRR36" s="78"/>
      <c r="QRS36" s="78"/>
      <c r="QRT36" s="78"/>
      <c r="QRU36" s="78"/>
      <c r="QRV36" s="78"/>
      <c r="QRW36" s="78"/>
      <c r="QRX36" s="78"/>
      <c r="QRY36" s="78"/>
      <c r="QRZ36" s="78"/>
      <c r="QSA36" s="78"/>
      <c r="QSB36" s="78"/>
      <c r="QSC36" s="78"/>
      <c r="QSD36" s="78"/>
      <c r="QSE36" s="78"/>
      <c r="QSF36" s="78"/>
      <c r="QSG36" s="78"/>
      <c r="QSH36" s="78"/>
      <c r="QSI36" s="78"/>
      <c r="QSJ36" s="78"/>
      <c r="QSK36" s="78"/>
      <c r="QSL36" s="78"/>
      <c r="QSM36" s="78"/>
      <c r="QSN36" s="78"/>
      <c r="QSO36" s="78"/>
      <c r="QSP36" s="78"/>
      <c r="QSQ36" s="78"/>
      <c r="QSR36" s="78"/>
      <c r="QSS36" s="78"/>
      <c r="QST36" s="78"/>
      <c r="QSU36" s="78"/>
      <c r="QSV36" s="78"/>
      <c r="QSW36" s="78"/>
      <c r="QSX36" s="78"/>
      <c r="QSY36" s="78"/>
      <c r="QSZ36" s="78"/>
      <c r="QTA36" s="78"/>
      <c r="QTB36" s="78"/>
      <c r="QTC36" s="78"/>
      <c r="QTD36" s="78"/>
      <c r="QTE36" s="78"/>
      <c r="QTF36" s="78"/>
      <c r="QTG36" s="78"/>
      <c r="QTH36" s="78"/>
      <c r="QTI36" s="78"/>
      <c r="QTJ36" s="78"/>
      <c r="QTK36" s="78"/>
      <c r="QTL36" s="78"/>
      <c r="QTM36" s="78"/>
      <c r="QTN36" s="78"/>
      <c r="QTO36" s="78"/>
      <c r="QTP36" s="78"/>
      <c r="QTQ36" s="78"/>
      <c r="QTR36" s="78"/>
      <c r="QTS36" s="78"/>
      <c r="QTT36" s="78"/>
      <c r="QTU36" s="78"/>
      <c r="QTV36" s="78"/>
      <c r="QTW36" s="78"/>
      <c r="QTX36" s="78"/>
      <c r="QTY36" s="78"/>
      <c r="QTZ36" s="78"/>
      <c r="QUA36" s="78"/>
      <c r="QUB36" s="78"/>
      <c r="QUC36" s="78"/>
      <c r="QUD36" s="78"/>
      <c r="QUE36" s="78"/>
      <c r="QUF36" s="78"/>
      <c r="QUG36" s="78"/>
      <c r="QUH36" s="78"/>
      <c r="QUI36" s="78"/>
      <c r="QUJ36" s="78"/>
      <c r="QUK36" s="78"/>
      <c r="QUL36" s="78"/>
      <c r="QUM36" s="78"/>
      <c r="QUN36" s="78"/>
      <c r="QUO36" s="78"/>
      <c r="QUP36" s="78"/>
      <c r="QUQ36" s="78"/>
      <c r="QUR36" s="78"/>
      <c r="QUS36" s="78"/>
      <c r="QUT36" s="78"/>
      <c r="QUU36" s="78"/>
      <c r="QUV36" s="78"/>
      <c r="QUW36" s="78"/>
      <c r="QUX36" s="78"/>
      <c r="QUY36" s="78"/>
      <c r="QUZ36" s="78"/>
      <c r="QVA36" s="78"/>
      <c r="QVB36" s="78"/>
      <c r="QVC36" s="78"/>
      <c r="QVD36" s="78"/>
      <c r="QVE36" s="78"/>
      <c r="QVF36" s="78"/>
      <c r="QVG36" s="78"/>
      <c r="QVH36" s="78"/>
      <c r="QVI36" s="78"/>
      <c r="QVJ36" s="78"/>
      <c r="QVK36" s="78"/>
      <c r="QVL36" s="78"/>
      <c r="QVM36" s="78"/>
      <c r="QVN36" s="78"/>
      <c r="QVO36" s="78"/>
      <c r="QVP36" s="78"/>
      <c r="QVQ36" s="78"/>
      <c r="QVR36" s="78"/>
      <c r="QVS36" s="78"/>
      <c r="QVT36" s="78"/>
      <c r="QVU36" s="78"/>
      <c r="QVV36" s="78"/>
      <c r="QVW36" s="78"/>
      <c r="QVX36" s="78"/>
      <c r="QVY36" s="78"/>
      <c r="QVZ36" s="78"/>
      <c r="QWA36" s="78"/>
      <c r="QWB36" s="78"/>
      <c r="QWC36" s="78"/>
      <c r="QWD36" s="78"/>
      <c r="QWE36" s="78"/>
      <c r="QWF36" s="78"/>
      <c r="QWG36" s="78"/>
      <c r="QWH36" s="78"/>
      <c r="QWI36" s="78"/>
      <c r="QWJ36" s="78"/>
      <c r="QWK36" s="78"/>
      <c r="QWL36" s="78"/>
      <c r="QWM36" s="78"/>
      <c r="QWN36" s="78"/>
      <c r="QWO36" s="78"/>
      <c r="QWP36" s="78"/>
      <c r="QWQ36" s="78"/>
      <c r="QWR36" s="78"/>
      <c r="QWS36" s="78"/>
      <c r="QWT36" s="78"/>
      <c r="QWU36" s="78"/>
      <c r="QWV36" s="78"/>
      <c r="QWW36" s="78"/>
      <c r="QWX36" s="78"/>
      <c r="QWY36" s="78"/>
      <c r="QWZ36" s="78"/>
      <c r="QXA36" s="78"/>
      <c r="QXB36" s="78"/>
      <c r="QXC36" s="78"/>
      <c r="QXD36" s="78"/>
      <c r="QXE36" s="78"/>
      <c r="QXF36" s="78"/>
      <c r="QXG36" s="78"/>
      <c r="QXH36" s="78"/>
      <c r="QXI36" s="78"/>
      <c r="QXJ36" s="78"/>
      <c r="QXK36" s="78"/>
      <c r="QXL36" s="78"/>
      <c r="QXM36" s="78"/>
      <c r="QXN36" s="78"/>
      <c r="QXO36" s="78"/>
      <c r="QXP36" s="78"/>
      <c r="QXQ36" s="78"/>
      <c r="QXR36" s="78"/>
      <c r="QXS36" s="78"/>
      <c r="QXT36" s="78"/>
      <c r="QXU36" s="78"/>
      <c r="QXV36" s="78"/>
      <c r="QXW36" s="78"/>
      <c r="QXX36" s="78"/>
      <c r="QXY36" s="78"/>
      <c r="QXZ36" s="78"/>
      <c r="QYA36" s="78"/>
      <c r="QYB36" s="78"/>
      <c r="QYC36" s="78"/>
      <c r="QYD36" s="78"/>
      <c r="QYE36" s="78"/>
      <c r="QYF36" s="78"/>
      <c r="QYG36" s="78"/>
      <c r="QYH36" s="78"/>
      <c r="QYI36" s="78"/>
      <c r="QYJ36" s="78"/>
      <c r="QYK36" s="78"/>
      <c r="QYL36" s="78"/>
      <c r="QYM36" s="78"/>
      <c r="QYN36" s="78"/>
      <c r="QYO36" s="78"/>
      <c r="QYP36" s="78"/>
      <c r="QYQ36" s="78"/>
      <c r="QYR36" s="78"/>
      <c r="QYS36" s="78"/>
      <c r="QYT36" s="78"/>
      <c r="QYU36" s="78"/>
      <c r="QYV36" s="78"/>
      <c r="QYW36" s="78"/>
      <c r="QYX36" s="78"/>
      <c r="QYY36" s="78"/>
      <c r="QYZ36" s="78"/>
      <c r="QZA36" s="78"/>
      <c r="QZB36" s="78"/>
      <c r="QZC36" s="78"/>
      <c r="QZD36" s="78"/>
      <c r="QZE36" s="78"/>
      <c r="QZF36" s="78"/>
      <c r="QZG36" s="78"/>
      <c r="QZH36" s="78"/>
      <c r="QZI36" s="78"/>
      <c r="QZJ36" s="78"/>
      <c r="QZK36" s="78"/>
      <c r="QZL36" s="78"/>
      <c r="QZM36" s="78"/>
      <c r="QZN36" s="78"/>
      <c r="QZO36" s="78"/>
      <c r="QZP36" s="78"/>
      <c r="QZQ36" s="78"/>
      <c r="QZR36" s="78"/>
      <c r="QZS36" s="78"/>
      <c r="QZT36" s="78"/>
      <c r="QZU36" s="78"/>
      <c r="QZV36" s="78"/>
      <c r="QZW36" s="78"/>
      <c r="QZX36" s="78"/>
      <c r="QZY36" s="78"/>
      <c r="QZZ36" s="78"/>
      <c r="RAA36" s="78"/>
      <c r="RAB36" s="78"/>
      <c r="RAC36" s="78"/>
      <c r="RAD36" s="78"/>
      <c r="RAE36" s="78"/>
      <c r="RAF36" s="78"/>
      <c r="RAG36" s="78"/>
      <c r="RAH36" s="78"/>
      <c r="RAI36" s="78"/>
      <c r="RAJ36" s="78"/>
      <c r="RAK36" s="78"/>
      <c r="RAL36" s="78"/>
      <c r="RAM36" s="78"/>
      <c r="RAN36" s="78"/>
      <c r="RAO36" s="78"/>
      <c r="RAP36" s="78"/>
      <c r="RAQ36" s="78"/>
      <c r="RAR36" s="78"/>
      <c r="RAS36" s="78"/>
      <c r="RAT36" s="78"/>
      <c r="RAU36" s="78"/>
      <c r="RAV36" s="78"/>
      <c r="RAW36" s="78"/>
      <c r="RAX36" s="78"/>
      <c r="RAY36" s="78"/>
      <c r="RAZ36" s="78"/>
      <c r="RBA36" s="78"/>
      <c r="RBB36" s="78"/>
      <c r="RBC36" s="78"/>
      <c r="RBD36" s="78"/>
      <c r="RBE36" s="78"/>
      <c r="RBF36" s="78"/>
      <c r="RBG36" s="78"/>
      <c r="RBH36" s="78"/>
      <c r="RBI36" s="78"/>
      <c r="RBJ36" s="78"/>
      <c r="RBK36" s="78"/>
      <c r="RBL36" s="78"/>
      <c r="RBM36" s="78"/>
      <c r="RBN36" s="78"/>
      <c r="RBO36" s="78"/>
      <c r="RBP36" s="78"/>
      <c r="RBQ36" s="78"/>
      <c r="RBR36" s="78"/>
      <c r="RBS36" s="78"/>
      <c r="RBT36" s="78"/>
      <c r="RBU36" s="78"/>
      <c r="RBV36" s="78"/>
      <c r="RBW36" s="78"/>
      <c r="RBX36" s="78"/>
      <c r="RBY36" s="78"/>
      <c r="RBZ36" s="78"/>
      <c r="RCA36" s="78"/>
      <c r="RCB36" s="78"/>
      <c r="RCC36" s="78"/>
      <c r="RCD36" s="78"/>
      <c r="RCE36" s="78"/>
      <c r="RCF36" s="78"/>
      <c r="RCG36" s="78"/>
      <c r="RCH36" s="78"/>
      <c r="RCI36" s="78"/>
      <c r="RCJ36" s="78"/>
      <c r="RCK36" s="78"/>
      <c r="RCL36" s="78"/>
      <c r="RCM36" s="78"/>
      <c r="RCN36" s="78"/>
      <c r="RCO36" s="78"/>
      <c r="RCP36" s="78"/>
      <c r="RCQ36" s="78"/>
      <c r="RCR36" s="78"/>
      <c r="RCS36" s="78"/>
      <c r="RCT36" s="78"/>
      <c r="RCU36" s="78"/>
      <c r="RCV36" s="78"/>
      <c r="RCW36" s="78"/>
      <c r="RCX36" s="78"/>
      <c r="RCY36" s="78"/>
      <c r="RCZ36" s="78"/>
      <c r="RDA36" s="78"/>
      <c r="RDB36" s="78"/>
      <c r="RDC36" s="78"/>
      <c r="RDD36" s="78"/>
      <c r="RDE36" s="78"/>
      <c r="RDF36" s="78"/>
      <c r="RDG36" s="78"/>
      <c r="RDH36" s="78"/>
      <c r="RDI36" s="78"/>
      <c r="RDJ36" s="78"/>
      <c r="RDK36" s="78"/>
      <c r="RDL36" s="78"/>
      <c r="RDM36" s="78"/>
      <c r="RDN36" s="78"/>
      <c r="RDO36" s="78"/>
      <c r="RDP36" s="78"/>
      <c r="RDQ36" s="78"/>
      <c r="RDR36" s="78"/>
      <c r="RDS36" s="78"/>
      <c r="RDT36" s="78"/>
      <c r="RDU36" s="78"/>
      <c r="RDV36" s="78"/>
      <c r="RDW36" s="78"/>
      <c r="RDX36" s="78"/>
      <c r="RDY36" s="78"/>
      <c r="RDZ36" s="78"/>
      <c r="REA36" s="78"/>
      <c r="REB36" s="78"/>
      <c r="REC36" s="78"/>
      <c r="RED36" s="78"/>
      <c r="REE36" s="78"/>
      <c r="REF36" s="78"/>
      <c r="REG36" s="78"/>
      <c r="REH36" s="78"/>
      <c r="REI36" s="78"/>
      <c r="REJ36" s="78"/>
      <c r="REK36" s="78"/>
      <c r="REL36" s="78"/>
      <c r="REM36" s="78"/>
      <c r="REN36" s="78"/>
      <c r="REO36" s="78"/>
      <c r="REP36" s="78"/>
      <c r="REQ36" s="78"/>
      <c r="RER36" s="78"/>
      <c r="RES36" s="78"/>
      <c r="RET36" s="78"/>
      <c r="REU36" s="78"/>
      <c r="REV36" s="78"/>
      <c r="REW36" s="78"/>
      <c r="REX36" s="78"/>
      <c r="REY36" s="78"/>
      <c r="REZ36" s="78"/>
      <c r="RFA36" s="78"/>
      <c r="RFB36" s="78"/>
      <c r="RFC36" s="78"/>
      <c r="RFD36" s="78"/>
      <c r="RFE36" s="78"/>
      <c r="RFF36" s="78"/>
      <c r="RFG36" s="78"/>
      <c r="RFH36" s="78"/>
      <c r="RFI36" s="78"/>
      <c r="RFJ36" s="78"/>
      <c r="RFK36" s="78"/>
      <c r="RFL36" s="78"/>
      <c r="RFM36" s="78"/>
      <c r="RFN36" s="78"/>
      <c r="RFO36" s="78"/>
      <c r="RFP36" s="78"/>
      <c r="RFQ36" s="78"/>
      <c r="RFR36" s="78"/>
      <c r="RFS36" s="78"/>
      <c r="RFT36" s="78"/>
      <c r="RFU36" s="78"/>
      <c r="RFV36" s="78"/>
      <c r="RFW36" s="78"/>
      <c r="RFX36" s="78"/>
      <c r="RFY36" s="78"/>
      <c r="RFZ36" s="78"/>
      <c r="RGA36" s="78"/>
      <c r="RGB36" s="78"/>
      <c r="RGC36" s="78"/>
      <c r="RGD36" s="78"/>
      <c r="RGE36" s="78"/>
      <c r="RGF36" s="78"/>
      <c r="RGG36" s="78"/>
      <c r="RGH36" s="78"/>
      <c r="RGI36" s="78"/>
      <c r="RGJ36" s="78"/>
      <c r="RGK36" s="78"/>
      <c r="RGL36" s="78"/>
      <c r="RGM36" s="78"/>
      <c r="RGN36" s="78"/>
      <c r="RGO36" s="78"/>
      <c r="RGP36" s="78"/>
      <c r="RGQ36" s="78"/>
      <c r="RGR36" s="78"/>
      <c r="RGS36" s="78"/>
      <c r="RGT36" s="78"/>
      <c r="RGU36" s="78"/>
      <c r="RGV36" s="78"/>
      <c r="RGW36" s="78"/>
      <c r="RGX36" s="78"/>
      <c r="RGY36" s="78"/>
      <c r="RGZ36" s="78"/>
      <c r="RHA36" s="78"/>
      <c r="RHB36" s="78"/>
      <c r="RHC36" s="78"/>
      <c r="RHD36" s="78"/>
      <c r="RHE36" s="78"/>
      <c r="RHF36" s="78"/>
      <c r="RHG36" s="78"/>
      <c r="RHH36" s="78"/>
      <c r="RHI36" s="78"/>
      <c r="RHJ36" s="78"/>
      <c r="RHK36" s="78"/>
      <c r="RHL36" s="78"/>
      <c r="RHM36" s="78"/>
      <c r="RHN36" s="78"/>
      <c r="RHO36" s="78"/>
      <c r="RHP36" s="78"/>
      <c r="RHQ36" s="78"/>
      <c r="RHR36" s="78"/>
      <c r="RHS36" s="78"/>
      <c r="RHT36" s="78"/>
      <c r="RHU36" s="78"/>
      <c r="RHV36" s="78"/>
      <c r="RHW36" s="78"/>
      <c r="RHX36" s="78"/>
      <c r="RHY36" s="78"/>
      <c r="RHZ36" s="78"/>
      <c r="RIA36" s="78"/>
      <c r="RIB36" s="78"/>
      <c r="RIC36" s="78"/>
      <c r="RID36" s="78"/>
      <c r="RIE36" s="78"/>
      <c r="RIF36" s="78"/>
      <c r="RIG36" s="78"/>
      <c r="RIH36" s="78"/>
      <c r="RII36" s="78"/>
      <c r="RIJ36" s="78"/>
      <c r="RIK36" s="78"/>
      <c r="RIL36" s="78"/>
      <c r="RIM36" s="78"/>
      <c r="RIN36" s="78"/>
      <c r="RIO36" s="78"/>
      <c r="RIP36" s="78"/>
      <c r="RIQ36" s="78"/>
      <c r="RIR36" s="78"/>
      <c r="RIS36" s="78"/>
      <c r="RIT36" s="78"/>
      <c r="RIU36" s="78"/>
      <c r="RIV36" s="78"/>
      <c r="RIW36" s="78"/>
      <c r="RIX36" s="78"/>
      <c r="RIY36" s="78"/>
      <c r="RIZ36" s="78"/>
      <c r="RJA36" s="78"/>
      <c r="RJB36" s="78"/>
      <c r="RJC36" s="78"/>
      <c r="RJD36" s="78"/>
      <c r="RJE36" s="78"/>
      <c r="RJF36" s="78"/>
      <c r="RJG36" s="78"/>
      <c r="RJH36" s="78"/>
      <c r="RJI36" s="78"/>
      <c r="RJJ36" s="78"/>
      <c r="RJK36" s="78"/>
      <c r="RJL36" s="78"/>
      <c r="RJM36" s="78"/>
      <c r="RJN36" s="78"/>
      <c r="RJO36" s="78"/>
      <c r="RJP36" s="78"/>
      <c r="RJQ36" s="78"/>
      <c r="RJR36" s="78"/>
      <c r="RJS36" s="78"/>
      <c r="RJT36" s="78"/>
      <c r="RJU36" s="78"/>
      <c r="RJV36" s="78"/>
      <c r="RJW36" s="78"/>
      <c r="RJX36" s="78"/>
      <c r="RJY36" s="78"/>
      <c r="RJZ36" s="78"/>
      <c r="RKA36" s="78"/>
      <c r="RKB36" s="78"/>
      <c r="RKC36" s="78"/>
      <c r="RKD36" s="78"/>
      <c r="RKE36" s="78"/>
      <c r="RKF36" s="78"/>
      <c r="RKG36" s="78"/>
      <c r="RKH36" s="78"/>
      <c r="RKI36" s="78"/>
      <c r="RKJ36" s="78"/>
      <c r="RKK36" s="78"/>
      <c r="RKL36" s="78"/>
      <c r="RKM36" s="78"/>
      <c r="RKN36" s="78"/>
      <c r="RKO36" s="78"/>
      <c r="RKP36" s="78"/>
      <c r="RKQ36" s="78"/>
      <c r="RKR36" s="78"/>
      <c r="RKS36" s="78"/>
      <c r="RKT36" s="78"/>
      <c r="RKU36" s="78"/>
      <c r="RKV36" s="78"/>
      <c r="RKW36" s="78"/>
      <c r="RKX36" s="78"/>
      <c r="RKY36" s="78"/>
      <c r="RKZ36" s="78"/>
      <c r="RLA36" s="78"/>
      <c r="RLB36" s="78"/>
      <c r="RLC36" s="78"/>
      <c r="RLD36" s="78"/>
      <c r="RLE36" s="78"/>
      <c r="RLF36" s="78"/>
      <c r="RLG36" s="78"/>
      <c r="RLH36" s="78"/>
      <c r="RLI36" s="78"/>
      <c r="RLJ36" s="78"/>
      <c r="RLK36" s="78"/>
      <c r="RLL36" s="78"/>
      <c r="RLM36" s="78"/>
      <c r="RLN36" s="78"/>
      <c r="RLO36" s="78"/>
      <c r="RLP36" s="78"/>
      <c r="RLQ36" s="78"/>
      <c r="RLR36" s="78"/>
      <c r="RLS36" s="78"/>
      <c r="RLT36" s="78"/>
      <c r="RLU36" s="78"/>
      <c r="RLV36" s="78"/>
      <c r="RLW36" s="78"/>
      <c r="RLX36" s="78"/>
      <c r="RLY36" s="78"/>
      <c r="RLZ36" s="78"/>
      <c r="RMA36" s="78"/>
      <c r="RMB36" s="78"/>
      <c r="RMC36" s="78"/>
      <c r="RMD36" s="78"/>
      <c r="RME36" s="78"/>
      <c r="RMF36" s="78"/>
      <c r="RMG36" s="78"/>
      <c r="RMH36" s="78"/>
      <c r="RMI36" s="78"/>
      <c r="RMJ36" s="78"/>
      <c r="RMK36" s="78"/>
      <c r="RML36" s="78"/>
      <c r="RMM36" s="78"/>
      <c r="RMN36" s="78"/>
      <c r="RMO36" s="78"/>
      <c r="RMP36" s="78"/>
      <c r="RMQ36" s="78"/>
      <c r="RMR36" s="78"/>
      <c r="RMS36" s="78"/>
      <c r="RMT36" s="78"/>
      <c r="RMU36" s="78"/>
      <c r="RMV36" s="78"/>
      <c r="RMW36" s="78"/>
      <c r="RMX36" s="78"/>
      <c r="RMY36" s="78"/>
      <c r="RMZ36" s="78"/>
      <c r="RNA36" s="78"/>
      <c r="RNB36" s="78"/>
      <c r="RNC36" s="78"/>
      <c r="RND36" s="78"/>
      <c r="RNE36" s="78"/>
      <c r="RNF36" s="78"/>
      <c r="RNG36" s="78"/>
      <c r="RNH36" s="78"/>
      <c r="RNI36" s="78"/>
      <c r="RNJ36" s="78"/>
      <c r="RNK36" s="78"/>
      <c r="RNL36" s="78"/>
      <c r="RNM36" s="78"/>
      <c r="RNN36" s="78"/>
      <c r="RNO36" s="78"/>
      <c r="RNP36" s="78"/>
      <c r="RNQ36" s="78"/>
      <c r="RNR36" s="78"/>
      <c r="RNS36" s="78"/>
      <c r="RNT36" s="78"/>
      <c r="RNU36" s="78"/>
      <c r="RNV36" s="78"/>
      <c r="RNW36" s="78"/>
      <c r="RNX36" s="78"/>
      <c r="RNY36" s="78"/>
      <c r="RNZ36" s="78"/>
      <c r="ROA36" s="78"/>
      <c r="ROB36" s="78"/>
      <c r="ROC36" s="78"/>
      <c r="ROD36" s="78"/>
      <c r="ROE36" s="78"/>
      <c r="ROF36" s="78"/>
      <c r="ROG36" s="78"/>
      <c r="ROH36" s="78"/>
      <c r="ROI36" s="78"/>
      <c r="ROJ36" s="78"/>
      <c r="ROK36" s="78"/>
      <c r="ROL36" s="78"/>
      <c r="ROM36" s="78"/>
      <c r="RON36" s="78"/>
      <c r="ROO36" s="78"/>
      <c r="ROP36" s="78"/>
      <c r="ROQ36" s="78"/>
      <c r="ROR36" s="78"/>
      <c r="ROS36" s="78"/>
      <c r="ROT36" s="78"/>
      <c r="ROU36" s="78"/>
      <c r="ROV36" s="78"/>
      <c r="ROW36" s="78"/>
      <c r="ROX36" s="78"/>
      <c r="ROY36" s="78"/>
      <c r="ROZ36" s="78"/>
      <c r="RPA36" s="78"/>
      <c r="RPB36" s="78"/>
      <c r="RPC36" s="78"/>
      <c r="RPD36" s="78"/>
      <c r="RPE36" s="78"/>
      <c r="RPF36" s="78"/>
      <c r="RPG36" s="78"/>
      <c r="RPH36" s="78"/>
      <c r="RPI36" s="78"/>
      <c r="RPJ36" s="78"/>
      <c r="RPK36" s="78"/>
      <c r="RPL36" s="78"/>
      <c r="RPM36" s="78"/>
      <c r="RPN36" s="78"/>
      <c r="RPO36" s="78"/>
      <c r="RPP36" s="78"/>
      <c r="RPQ36" s="78"/>
      <c r="RPR36" s="78"/>
      <c r="RPS36" s="78"/>
      <c r="RPT36" s="78"/>
      <c r="RPU36" s="78"/>
      <c r="RPV36" s="78"/>
      <c r="RPW36" s="78"/>
      <c r="RPX36" s="78"/>
      <c r="RPY36" s="78"/>
      <c r="RPZ36" s="78"/>
      <c r="RQA36" s="78"/>
      <c r="RQB36" s="78"/>
      <c r="RQC36" s="78"/>
      <c r="RQD36" s="78"/>
      <c r="RQE36" s="78"/>
      <c r="RQF36" s="78"/>
      <c r="RQG36" s="78"/>
      <c r="RQH36" s="78"/>
      <c r="RQI36" s="78"/>
      <c r="RQJ36" s="78"/>
      <c r="RQK36" s="78"/>
      <c r="RQL36" s="78"/>
      <c r="RQM36" s="78"/>
      <c r="RQN36" s="78"/>
      <c r="RQO36" s="78"/>
      <c r="RQP36" s="78"/>
      <c r="RQQ36" s="78"/>
      <c r="RQR36" s="78"/>
      <c r="RQS36" s="78"/>
      <c r="RQT36" s="78"/>
      <c r="RQU36" s="78"/>
      <c r="RQV36" s="78"/>
      <c r="RQW36" s="78"/>
      <c r="RQX36" s="78"/>
      <c r="RQY36" s="78"/>
      <c r="RQZ36" s="78"/>
      <c r="RRA36" s="78"/>
      <c r="RRB36" s="78"/>
      <c r="RRC36" s="78"/>
      <c r="RRD36" s="78"/>
      <c r="RRE36" s="78"/>
      <c r="RRF36" s="78"/>
      <c r="RRG36" s="78"/>
      <c r="RRH36" s="78"/>
      <c r="RRI36" s="78"/>
      <c r="RRJ36" s="78"/>
      <c r="RRK36" s="78"/>
      <c r="RRL36" s="78"/>
      <c r="RRM36" s="78"/>
      <c r="RRN36" s="78"/>
      <c r="RRO36" s="78"/>
      <c r="RRP36" s="78"/>
      <c r="RRQ36" s="78"/>
      <c r="RRR36" s="78"/>
      <c r="RRS36" s="78"/>
      <c r="RRT36" s="78"/>
      <c r="RRU36" s="78"/>
      <c r="RRV36" s="78"/>
      <c r="RRW36" s="78"/>
      <c r="RRX36" s="78"/>
      <c r="RRY36" s="78"/>
      <c r="RRZ36" s="78"/>
      <c r="RSA36" s="78"/>
      <c r="RSB36" s="78"/>
      <c r="RSC36" s="78"/>
      <c r="RSD36" s="78"/>
      <c r="RSE36" s="78"/>
      <c r="RSF36" s="78"/>
      <c r="RSG36" s="78"/>
      <c r="RSH36" s="78"/>
      <c r="RSI36" s="78"/>
      <c r="RSJ36" s="78"/>
      <c r="RSK36" s="78"/>
      <c r="RSL36" s="78"/>
      <c r="RSM36" s="78"/>
      <c r="RSN36" s="78"/>
      <c r="RSO36" s="78"/>
      <c r="RSP36" s="78"/>
      <c r="RSQ36" s="78"/>
      <c r="RSR36" s="78"/>
      <c r="RSS36" s="78"/>
      <c r="RST36" s="78"/>
      <c r="RSU36" s="78"/>
      <c r="RSV36" s="78"/>
      <c r="RSW36" s="78"/>
      <c r="RSX36" s="78"/>
      <c r="RSY36" s="78"/>
      <c r="RSZ36" s="78"/>
      <c r="RTA36" s="78"/>
      <c r="RTB36" s="78"/>
      <c r="RTC36" s="78"/>
      <c r="RTD36" s="78"/>
      <c r="RTE36" s="78"/>
      <c r="RTF36" s="78"/>
      <c r="RTG36" s="78"/>
      <c r="RTH36" s="78"/>
      <c r="RTI36" s="78"/>
      <c r="RTJ36" s="78"/>
      <c r="RTK36" s="78"/>
      <c r="RTL36" s="78"/>
      <c r="RTM36" s="78"/>
      <c r="RTN36" s="78"/>
      <c r="RTO36" s="78"/>
      <c r="RTP36" s="78"/>
      <c r="RTQ36" s="78"/>
      <c r="RTR36" s="78"/>
      <c r="RTS36" s="78"/>
      <c r="RTT36" s="78"/>
      <c r="RTU36" s="78"/>
      <c r="RTV36" s="78"/>
      <c r="RTW36" s="78"/>
      <c r="RTX36" s="78"/>
      <c r="RTY36" s="78"/>
      <c r="RTZ36" s="78"/>
      <c r="RUA36" s="78"/>
      <c r="RUB36" s="78"/>
      <c r="RUC36" s="78"/>
      <c r="RUD36" s="78"/>
      <c r="RUE36" s="78"/>
      <c r="RUF36" s="78"/>
      <c r="RUG36" s="78"/>
      <c r="RUH36" s="78"/>
      <c r="RUI36" s="78"/>
      <c r="RUJ36" s="78"/>
      <c r="RUK36" s="78"/>
      <c r="RUL36" s="78"/>
      <c r="RUM36" s="78"/>
      <c r="RUN36" s="78"/>
      <c r="RUO36" s="78"/>
      <c r="RUP36" s="78"/>
      <c r="RUQ36" s="78"/>
      <c r="RUR36" s="78"/>
      <c r="RUS36" s="78"/>
      <c r="RUT36" s="78"/>
      <c r="RUU36" s="78"/>
      <c r="RUV36" s="78"/>
      <c r="RUW36" s="78"/>
      <c r="RUX36" s="78"/>
      <c r="RUY36" s="78"/>
      <c r="RUZ36" s="78"/>
      <c r="RVA36" s="78"/>
      <c r="RVB36" s="78"/>
      <c r="RVC36" s="78"/>
      <c r="RVD36" s="78"/>
      <c r="RVE36" s="78"/>
      <c r="RVF36" s="78"/>
      <c r="RVG36" s="78"/>
      <c r="RVH36" s="78"/>
      <c r="RVI36" s="78"/>
      <c r="RVJ36" s="78"/>
      <c r="RVK36" s="78"/>
      <c r="RVL36" s="78"/>
      <c r="RVM36" s="78"/>
      <c r="RVN36" s="78"/>
      <c r="RVO36" s="78"/>
      <c r="RVP36" s="78"/>
      <c r="RVQ36" s="78"/>
      <c r="RVR36" s="78"/>
      <c r="RVS36" s="78"/>
      <c r="RVT36" s="78"/>
      <c r="RVU36" s="78"/>
      <c r="RVV36" s="78"/>
      <c r="RVW36" s="78"/>
      <c r="RVX36" s="78"/>
      <c r="RVY36" s="78"/>
      <c r="RVZ36" s="78"/>
      <c r="RWA36" s="78"/>
      <c r="RWB36" s="78"/>
      <c r="RWC36" s="78"/>
      <c r="RWD36" s="78"/>
      <c r="RWE36" s="78"/>
      <c r="RWF36" s="78"/>
      <c r="RWG36" s="78"/>
      <c r="RWH36" s="78"/>
      <c r="RWI36" s="78"/>
      <c r="RWJ36" s="78"/>
      <c r="RWK36" s="78"/>
      <c r="RWL36" s="78"/>
      <c r="RWM36" s="78"/>
      <c r="RWN36" s="78"/>
      <c r="RWO36" s="78"/>
      <c r="RWP36" s="78"/>
      <c r="RWQ36" s="78"/>
      <c r="RWR36" s="78"/>
      <c r="RWS36" s="78"/>
      <c r="RWT36" s="78"/>
      <c r="RWU36" s="78"/>
      <c r="RWV36" s="78"/>
      <c r="RWW36" s="78"/>
      <c r="RWX36" s="78"/>
      <c r="RWY36" s="78"/>
      <c r="RWZ36" s="78"/>
      <c r="RXA36" s="78"/>
      <c r="RXB36" s="78"/>
      <c r="RXC36" s="78"/>
      <c r="RXD36" s="78"/>
      <c r="RXE36" s="78"/>
      <c r="RXF36" s="78"/>
      <c r="RXG36" s="78"/>
      <c r="RXH36" s="78"/>
      <c r="RXI36" s="78"/>
      <c r="RXJ36" s="78"/>
      <c r="RXK36" s="78"/>
      <c r="RXL36" s="78"/>
      <c r="RXM36" s="78"/>
      <c r="RXN36" s="78"/>
      <c r="RXO36" s="78"/>
      <c r="RXP36" s="78"/>
      <c r="RXQ36" s="78"/>
      <c r="RXR36" s="78"/>
      <c r="RXS36" s="78"/>
      <c r="RXT36" s="78"/>
      <c r="RXU36" s="78"/>
      <c r="RXV36" s="78"/>
      <c r="RXW36" s="78"/>
      <c r="RXX36" s="78"/>
      <c r="RXY36" s="78"/>
      <c r="RXZ36" s="78"/>
      <c r="RYA36" s="78"/>
      <c r="RYB36" s="78"/>
      <c r="RYC36" s="78"/>
      <c r="RYD36" s="78"/>
      <c r="RYE36" s="78"/>
      <c r="RYF36" s="78"/>
      <c r="RYG36" s="78"/>
      <c r="RYH36" s="78"/>
      <c r="RYI36" s="78"/>
      <c r="RYJ36" s="78"/>
      <c r="RYK36" s="78"/>
      <c r="RYL36" s="78"/>
      <c r="RYM36" s="78"/>
      <c r="RYN36" s="78"/>
      <c r="RYO36" s="78"/>
      <c r="RYP36" s="78"/>
      <c r="RYQ36" s="78"/>
      <c r="RYR36" s="78"/>
      <c r="RYS36" s="78"/>
      <c r="RYT36" s="78"/>
      <c r="RYU36" s="78"/>
      <c r="RYV36" s="78"/>
      <c r="RYW36" s="78"/>
      <c r="RYX36" s="78"/>
      <c r="RYY36" s="78"/>
      <c r="RYZ36" s="78"/>
      <c r="RZA36" s="78"/>
      <c r="RZB36" s="78"/>
      <c r="RZC36" s="78"/>
      <c r="RZD36" s="78"/>
      <c r="RZE36" s="78"/>
      <c r="RZF36" s="78"/>
      <c r="RZG36" s="78"/>
      <c r="RZH36" s="78"/>
      <c r="RZI36" s="78"/>
      <c r="RZJ36" s="78"/>
      <c r="RZK36" s="78"/>
      <c r="RZL36" s="78"/>
      <c r="RZM36" s="78"/>
      <c r="RZN36" s="78"/>
      <c r="RZO36" s="78"/>
      <c r="RZP36" s="78"/>
      <c r="RZQ36" s="78"/>
      <c r="RZR36" s="78"/>
      <c r="RZS36" s="78"/>
      <c r="RZT36" s="78"/>
      <c r="RZU36" s="78"/>
      <c r="RZV36" s="78"/>
      <c r="RZW36" s="78"/>
      <c r="RZX36" s="78"/>
      <c r="RZY36" s="78"/>
      <c r="RZZ36" s="78"/>
      <c r="SAA36" s="78"/>
      <c r="SAB36" s="78"/>
      <c r="SAC36" s="78"/>
      <c r="SAD36" s="78"/>
      <c r="SAE36" s="78"/>
      <c r="SAF36" s="78"/>
      <c r="SAG36" s="78"/>
      <c r="SAH36" s="78"/>
      <c r="SAI36" s="78"/>
      <c r="SAJ36" s="78"/>
      <c r="SAK36" s="78"/>
      <c r="SAL36" s="78"/>
      <c r="SAM36" s="78"/>
      <c r="SAN36" s="78"/>
      <c r="SAO36" s="78"/>
      <c r="SAP36" s="78"/>
      <c r="SAQ36" s="78"/>
      <c r="SAR36" s="78"/>
      <c r="SAS36" s="78"/>
      <c r="SAT36" s="78"/>
      <c r="SAU36" s="78"/>
      <c r="SAV36" s="78"/>
      <c r="SAW36" s="78"/>
      <c r="SAX36" s="78"/>
      <c r="SAY36" s="78"/>
      <c r="SAZ36" s="78"/>
      <c r="SBA36" s="78"/>
      <c r="SBB36" s="78"/>
      <c r="SBC36" s="78"/>
      <c r="SBD36" s="78"/>
      <c r="SBE36" s="78"/>
      <c r="SBF36" s="78"/>
      <c r="SBG36" s="78"/>
      <c r="SBH36" s="78"/>
      <c r="SBI36" s="78"/>
      <c r="SBJ36" s="78"/>
      <c r="SBK36" s="78"/>
      <c r="SBL36" s="78"/>
      <c r="SBM36" s="78"/>
      <c r="SBN36" s="78"/>
      <c r="SBO36" s="78"/>
      <c r="SBP36" s="78"/>
      <c r="SBQ36" s="78"/>
      <c r="SBR36" s="78"/>
      <c r="SBS36" s="78"/>
      <c r="SBT36" s="78"/>
      <c r="SBU36" s="78"/>
      <c r="SBV36" s="78"/>
      <c r="SBW36" s="78"/>
      <c r="SBX36" s="78"/>
      <c r="SBY36" s="78"/>
      <c r="SBZ36" s="78"/>
      <c r="SCA36" s="78"/>
      <c r="SCB36" s="78"/>
      <c r="SCC36" s="78"/>
      <c r="SCD36" s="78"/>
      <c r="SCE36" s="78"/>
      <c r="SCF36" s="78"/>
      <c r="SCG36" s="78"/>
      <c r="SCH36" s="78"/>
      <c r="SCI36" s="78"/>
      <c r="SCJ36" s="78"/>
      <c r="SCK36" s="78"/>
      <c r="SCL36" s="78"/>
      <c r="SCM36" s="78"/>
      <c r="SCN36" s="78"/>
      <c r="SCO36" s="78"/>
      <c r="SCP36" s="78"/>
      <c r="SCQ36" s="78"/>
      <c r="SCR36" s="78"/>
      <c r="SCS36" s="78"/>
      <c r="SCT36" s="78"/>
      <c r="SCU36" s="78"/>
      <c r="SCV36" s="78"/>
      <c r="SCW36" s="78"/>
      <c r="SCX36" s="78"/>
      <c r="SCY36" s="78"/>
      <c r="SCZ36" s="78"/>
      <c r="SDA36" s="78"/>
      <c r="SDB36" s="78"/>
      <c r="SDC36" s="78"/>
      <c r="SDD36" s="78"/>
      <c r="SDE36" s="78"/>
      <c r="SDF36" s="78"/>
      <c r="SDG36" s="78"/>
      <c r="SDH36" s="78"/>
      <c r="SDI36" s="78"/>
      <c r="SDJ36" s="78"/>
      <c r="SDK36" s="78"/>
      <c r="SDL36" s="78"/>
      <c r="SDM36" s="78"/>
      <c r="SDN36" s="78"/>
      <c r="SDO36" s="78"/>
      <c r="SDP36" s="78"/>
      <c r="SDQ36" s="78"/>
      <c r="SDR36" s="78"/>
      <c r="SDS36" s="78"/>
      <c r="SDT36" s="78"/>
      <c r="SDU36" s="78"/>
      <c r="SDV36" s="78"/>
      <c r="SDW36" s="78"/>
      <c r="SDX36" s="78"/>
      <c r="SDY36" s="78"/>
      <c r="SDZ36" s="78"/>
      <c r="SEA36" s="78"/>
      <c r="SEB36" s="78"/>
      <c r="SEC36" s="78"/>
      <c r="SED36" s="78"/>
      <c r="SEE36" s="78"/>
      <c r="SEF36" s="78"/>
      <c r="SEG36" s="78"/>
      <c r="SEH36" s="78"/>
      <c r="SEI36" s="78"/>
      <c r="SEJ36" s="78"/>
      <c r="SEK36" s="78"/>
      <c r="SEL36" s="78"/>
      <c r="SEM36" s="78"/>
      <c r="SEN36" s="78"/>
      <c r="SEO36" s="78"/>
      <c r="SEP36" s="78"/>
      <c r="SEQ36" s="78"/>
      <c r="SER36" s="78"/>
      <c r="SES36" s="78"/>
      <c r="SET36" s="78"/>
      <c r="SEU36" s="78"/>
      <c r="SEV36" s="78"/>
      <c r="SEW36" s="78"/>
      <c r="SEX36" s="78"/>
      <c r="SEY36" s="78"/>
      <c r="SEZ36" s="78"/>
      <c r="SFA36" s="78"/>
      <c r="SFB36" s="78"/>
      <c r="SFC36" s="78"/>
      <c r="SFD36" s="78"/>
      <c r="SFE36" s="78"/>
      <c r="SFF36" s="78"/>
      <c r="SFG36" s="78"/>
      <c r="SFH36" s="78"/>
      <c r="SFI36" s="78"/>
      <c r="SFJ36" s="78"/>
      <c r="SFK36" s="78"/>
      <c r="SFL36" s="78"/>
      <c r="SFM36" s="78"/>
      <c r="SFN36" s="78"/>
      <c r="SFO36" s="78"/>
      <c r="SFP36" s="78"/>
      <c r="SFQ36" s="78"/>
      <c r="SFR36" s="78"/>
      <c r="SFS36" s="78"/>
      <c r="SFT36" s="78"/>
      <c r="SFU36" s="78"/>
      <c r="SFV36" s="78"/>
      <c r="SFW36" s="78"/>
      <c r="SFX36" s="78"/>
      <c r="SFY36" s="78"/>
      <c r="SFZ36" s="78"/>
      <c r="SGA36" s="78"/>
      <c r="SGB36" s="78"/>
      <c r="SGC36" s="78"/>
      <c r="SGD36" s="78"/>
      <c r="SGE36" s="78"/>
      <c r="SGF36" s="78"/>
      <c r="SGG36" s="78"/>
      <c r="SGH36" s="78"/>
      <c r="SGI36" s="78"/>
      <c r="SGJ36" s="78"/>
      <c r="SGK36" s="78"/>
      <c r="SGL36" s="78"/>
      <c r="SGM36" s="78"/>
      <c r="SGN36" s="78"/>
      <c r="SGO36" s="78"/>
      <c r="SGP36" s="78"/>
      <c r="SGQ36" s="78"/>
      <c r="SGR36" s="78"/>
      <c r="SGS36" s="78"/>
      <c r="SGT36" s="78"/>
      <c r="SGU36" s="78"/>
      <c r="SGV36" s="78"/>
      <c r="SGW36" s="78"/>
      <c r="SGX36" s="78"/>
      <c r="SGY36" s="78"/>
      <c r="SGZ36" s="78"/>
      <c r="SHA36" s="78"/>
      <c r="SHB36" s="78"/>
      <c r="SHC36" s="78"/>
      <c r="SHD36" s="78"/>
      <c r="SHE36" s="78"/>
      <c r="SHF36" s="78"/>
      <c r="SHG36" s="78"/>
      <c r="SHH36" s="78"/>
      <c r="SHI36" s="78"/>
      <c r="SHJ36" s="78"/>
      <c r="SHK36" s="78"/>
      <c r="SHL36" s="78"/>
      <c r="SHM36" s="78"/>
      <c r="SHN36" s="78"/>
      <c r="SHO36" s="78"/>
      <c r="SHP36" s="78"/>
      <c r="SHQ36" s="78"/>
      <c r="SHR36" s="78"/>
      <c r="SHS36" s="78"/>
      <c r="SHT36" s="78"/>
      <c r="SHU36" s="78"/>
      <c r="SHV36" s="78"/>
      <c r="SHW36" s="78"/>
      <c r="SHX36" s="78"/>
      <c r="SHY36" s="78"/>
      <c r="SHZ36" s="78"/>
      <c r="SIA36" s="78"/>
      <c r="SIB36" s="78"/>
      <c r="SIC36" s="78"/>
      <c r="SID36" s="78"/>
      <c r="SIE36" s="78"/>
      <c r="SIF36" s="78"/>
      <c r="SIG36" s="78"/>
      <c r="SIH36" s="78"/>
      <c r="SII36" s="78"/>
      <c r="SIJ36" s="78"/>
      <c r="SIK36" s="78"/>
      <c r="SIL36" s="78"/>
      <c r="SIM36" s="78"/>
      <c r="SIN36" s="78"/>
      <c r="SIO36" s="78"/>
      <c r="SIP36" s="78"/>
      <c r="SIQ36" s="78"/>
      <c r="SIR36" s="78"/>
      <c r="SIS36" s="78"/>
      <c r="SIT36" s="78"/>
      <c r="SIU36" s="78"/>
      <c r="SIV36" s="78"/>
      <c r="SIW36" s="78"/>
      <c r="SIX36" s="78"/>
      <c r="SIY36" s="78"/>
      <c r="SIZ36" s="78"/>
      <c r="SJA36" s="78"/>
      <c r="SJB36" s="78"/>
      <c r="SJC36" s="78"/>
      <c r="SJD36" s="78"/>
      <c r="SJE36" s="78"/>
      <c r="SJF36" s="78"/>
      <c r="SJG36" s="78"/>
      <c r="SJH36" s="78"/>
      <c r="SJI36" s="78"/>
      <c r="SJJ36" s="78"/>
      <c r="SJK36" s="78"/>
      <c r="SJL36" s="78"/>
      <c r="SJM36" s="78"/>
      <c r="SJN36" s="78"/>
      <c r="SJO36" s="78"/>
      <c r="SJP36" s="78"/>
      <c r="SJQ36" s="78"/>
      <c r="SJR36" s="78"/>
      <c r="SJS36" s="78"/>
      <c r="SJT36" s="78"/>
      <c r="SJU36" s="78"/>
      <c r="SJV36" s="78"/>
      <c r="SJW36" s="78"/>
      <c r="SJX36" s="78"/>
      <c r="SJY36" s="78"/>
      <c r="SJZ36" s="78"/>
      <c r="SKA36" s="78"/>
      <c r="SKB36" s="78"/>
      <c r="SKC36" s="78"/>
      <c r="SKD36" s="78"/>
      <c r="SKE36" s="78"/>
      <c r="SKF36" s="78"/>
      <c r="SKG36" s="78"/>
      <c r="SKH36" s="78"/>
      <c r="SKI36" s="78"/>
      <c r="SKJ36" s="78"/>
      <c r="SKK36" s="78"/>
      <c r="SKL36" s="78"/>
      <c r="SKM36" s="78"/>
      <c r="SKN36" s="78"/>
      <c r="SKO36" s="78"/>
      <c r="SKP36" s="78"/>
      <c r="SKQ36" s="78"/>
      <c r="SKR36" s="78"/>
      <c r="SKS36" s="78"/>
      <c r="SKT36" s="78"/>
      <c r="SKU36" s="78"/>
      <c r="SKV36" s="78"/>
      <c r="SKW36" s="78"/>
      <c r="SKX36" s="78"/>
      <c r="SKY36" s="78"/>
      <c r="SKZ36" s="78"/>
      <c r="SLA36" s="78"/>
      <c r="SLB36" s="78"/>
      <c r="SLC36" s="78"/>
      <c r="SLD36" s="78"/>
      <c r="SLE36" s="78"/>
      <c r="SLF36" s="78"/>
      <c r="SLG36" s="78"/>
      <c r="SLH36" s="78"/>
      <c r="SLI36" s="78"/>
      <c r="SLJ36" s="78"/>
      <c r="SLK36" s="78"/>
      <c r="SLL36" s="78"/>
      <c r="SLM36" s="78"/>
      <c r="SLN36" s="78"/>
      <c r="SLO36" s="78"/>
      <c r="SLP36" s="78"/>
      <c r="SLQ36" s="78"/>
      <c r="SLR36" s="78"/>
      <c r="SLS36" s="78"/>
      <c r="SLT36" s="78"/>
      <c r="SLU36" s="78"/>
      <c r="SLV36" s="78"/>
      <c r="SLW36" s="78"/>
      <c r="SLX36" s="78"/>
      <c r="SLY36" s="78"/>
      <c r="SLZ36" s="78"/>
      <c r="SMA36" s="78"/>
      <c r="SMB36" s="78"/>
      <c r="SMC36" s="78"/>
      <c r="SMD36" s="78"/>
      <c r="SME36" s="78"/>
      <c r="SMF36" s="78"/>
      <c r="SMG36" s="78"/>
      <c r="SMH36" s="78"/>
      <c r="SMI36" s="78"/>
      <c r="SMJ36" s="78"/>
      <c r="SMK36" s="78"/>
      <c r="SML36" s="78"/>
      <c r="SMM36" s="78"/>
      <c r="SMN36" s="78"/>
      <c r="SMO36" s="78"/>
      <c r="SMP36" s="78"/>
      <c r="SMQ36" s="78"/>
      <c r="SMR36" s="78"/>
      <c r="SMS36" s="78"/>
      <c r="SMT36" s="78"/>
      <c r="SMU36" s="78"/>
      <c r="SMV36" s="78"/>
      <c r="SMW36" s="78"/>
      <c r="SMX36" s="78"/>
      <c r="SMY36" s="78"/>
      <c r="SMZ36" s="78"/>
      <c r="SNA36" s="78"/>
      <c r="SNB36" s="78"/>
      <c r="SNC36" s="78"/>
      <c r="SND36" s="78"/>
      <c r="SNE36" s="78"/>
      <c r="SNF36" s="78"/>
      <c r="SNG36" s="78"/>
      <c r="SNH36" s="78"/>
      <c r="SNI36" s="78"/>
      <c r="SNJ36" s="78"/>
      <c r="SNK36" s="78"/>
      <c r="SNL36" s="78"/>
      <c r="SNM36" s="78"/>
      <c r="SNN36" s="78"/>
      <c r="SNO36" s="78"/>
      <c r="SNP36" s="78"/>
      <c r="SNQ36" s="78"/>
      <c r="SNR36" s="78"/>
      <c r="SNS36" s="78"/>
      <c r="SNT36" s="78"/>
      <c r="SNU36" s="78"/>
      <c r="SNV36" s="78"/>
      <c r="SNW36" s="78"/>
      <c r="SNX36" s="78"/>
      <c r="SNY36" s="78"/>
      <c r="SNZ36" s="78"/>
      <c r="SOA36" s="78"/>
      <c r="SOB36" s="78"/>
      <c r="SOC36" s="78"/>
      <c r="SOD36" s="78"/>
      <c r="SOE36" s="78"/>
      <c r="SOF36" s="78"/>
      <c r="SOG36" s="78"/>
      <c r="SOH36" s="78"/>
      <c r="SOI36" s="78"/>
      <c r="SOJ36" s="78"/>
      <c r="SOK36" s="78"/>
      <c r="SOL36" s="78"/>
      <c r="SOM36" s="78"/>
      <c r="SON36" s="78"/>
      <c r="SOO36" s="78"/>
      <c r="SOP36" s="78"/>
      <c r="SOQ36" s="78"/>
      <c r="SOR36" s="78"/>
      <c r="SOS36" s="78"/>
      <c r="SOT36" s="78"/>
      <c r="SOU36" s="78"/>
      <c r="SOV36" s="78"/>
      <c r="SOW36" s="78"/>
      <c r="SOX36" s="78"/>
      <c r="SOY36" s="78"/>
      <c r="SOZ36" s="78"/>
      <c r="SPA36" s="78"/>
      <c r="SPB36" s="78"/>
      <c r="SPC36" s="78"/>
      <c r="SPD36" s="78"/>
      <c r="SPE36" s="78"/>
      <c r="SPF36" s="78"/>
      <c r="SPG36" s="78"/>
      <c r="SPH36" s="78"/>
      <c r="SPI36" s="78"/>
      <c r="SPJ36" s="78"/>
      <c r="SPK36" s="78"/>
      <c r="SPL36" s="78"/>
      <c r="SPM36" s="78"/>
      <c r="SPN36" s="78"/>
      <c r="SPO36" s="78"/>
      <c r="SPP36" s="78"/>
      <c r="SPQ36" s="78"/>
      <c r="SPR36" s="78"/>
      <c r="SPS36" s="78"/>
      <c r="SPT36" s="78"/>
      <c r="SPU36" s="78"/>
      <c r="SPV36" s="78"/>
      <c r="SPW36" s="78"/>
      <c r="SPX36" s="78"/>
      <c r="SPY36" s="78"/>
      <c r="SPZ36" s="78"/>
      <c r="SQA36" s="78"/>
      <c r="SQB36" s="78"/>
      <c r="SQC36" s="78"/>
      <c r="SQD36" s="78"/>
      <c r="SQE36" s="78"/>
      <c r="SQF36" s="78"/>
      <c r="SQG36" s="78"/>
      <c r="SQH36" s="78"/>
      <c r="SQI36" s="78"/>
      <c r="SQJ36" s="78"/>
      <c r="SQK36" s="78"/>
      <c r="SQL36" s="78"/>
      <c r="SQM36" s="78"/>
      <c r="SQN36" s="78"/>
      <c r="SQO36" s="78"/>
      <c r="SQP36" s="78"/>
      <c r="SQQ36" s="78"/>
      <c r="SQR36" s="78"/>
      <c r="SQS36" s="78"/>
      <c r="SQT36" s="78"/>
      <c r="SQU36" s="78"/>
      <c r="SQV36" s="78"/>
      <c r="SQW36" s="78"/>
      <c r="SQX36" s="78"/>
      <c r="SQY36" s="78"/>
      <c r="SQZ36" s="78"/>
      <c r="SRA36" s="78"/>
      <c r="SRB36" s="78"/>
      <c r="SRC36" s="78"/>
      <c r="SRD36" s="78"/>
      <c r="SRE36" s="78"/>
      <c r="SRF36" s="78"/>
      <c r="SRG36" s="78"/>
      <c r="SRH36" s="78"/>
      <c r="SRI36" s="78"/>
      <c r="SRJ36" s="78"/>
      <c r="SRK36" s="78"/>
      <c r="SRL36" s="78"/>
      <c r="SRM36" s="78"/>
      <c r="SRN36" s="78"/>
      <c r="SRO36" s="78"/>
      <c r="SRP36" s="78"/>
      <c r="SRQ36" s="78"/>
      <c r="SRR36" s="78"/>
      <c r="SRS36" s="78"/>
      <c r="SRT36" s="78"/>
      <c r="SRU36" s="78"/>
      <c r="SRV36" s="78"/>
      <c r="SRW36" s="78"/>
      <c r="SRX36" s="78"/>
      <c r="SRY36" s="78"/>
      <c r="SRZ36" s="78"/>
      <c r="SSA36" s="78"/>
      <c r="SSB36" s="78"/>
      <c r="SSC36" s="78"/>
      <c r="SSD36" s="78"/>
      <c r="SSE36" s="78"/>
      <c r="SSF36" s="78"/>
      <c r="SSG36" s="78"/>
      <c r="SSH36" s="78"/>
      <c r="SSI36" s="78"/>
      <c r="SSJ36" s="78"/>
      <c r="SSK36" s="78"/>
      <c r="SSL36" s="78"/>
      <c r="SSM36" s="78"/>
      <c r="SSN36" s="78"/>
      <c r="SSO36" s="78"/>
      <c r="SSP36" s="78"/>
      <c r="SSQ36" s="78"/>
      <c r="SSR36" s="78"/>
      <c r="SSS36" s="78"/>
      <c r="SST36" s="78"/>
      <c r="SSU36" s="78"/>
      <c r="SSV36" s="78"/>
      <c r="SSW36" s="78"/>
      <c r="SSX36" s="78"/>
      <c r="SSY36" s="78"/>
      <c r="SSZ36" s="78"/>
      <c r="STA36" s="78"/>
      <c r="STB36" s="78"/>
      <c r="STC36" s="78"/>
      <c r="STD36" s="78"/>
      <c r="STE36" s="78"/>
      <c r="STF36" s="78"/>
      <c r="STG36" s="78"/>
      <c r="STH36" s="78"/>
      <c r="STI36" s="78"/>
      <c r="STJ36" s="78"/>
      <c r="STK36" s="78"/>
      <c r="STL36" s="78"/>
      <c r="STM36" s="78"/>
      <c r="STN36" s="78"/>
      <c r="STO36" s="78"/>
      <c r="STP36" s="78"/>
      <c r="STQ36" s="78"/>
      <c r="STR36" s="78"/>
      <c r="STS36" s="78"/>
      <c r="STT36" s="78"/>
      <c r="STU36" s="78"/>
      <c r="STV36" s="78"/>
      <c r="STW36" s="78"/>
      <c r="STX36" s="78"/>
      <c r="STY36" s="78"/>
      <c r="STZ36" s="78"/>
      <c r="SUA36" s="78"/>
      <c r="SUB36" s="78"/>
      <c r="SUC36" s="78"/>
      <c r="SUD36" s="78"/>
      <c r="SUE36" s="78"/>
      <c r="SUF36" s="78"/>
      <c r="SUG36" s="78"/>
      <c r="SUH36" s="78"/>
      <c r="SUI36" s="78"/>
      <c r="SUJ36" s="78"/>
      <c r="SUK36" s="78"/>
      <c r="SUL36" s="78"/>
      <c r="SUM36" s="78"/>
      <c r="SUN36" s="78"/>
      <c r="SUO36" s="78"/>
      <c r="SUP36" s="78"/>
      <c r="SUQ36" s="78"/>
      <c r="SUR36" s="78"/>
      <c r="SUS36" s="78"/>
      <c r="SUT36" s="78"/>
      <c r="SUU36" s="78"/>
      <c r="SUV36" s="78"/>
      <c r="SUW36" s="78"/>
      <c r="SUX36" s="78"/>
      <c r="SUY36" s="78"/>
      <c r="SUZ36" s="78"/>
      <c r="SVA36" s="78"/>
      <c r="SVB36" s="78"/>
      <c r="SVC36" s="78"/>
      <c r="SVD36" s="78"/>
      <c r="SVE36" s="78"/>
      <c r="SVF36" s="78"/>
      <c r="SVG36" s="78"/>
      <c r="SVH36" s="78"/>
      <c r="SVI36" s="78"/>
      <c r="SVJ36" s="78"/>
      <c r="SVK36" s="78"/>
      <c r="SVL36" s="78"/>
      <c r="SVM36" s="78"/>
      <c r="SVN36" s="78"/>
      <c r="SVO36" s="78"/>
      <c r="SVP36" s="78"/>
      <c r="SVQ36" s="78"/>
      <c r="SVR36" s="78"/>
      <c r="SVS36" s="78"/>
      <c r="SVT36" s="78"/>
      <c r="SVU36" s="78"/>
      <c r="SVV36" s="78"/>
      <c r="SVW36" s="78"/>
      <c r="SVX36" s="78"/>
      <c r="SVY36" s="78"/>
      <c r="SVZ36" s="78"/>
      <c r="SWA36" s="78"/>
      <c r="SWB36" s="78"/>
      <c r="SWC36" s="78"/>
      <c r="SWD36" s="78"/>
      <c r="SWE36" s="78"/>
      <c r="SWF36" s="78"/>
      <c r="SWG36" s="78"/>
      <c r="SWH36" s="78"/>
      <c r="SWI36" s="78"/>
      <c r="SWJ36" s="78"/>
      <c r="SWK36" s="78"/>
      <c r="SWL36" s="78"/>
      <c r="SWM36" s="78"/>
      <c r="SWN36" s="78"/>
      <c r="SWO36" s="78"/>
      <c r="SWP36" s="78"/>
      <c r="SWQ36" s="78"/>
      <c r="SWR36" s="78"/>
      <c r="SWS36" s="78"/>
      <c r="SWT36" s="78"/>
      <c r="SWU36" s="78"/>
      <c r="SWV36" s="78"/>
      <c r="SWW36" s="78"/>
      <c r="SWX36" s="78"/>
      <c r="SWY36" s="78"/>
      <c r="SWZ36" s="78"/>
      <c r="SXA36" s="78"/>
      <c r="SXB36" s="78"/>
      <c r="SXC36" s="78"/>
      <c r="SXD36" s="78"/>
      <c r="SXE36" s="78"/>
      <c r="SXF36" s="78"/>
      <c r="SXG36" s="78"/>
      <c r="SXH36" s="78"/>
      <c r="SXI36" s="78"/>
      <c r="SXJ36" s="78"/>
      <c r="SXK36" s="78"/>
      <c r="SXL36" s="78"/>
      <c r="SXM36" s="78"/>
      <c r="SXN36" s="78"/>
      <c r="SXO36" s="78"/>
      <c r="SXP36" s="78"/>
      <c r="SXQ36" s="78"/>
      <c r="SXR36" s="78"/>
      <c r="SXS36" s="78"/>
      <c r="SXT36" s="78"/>
      <c r="SXU36" s="78"/>
      <c r="SXV36" s="78"/>
      <c r="SXW36" s="78"/>
      <c r="SXX36" s="78"/>
      <c r="SXY36" s="78"/>
      <c r="SXZ36" s="78"/>
      <c r="SYA36" s="78"/>
      <c r="SYB36" s="78"/>
      <c r="SYC36" s="78"/>
      <c r="SYD36" s="78"/>
      <c r="SYE36" s="78"/>
      <c r="SYF36" s="78"/>
      <c r="SYG36" s="78"/>
      <c r="SYH36" s="78"/>
      <c r="SYI36" s="78"/>
      <c r="SYJ36" s="78"/>
      <c r="SYK36" s="78"/>
      <c r="SYL36" s="78"/>
      <c r="SYM36" s="78"/>
      <c r="SYN36" s="78"/>
      <c r="SYO36" s="78"/>
      <c r="SYP36" s="78"/>
      <c r="SYQ36" s="78"/>
      <c r="SYR36" s="78"/>
      <c r="SYS36" s="78"/>
      <c r="SYT36" s="78"/>
      <c r="SYU36" s="78"/>
      <c r="SYV36" s="78"/>
      <c r="SYW36" s="78"/>
      <c r="SYX36" s="78"/>
      <c r="SYY36" s="78"/>
      <c r="SYZ36" s="78"/>
      <c r="SZA36" s="78"/>
      <c r="SZB36" s="78"/>
      <c r="SZC36" s="78"/>
      <c r="SZD36" s="78"/>
      <c r="SZE36" s="78"/>
      <c r="SZF36" s="78"/>
      <c r="SZG36" s="78"/>
      <c r="SZH36" s="78"/>
      <c r="SZI36" s="78"/>
      <c r="SZJ36" s="78"/>
      <c r="SZK36" s="78"/>
      <c r="SZL36" s="78"/>
      <c r="SZM36" s="78"/>
      <c r="SZN36" s="78"/>
      <c r="SZO36" s="78"/>
      <c r="SZP36" s="78"/>
      <c r="SZQ36" s="78"/>
      <c r="SZR36" s="78"/>
      <c r="SZS36" s="78"/>
      <c r="SZT36" s="78"/>
      <c r="SZU36" s="78"/>
      <c r="SZV36" s="78"/>
      <c r="SZW36" s="78"/>
      <c r="SZX36" s="78"/>
      <c r="SZY36" s="78"/>
      <c r="SZZ36" s="78"/>
      <c r="TAA36" s="78"/>
      <c r="TAB36" s="78"/>
      <c r="TAC36" s="78"/>
      <c r="TAD36" s="78"/>
      <c r="TAE36" s="78"/>
      <c r="TAF36" s="78"/>
      <c r="TAG36" s="78"/>
      <c r="TAH36" s="78"/>
      <c r="TAI36" s="78"/>
      <c r="TAJ36" s="78"/>
      <c r="TAK36" s="78"/>
      <c r="TAL36" s="78"/>
      <c r="TAM36" s="78"/>
      <c r="TAN36" s="78"/>
      <c r="TAO36" s="78"/>
      <c r="TAP36" s="78"/>
      <c r="TAQ36" s="78"/>
      <c r="TAR36" s="78"/>
      <c r="TAS36" s="78"/>
      <c r="TAT36" s="78"/>
      <c r="TAU36" s="78"/>
      <c r="TAV36" s="78"/>
      <c r="TAW36" s="78"/>
      <c r="TAX36" s="78"/>
      <c r="TAY36" s="78"/>
      <c r="TAZ36" s="78"/>
      <c r="TBA36" s="78"/>
      <c r="TBB36" s="78"/>
      <c r="TBC36" s="78"/>
      <c r="TBD36" s="78"/>
      <c r="TBE36" s="78"/>
      <c r="TBF36" s="78"/>
      <c r="TBG36" s="78"/>
      <c r="TBH36" s="78"/>
      <c r="TBI36" s="78"/>
      <c r="TBJ36" s="78"/>
      <c r="TBK36" s="78"/>
      <c r="TBL36" s="78"/>
      <c r="TBM36" s="78"/>
      <c r="TBN36" s="78"/>
      <c r="TBO36" s="78"/>
      <c r="TBP36" s="78"/>
      <c r="TBQ36" s="78"/>
      <c r="TBR36" s="78"/>
      <c r="TBS36" s="78"/>
      <c r="TBT36" s="78"/>
      <c r="TBU36" s="78"/>
      <c r="TBV36" s="78"/>
      <c r="TBW36" s="78"/>
      <c r="TBX36" s="78"/>
      <c r="TBY36" s="78"/>
      <c r="TBZ36" s="78"/>
      <c r="TCA36" s="78"/>
      <c r="TCB36" s="78"/>
      <c r="TCC36" s="78"/>
      <c r="TCD36" s="78"/>
      <c r="TCE36" s="78"/>
      <c r="TCF36" s="78"/>
      <c r="TCG36" s="78"/>
      <c r="TCH36" s="78"/>
      <c r="TCI36" s="78"/>
      <c r="TCJ36" s="78"/>
      <c r="TCK36" s="78"/>
      <c r="TCL36" s="78"/>
      <c r="TCM36" s="78"/>
      <c r="TCN36" s="78"/>
      <c r="TCO36" s="78"/>
      <c r="TCP36" s="78"/>
      <c r="TCQ36" s="78"/>
      <c r="TCR36" s="78"/>
      <c r="TCS36" s="78"/>
      <c r="TCT36" s="78"/>
      <c r="TCU36" s="78"/>
      <c r="TCV36" s="78"/>
      <c r="TCW36" s="78"/>
      <c r="TCX36" s="78"/>
      <c r="TCY36" s="78"/>
      <c r="TCZ36" s="78"/>
      <c r="TDA36" s="78"/>
      <c r="TDB36" s="78"/>
      <c r="TDC36" s="78"/>
      <c r="TDD36" s="78"/>
      <c r="TDE36" s="78"/>
      <c r="TDF36" s="78"/>
      <c r="TDG36" s="78"/>
      <c r="TDH36" s="78"/>
      <c r="TDI36" s="78"/>
      <c r="TDJ36" s="78"/>
      <c r="TDK36" s="78"/>
      <c r="TDL36" s="78"/>
      <c r="TDM36" s="78"/>
      <c r="TDN36" s="78"/>
      <c r="TDO36" s="78"/>
      <c r="TDP36" s="78"/>
      <c r="TDQ36" s="78"/>
      <c r="TDR36" s="78"/>
      <c r="TDS36" s="78"/>
      <c r="TDT36" s="78"/>
      <c r="TDU36" s="78"/>
      <c r="TDV36" s="78"/>
      <c r="TDW36" s="78"/>
      <c r="TDX36" s="78"/>
      <c r="TDY36" s="78"/>
      <c r="TDZ36" s="78"/>
      <c r="TEA36" s="78"/>
      <c r="TEB36" s="78"/>
      <c r="TEC36" s="78"/>
      <c r="TED36" s="78"/>
      <c r="TEE36" s="78"/>
      <c r="TEF36" s="78"/>
      <c r="TEG36" s="78"/>
      <c r="TEH36" s="78"/>
      <c r="TEI36" s="78"/>
      <c r="TEJ36" s="78"/>
      <c r="TEK36" s="78"/>
      <c r="TEL36" s="78"/>
      <c r="TEM36" s="78"/>
      <c r="TEN36" s="78"/>
      <c r="TEO36" s="78"/>
      <c r="TEP36" s="78"/>
      <c r="TEQ36" s="78"/>
      <c r="TER36" s="78"/>
      <c r="TES36" s="78"/>
      <c r="TET36" s="78"/>
      <c r="TEU36" s="78"/>
      <c r="TEV36" s="78"/>
      <c r="TEW36" s="78"/>
      <c r="TEX36" s="78"/>
      <c r="TEY36" s="78"/>
      <c r="TEZ36" s="78"/>
      <c r="TFA36" s="78"/>
      <c r="TFB36" s="78"/>
      <c r="TFC36" s="78"/>
      <c r="TFD36" s="78"/>
      <c r="TFE36" s="78"/>
      <c r="TFF36" s="78"/>
      <c r="TFG36" s="78"/>
      <c r="TFH36" s="78"/>
      <c r="TFI36" s="78"/>
      <c r="TFJ36" s="78"/>
      <c r="TFK36" s="78"/>
      <c r="TFL36" s="78"/>
      <c r="TFM36" s="78"/>
      <c r="TFN36" s="78"/>
      <c r="TFO36" s="78"/>
      <c r="TFP36" s="78"/>
      <c r="TFQ36" s="78"/>
      <c r="TFR36" s="78"/>
      <c r="TFS36" s="78"/>
      <c r="TFT36" s="78"/>
      <c r="TFU36" s="78"/>
      <c r="TFV36" s="78"/>
      <c r="TFW36" s="78"/>
      <c r="TFX36" s="78"/>
      <c r="TFY36" s="78"/>
      <c r="TFZ36" s="78"/>
      <c r="TGA36" s="78"/>
      <c r="TGB36" s="78"/>
      <c r="TGC36" s="78"/>
      <c r="TGD36" s="78"/>
      <c r="TGE36" s="78"/>
      <c r="TGF36" s="78"/>
      <c r="TGG36" s="78"/>
      <c r="TGH36" s="78"/>
      <c r="TGI36" s="78"/>
      <c r="TGJ36" s="78"/>
      <c r="TGK36" s="78"/>
      <c r="TGL36" s="78"/>
      <c r="TGM36" s="78"/>
      <c r="TGN36" s="78"/>
      <c r="TGO36" s="78"/>
      <c r="TGP36" s="78"/>
      <c r="TGQ36" s="78"/>
      <c r="TGR36" s="78"/>
      <c r="TGS36" s="78"/>
      <c r="TGT36" s="78"/>
      <c r="TGU36" s="78"/>
      <c r="TGV36" s="78"/>
      <c r="TGW36" s="78"/>
      <c r="TGX36" s="78"/>
      <c r="TGY36" s="78"/>
      <c r="TGZ36" s="78"/>
      <c r="THA36" s="78"/>
      <c r="THB36" s="78"/>
      <c r="THC36" s="78"/>
      <c r="THD36" s="78"/>
      <c r="THE36" s="78"/>
      <c r="THF36" s="78"/>
      <c r="THG36" s="78"/>
      <c r="THH36" s="78"/>
      <c r="THI36" s="78"/>
      <c r="THJ36" s="78"/>
      <c r="THK36" s="78"/>
      <c r="THL36" s="78"/>
      <c r="THM36" s="78"/>
      <c r="THN36" s="78"/>
      <c r="THO36" s="78"/>
      <c r="THP36" s="78"/>
      <c r="THQ36" s="78"/>
      <c r="THR36" s="78"/>
      <c r="THS36" s="78"/>
      <c r="THT36" s="78"/>
      <c r="THU36" s="78"/>
      <c r="THV36" s="78"/>
      <c r="THW36" s="78"/>
      <c r="THX36" s="78"/>
      <c r="THY36" s="78"/>
      <c r="THZ36" s="78"/>
      <c r="TIA36" s="78"/>
      <c r="TIB36" s="78"/>
      <c r="TIC36" s="78"/>
      <c r="TID36" s="78"/>
      <c r="TIE36" s="78"/>
      <c r="TIF36" s="78"/>
      <c r="TIG36" s="78"/>
      <c r="TIH36" s="78"/>
      <c r="TII36" s="78"/>
      <c r="TIJ36" s="78"/>
      <c r="TIK36" s="78"/>
      <c r="TIL36" s="78"/>
      <c r="TIM36" s="78"/>
      <c r="TIN36" s="78"/>
      <c r="TIO36" s="78"/>
      <c r="TIP36" s="78"/>
      <c r="TIQ36" s="78"/>
      <c r="TIR36" s="78"/>
      <c r="TIS36" s="78"/>
      <c r="TIT36" s="78"/>
      <c r="TIU36" s="78"/>
      <c r="TIV36" s="78"/>
      <c r="TIW36" s="78"/>
      <c r="TIX36" s="78"/>
      <c r="TIY36" s="78"/>
      <c r="TIZ36" s="78"/>
      <c r="TJA36" s="78"/>
      <c r="TJB36" s="78"/>
      <c r="TJC36" s="78"/>
      <c r="TJD36" s="78"/>
      <c r="TJE36" s="78"/>
      <c r="TJF36" s="78"/>
      <c r="TJG36" s="78"/>
      <c r="TJH36" s="78"/>
      <c r="TJI36" s="78"/>
      <c r="TJJ36" s="78"/>
      <c r="TJK36" s="78"/>
      <c r="TJL36" s="78"/>
      <c r="TJM36" s="78"/>
      <c r="TJN36" s="78"/>
      <c r="TJO36" s="78"/>
      <c r="TJP36" s="78"/>
      <c r="TJQ36" s="78"/>
      <c r="TJR36" s="78"/>
      <c r="TJS36" s="78"/>
      <c r="TJT36" s="78"/>
      <c r="TJU36" s="78"/>
      <c r="TJV36" s="78"/>
      <c r="TJW36" s="78"/>
      <c r="TJX36" s="78"/>
      <c r="TJY36" s="78"/>
      <c r="TJZ36" s="78"/>
      <c r="TKA36" s="78"/>
      <c r="TKB36" s="78"/>
      <c r="TKC36" s="78"/>
      <c r="TKD36" s="78"/>
      <c r="TKE36" s="78"/>
      <c r="TKF36" s="78"/>
      <c r="TKG36" s="78"/>
      <c r="TKH36" s="78"/>
      <c r="TKI36" s="78"/>
      <c r="TKJ36" s="78"/>
      <c r="TKK36" s="78"/>
      <c r="TKL36" s="78"/>
      <c r="TKM36" s="78"/>
      <c r="TKN36" s="78"/>
      <c r="TKO36" s="78"/>
      <c r="TKP36" s="78"/>
      <c r="TKQ36" s="78"/>
      <c r="TKR36" s="78"/>
      <c r="TKS36" s="78"/>
      <c r="TKT36" s="78"/>
      <c r="TKU36" s="78"/>
      <c r="TKV36" s="78"/>
      <c r="TKW36" s="78"/>
      <c r="TKX36" s="78"/>
      <c r="TKY36" s="78"/>
      <c r="TKZ36" s="78"/>
      <c r="TLA36" s="78"/>
      <c r="TLB36" s="78"/>
      <c r="TLC36" s="78"/>
      <c r="TLD36" s="78"/>
      <c r="TLE36" s="78"/>
      <c r="TLF36" s="78"/>
      <c r="TLG36" s="78"/>
      <c r="TLH36" s="78"/>
      <c r="TLI36" s="78"/>
      <c r="TLJ36" s="78"/>
      <c r="TLK36" s="78"/>
      <c r="TLL36" s="78"/>
      <c r="TLM36" s="78"/>
      <c r="TLN36" s="78"/>
      <c r="TLO36" s="78"/>
      <c r="TLP36" s="78"/>
      <c r="TLQ36" s="78"/>
      <c r="TLR36" s="78"/>
      <c r="TLS36" s="78"/>
      <c r="TLT36" s="78"/>
      <c r="TLU36" s="78"/>
      <c r="TLV36" s="78"/>
      <c r="TLW36" s="78"/>
      <c r="TLX36" s="78"/>
      <c r="TLY36" s="78"/>
      <c r="TLZ36" s="78"/>
      <c r="TMA36" s="78"/>
      <c r="TMB36" s="78"/>
      <c r="TMC36" s="78"/>
      <c r="TMD36" s="78"/>
      <c r="TME36" s="78"/>
      <c r="TMF36" s="78"/>
      <c r="TMG36" s="78"/>
      <c r="TMH36" s="78"/>
      <c r="TMI36" s="78"/>
      <c r="TMJ36" s="78"/>
      <c r="TMK36" s="78"/>
      <c r="TML36" s="78"/>
      <c r="TMM36" s="78"/>
      <c r="TMN36" s="78"/>
      <c r="TMO36" s="78"/>
      <c r="TMP36" s="78"/>
      <c r="TMQ36" s="78"/>
      <c r="TMR36" s="78"/>
      <c r="TMS36" s="78"/>
      <c r="TMT36" s="78"/>
      <c r="TMU36" s="78"/>
      <c r="TMV36" s="78"/>
      <c r="TMW36" s="78"/>
      <c r="TMX36" s="78"/>
      <c r="TMY36" s="78"/>
      <c r="TMZ36" s="78"/>
      <c r="TNA36" s="78"/>
      <c r="TNB36" s="78"/>
      <c r="TNC36" s="78"/>
      <c r="TND36" s="78"/>
      <c r="TNE36" s="78"/>
      <c r="TNF36" s="78"/>
      <c r="TNG36" s="78"/>
      <c r="TNH36" s="78"/>
      <c r="TNI36" s="78"/>
      <c r="TNJ36" s="78"/>
      <c r="TNK36" s="78"/>
      <c r="TNL36" s="78"/>
      <c r="TNM36" s="78"/>
      <c r="TNN36" s="78"/>
      <c r="TNO36" s="78"/>
      <c r="TNP36" s="78"/>
      <c r="TNQ36" s="78"/>
      <c r="TNR36" s="78"/>
      <c r="TNS36" s="78"/>
      <c r="TNT36" s="78"/>
      <c r="TNU36" s="78"/>
      <c r="TNV36" s="78"/>
      <c r="TNW36" s="78"/>
      <c r="TNX36" s="78"/>
      <c r="TNY36" s="78"/>
      <c r="TNZ36" s="78"/>
      <c r="TOA36" s="78"/>
      <c r="TOB36" s="78"/>
      <c r="TOC36" s="78"/>
      <c r="TOD36" s="78"/>
      <c r="TOE36" s="78"/>
      <c r="TOF36" s="78"/>
      <c r="TOG36" s="78"/>
      <c r="TOH36" s="78"/>
      <c r="TOI36" s="78"/>
      <c r="TOJ36" s="78"/>
      <c r="TOK36" s="78"/>
      <c r="TOL36" s="78"/>
      <c r="TOM36" s="78"/>
      <c r="TON36" s="78"/>
      <c r="TOO36" s="78"/>
      <c r="TOP36" s="78"/>
      <c r="TOQ36" s="78"/>
      <c r="TOR36" s="78"/>
      <c r="TOS36" s="78"/>
      <c r="TOT36" s="78"/>
      <c r="TOU36" s="78"/>
      <c r="TOV36" s="78"/>
      <c r="TOW36" s="78"/>
      <c r="TOX36" s="78"/>
      <c r="TOY36" s="78"/>
      <c r="TOZ36" s="78"/>
      <c r="TPA36" s="78"/>
      <c r="TPB36" s="78"/>
      <c r="TPC36" s="78"/>
      <c r="TPD36" s="78"/>
      <c r="TPE36" s="78"/>
      <c r="TPF36" s="78"/>
      <c r="TPG36" s="78"/>
      <c r="TPH36" s="78"/>
      <c r="TPI36" s="78"/>
      <c r="TPJ36" s="78"/>
      <c r="TPK36" s="78"/>
      <c r="TPL36" s="78"/>
      <c r="TPM36" s="78"/>
      <c r="TPN36" s="78"/>
      <c r="TPO36" s="78"/>
      <c r="TPP36" s="78"/>
      <c r="TPQ36" s="78"/>
      <c r="TPR36" s="78"/>
      <c r="TPS36" s="78"/>
      <c r="TPT36" s="78"/>
      <c r="TPU36" s="78"/>
      <c r="TPV36" s="78"/>
      <c r="TPW36" s="78"/>
      <c r="TPX36" s="78"/>
      <c r="TPY36" s="78"/>
      <c r="TPZ36" s="78"/>
      <c r="TQA36" s="78"/>
      <c r="TQB36" s="78"/>
      <c r="TQC36" s="78"/>
      <c r="TQD36" s="78"/>
      <c r="TQE36" s="78"/>
      <c r="TQF36" s="78"/>
      <c r="TQG36" s="78"/>
      <c r="TQH36" s="78"/>
      <c r="TQI36" s="78"/>
      <c r="TQJ36" s="78"/>
      <c r="TQK36" s="78"/>
      <c r="TQL36" s="78"/>
      <c r="TQM36" s="78"/>
      <c r="TQN36" s="78"/>
      <c r="TQO36" s="78"/>
      <c r="TQP36" s="78"/>
      <c r="TQQ36" s="78"/>
      <c r="TQR36" s="78"/>
      <c r="TQS36" s="78"/>
      <c r="TQT36" s="78"/>
      <c r="TQU36" s="78"/>
      <c r="TQV36" s="78"/>
      <c r="TQW36" s="78"/>
      <c r="TQX36" s="78"/>
      <c r="TQY36" s="78"/>
      <c r="TQZ36" s="78"/>
      <c r="TRA36" s="78"/>
      <c r="TRB36" s="78"/>
      <c r="TRC36" s="78"/>
      <c r="TRD36" s="78"/>
      <c r="TRE36" s="78"/>
      <c r="TRF36" s="78"/>
      <c r="TRG36" s="78"/>
      <c r="TRH36" s="78"/>
      <c r="TRI36" s="78"/>
      <c r="TRJ36" s="78"/>
      <c r="TRK36" s="78"/>
      <c r="TRL36" s="78"/>
      <c r="TRM36" s="78"/>
      <c r="TRN36" s="78"/>
      <c r="TRO36" s="78"/>
      <c r="TRP36" s="78"/>
      <c r="TRQ36" s="78"/>
      <c r="TRR36" s="78"/>
      <c r="TRS36" s="78"/>
      <c r="TRT36" s="78"/>
      <c r="TRU36" s="78"/>
      <c r="TRV36" s="78"/>
      <c r="TRW36" s="78"/>
      <c r="TRX36" s="78"/>
      <c r="TRY36" s="78"/>
      <c r="TRZ36" s="78"/>
      <c r="TSA36" s="78"/>
      <c r="TSB36" s="78"/>
      <c r="TSC36" s="78"/>
      <c r="TSD36" s="78"/>
      <c r="TSE36" s="78"/>
      <c r="TSF36" s="78"/>
      <c r="TSG36" s="78"/>
      <c r="TSH36" s="78"/>
      <c r="TSI36" s="78"/>
      <c r="TSJ36" s="78"/>
      <c r="TSK36" s="78"/>
      <c r="TSL36" s="78"/>
      <c r="TSM36" s="78"/>
      <c r="TSN36" s="78"/>
      <c r="TSO36" s="78"/>
      <c r="TSP36" s="78"/>
      <c r="TSQ36" s="78"/>
      <c r="TSR36" s="78"/>
      <c r="TSS36" s="78"/>
      <c r="TST36" s="78"/>
      <c r="TSU36" s="78"/>
      <c r="TSV36" s="78"/>
      <c r="TSW36" s="78"/>
      <c r="TSX36" s="78"/>
      <c r="TSY36" s="78"/>
      <c r="TSZ36" s="78"/>
      <c r="TTA36" s="78"/>
      <c r="TTB36" s="78"/>
      <c r="TTC36" s="78"/>
      <c r="TTD36" s="78"/>
      <c r="TTE36" s="78"/>
      <c r="TTF36" s="78"/>
      <c r="TTG36" s="78"/>
      <c r="TTH36" s="78"/>
      <c r="TTI36" s="78"/>
      <c r="TTJ36" s="78"/>
      <c r="TTK36" s="78"/>
      <c r="TTL36" s="78"/>
      <c r="TTM36" s="78"/>
      <c r="TTN36" s="78"/>
      <c r="TTO36" s="78"/>
      <c r="TTP36" s="78"/>
      <c r="TTQ36" s="78"/>
      <c r="TTR36" s="78"/>
      <c r="TTS36" s="78"/>
      <c r="TTT36" s="78"/>
      <c r="TTU36" s="78"/>
      <c r="TTV36" s="78"/>
      <c r="TTW36" s="78"/>
      <c r="TTX36" s="78"/>
      <c r="TTY36" s="78"/>
      <c r="TTZ36" s="78"/>
      <c r="TUA36" s="78"/>
      <c r="TUB36" s="78"/>
      <c r="TUC36" s="78"/>
      <c r="TUD36" s="78"/>
      <c r="TUE36" s="78"/>
      <c r="TUF36" s="78"/>
      <c r="TUG36" s="78"/>
      <c r="TUH36" s="78"/>
      <c r="TUI36" s="78"/>
      <c r="TUJ36" s="78"/>
      <c r="TUK36" s="78"/>
      <c r="TUL36" s="78"/>
      <c r="TUM36" s="78"/>
      <c r="TUN36" s="78"/>
      <c r="TUO36" s="78"/>
      <c r="TUP36" s="78"/>
      <c r="TUQ36" s="78"/>
      <c r="TUR36" s="78"/>
      <c r="TUS36" s="78"/>
      <c r="TUT36" s="78"/>
      <c r="TUU36" s="78"/>
      <c r="TUV36" s="78"/>
      <c r="TUW36" s="78"/>
      <c r="TUX36" s="78"/>
      <c r="TUY36" s="78"/>
      <c r="TUZ36" s="78"/>
      <c r="TVA36" s="78"/>
      <c r="TVB36" s="78"/>
      <c r="TVC36" s="78"/>
      <c r="TVD36" s="78"/>
      <c r="TVE36" s="78"/>
      <c r="TVF36" s="78"/>
      <c r="TVG36" s="78"/>
      <c r="TVH36" s="78"/>
      <c r="TVI36" s="78"/>
      <c r="TVJ36" s="78"/>
      <c r="TVK36" s="78"/>
      <c r="TVL36" s="78"/>
      <c r="TVM36" s="78"/>
      <c r="TVN36" s="78"/>
      <c r="TVO36" s="78"/>
      <c r="TVP36" s="78"/>
      <c r="TVQ36" s="78"/>
      <c r="TVR36" s="78"/>
      <c r="TVS36" s="78"/>
      <c r="TVT36" s="78"/>
      <c r="TVU36" s="78"/>
      <c r="TVV36" s="78"/>
      <c r="TVW36" s="78"/>
      <c r="TVX36" s="78"/>
      <c r="TVY36" s="78"/>
      <c r="TVZ36" s="78"/>
      <c r="TWA36" s="78"/>
      <c r="TWB36" s="78"/>
      <c r="TWC36" s="78"/>
      <c r="TWD36" s="78"/>
      <c r="TWE36" s="78"/>
      <c r="TWF36" s="78"/>
      <c r="TWG36" s="78"/>
      <c r="TWH36" s="78"/>
      <c r="TWI36" s="78"/>
      <c r="TWJ36" s="78"/>
      <c r="TWK36" s="78"/>
      <c r="TWL36" s="78"/>
      <c r="TWM36" s="78"/>
      <c r="TWN36" s="78"/>
      <c r="TWO36" s="78"/>
      <c r="TWP36" s="78"/>
      <c r="TWQ36" s="78"/>
      <c r="TWR36" s="78"/>
      <c r="TWS36" s="78"/>
      <c r="TWT36" s="78"/>
      <c r="TWU36" s="78"/>
      <c r="TWV36" s="78"/>
      <c r="TWW36" s="78"/>
      <c r="TWX36" s="78"/>
      <c r="TWY36" s="78"/>
      <c r="TWZ36" s="78"/>
      <c r="TXA36" s="78"/>
      <c r="TXB36" s="78"/>
      <c r="TXC36" s="78"/>
      <c r="TXD36" s="78"/>
      <c r="TXE36" s="78"/>
      <c r="TXF36" s="78"/>
      <c r="TXG36" s="78"/>
      <c r="TXH36" s="78"/>
      <c r="TXI36" s="78"/>
      <c r="TXJ36" s="78"/>
      <c r="TXK36" s="78"/>
      <c r="TXL36" s="78"/>
      <c r="TXM36" s="78"/>
      <c r="TXN36" s="78"/>
      <c r="TXO36" s="78"/>
      <c r="TXP36" s="78"/>
      <c r="TXQ36" s="78"/>
      <c r="TXR36" s="78"/>
      <c r="TXS36" s="78"/>
      <c r="TXT36" s="78"/>
      <c r="TXU36" s="78"/>
      <c r="TXV36" s="78"/>
      <c r="TXW36" s="78"/>
      <c r="TXX36" s="78"/>
      <c r="TXY36" s="78"/>
      <c r="TXZ36" s="78"/>
      <c r="TYA36" s="78"/>
      <c r="TYB36" s="78"/>
      <c r="TYC36" s="78"/>
      <c r="TYD36" s="78"/>
      <c r="TYE36" s="78"/>
      <c r="TYF36" s="78"/>
      <c r="TYG36" s="78"/>
      <c r="TYH36" s="78"/>
      <c r="TYI36" s="78"/>
      <c r="TYJ36" s="78"/>
      <c r="TYK36" s="78"/>
      <c r="TYL36" s="78"/>
      <c r="TYM36" s="78"/>
      <c r="TYN36" s="78"/>
      <c r="TYO36" s="78"/>
      <c r="TYP36" s="78"/>
      <c r="TYQ36" s="78"/>
      <c r="TYR36" s="78"/>
      <c r="TYS36" s="78"/>
      <c r="TYT36" s="78"/>
      <c r="TYU36" s="78"/>
      <c r="TYV36" s="78"/>
      <c r="TYW36" s="78"/>
      <c r="TYX36" s="78"/>
      <c r="TYY36" s="78"/>
      <c r="TYZ36" s="78"/>
      <c r="TZA36" s="78"/>
      <c r="TZB36" s="78"/>
      <c r="TZC36" s="78"/>
      <c r="TZD36" s="78"/>
      <c r="TZE36" s="78"/>
      <c r="TZF36" s="78"/>
      <c r="TZG36" s="78"/>
      <c r="TZH36" s="78"/>
      <c r="TZI36" s="78"/>
      <c r="TZJ36" s="78"/>
      <c r="TZK36" s="78"/>
      <c r="TZL36" s="78"/>
      <c r="TZM36" s="78"/>
      <c r="TZN36" s="78"/>
      <c r="TZO36" s="78"/>
      <c r="TZP36" s="78"/>
      <c r="TZQ36" s="78"/>
      <c r="TZR36" s="78"/>
      <c r="TZS36" s="78"/>
      <c r="TZT36" s="78"/>
      <c r="TZU36" s="78"/>
      <c r="TZV36" s="78"/>
      <c r="TZW36" s="78"/>
      <c r="TZX36" s="78"/>
      <c r="TZY36" s="78"/>
      <c r="TZZ36" s="78"/>
      <c r="UAA36" s="78"/>
      <c r="UAB36" s="78"/>
      <c r="UAC36" s="78"/>
      <c r="UAD36" s="78"/>
      <c r="UAE36" s="78"/>
      <c r="UAF36" s="78"/>
      <c r="UAG36" s="78"/>
      <c r="UAH36" s="78"/>
      <c r="UAI36" s="78"/>
      <c r="UAJ36" s="78"/>
      <c r="UAK36" s="78"/>
      <c r="UAL36" s="78"/>
      <c r="UAM36" s="78"/>
      <c r="UAN36" s="78"/>
      <c r="UAO36" s="78"/>
      <c r="UAP36" s="78"/>
      <c r="UAQ36" s="78"/>
      <c r="UAR36" s="78"/>
      <c r="UAS36" s="78"/>
      <c r="UAT36" s="78"/>
      <c r="UAU36" s="78"/>
      <c r="UAV36" s="78"/>
      <c r="UAW36" s="78"/>
      <c r="UAX36" s="78"/>
      <c r="UAY36" s="78"/>
      <c r="UAZ36" s="78"/>
      <c r="UBA36" s="78"/>
      <c r="UBB36" s="78"/>
      <c r="UBC36" s="78"/>
      <c r="UBD36" s="78"/>
      <c r="UBE36" s="78"/>
      <c r="UBF36" s="78"/>
      <c r="UBG36" s="78"/>
      <c r="UBH36" s="78"/>
      <c r="UBI36" s="78"/>
      <c r="UBJ36" s="78"/>
      <c r="UBK36" s="78"/>
      <c r="UBL36" s="78"/>
      <c r="UBM36" s="78"/>
      <c r="UBN36" s="78"/>
      <c r="UBO36" s="78"/>
      <c r="UBP36" s="78"/>
      <c r="UBQ36" s="78"/>
      <c r="UBR36" s="78"/>
      <c r="UBS36" s="78"/>
      <c r="UBT36" s="78"/>
      <c r="UBU36" s="78"/>
      <c r="UBV36" s="78"/>
      <c r="UBW36" s="78"/>
      <c r="UBX36" s="78"/>
      <c r="UBY36" s="78"/>
      <c r="UBZ36" s="78"/>
      <c r="UCA36" s="78"/>
      <c r="UCB36" s="78"/>
      <c r="UCC36" s="78"/>
      <c r="UCD36" s="78"/>
      <c r="UCE36" s="78"/>
      <c r="UCF36" s="78"/>
      <c r="UCG36" s="78"/>
      <c r="UCH36" s="78"/>
      <c r="UCI36" s="78"/>
      <c r="UCJ36" s="78"/>
      <c r="UCK36" s="78"/>
      <c r="UCL36" s="78"/>
      <c r="UCM36" s="78"/>
      <c r="UCN36" s="78"/>
      <c r="UCO36" s="78"/>
      <c r="UCP36" s="78"/>
      <c r="UCQ36" s="78"/>
      <c r="UCR36" s="78"/>
      <c r="UCS36" s="78"/>
      <c r="UCT36" s="78"/>
      <c r="UCU36" s="78"/>
      <c r="UCV36" s="78"/>
      <c r="UCW36" s="78"/>
      <c r="UCX36" s="78"/>
      <c r="UCY36" s="78"/>
      <c r="UCZ36" s="78"/>
      <c r="UDA36" s="78"/>
      <c r="UDB36" s="78"/>
      <c r="UDC36" s="78"/>
      <c r="UDD36" s="78"/>
      <c r="UDE36" s="78"/>
      <c r="UDF36" s="78"/>
      <c r="UDG36" s="78"/>
      <c r="UDH36" s="78"/>
      <c r="UDI36" s="78"/>
      <c r="UDJ36" s="78"/>
      <c r="UDK36" s="78"/>
      <c r="UDL36" s="78"/>
      <c r="UDM36" s="78"/>
      <c r="UDN36" s="78"/>
      <c r="UDO36" s="78"/>
      <c r="UDP36" s="78"/>
      <c r="UDQ36" s="78"/>
      <c r="UDR36" s="78"/>
      <c r="UDS36" s="78"/>
      <c r="UDT36" s="78"/>
      <c r="UDU36" s="78"/>
      <c r="UDV36" s="78"/>
      <c r="UDW36" s="78"/>
      <c r="UDX36" s="78"/>
      <c r="UDY36" s="78"/>
      <c r="UDZ36" s="78"/>
      <c r="UEA36" s="78"/>
      <c r="UEB36" s="78"/>
      <c r="UEC36" s="78"/>
      <c r="UED36" s="78"/>
      <c r="UEE36" s="78"/>
      <c r="UEF36" s="78"/>
      <c r="UEG36" s="78"/>
      <c r="UEH36" s="78"/>
      <c r="UEI36" s="78"/>
      <c r="UEJ36" s="78"/>
      <c r="UEK36" s="78"/>
      <c r="UEL36" s="78"/>
      <c r="UEM36" s="78"/>
      <c r="UEN36" s="78"/>
      <c r="UEO36" s="78"/>
      <c r="UEP36" s="78"/>
      <c r="UEQ36" s="78"/>
      <c r="UER36" s="78"/>
      <c r="UES36" s="78"/>
      <c r="UET36" s="78"/>
      <c r="UEU36" s="78"/>
      <c r="UEV36" s="78"/>
      <c r="UEW36" s="78"/>
      <c r="UEX36" s="78"/>
      <c r="UEY36" s="78"/>
      <c r="UEZ36" s="78"/>
      <c r="UFA36" s="78"/>
      <c r="UFB36" s="78"/>
      <c r="UFC36" s="78"/>
      <c r="UFD36" s="78"/>
      <c r="UFE36" s="78"/>
      <c r="UFF36" s="78"/>
      <c r="UFG36" s="78"/>
      <c r="UFH36" s="78"/>
      <c r="UFI36" s="78"/>
      <c r="UFJ36" s="78"/>
      <c r="UFK36" s="78"/>
      <c r="UFL36" s="78"/>
      <c r="UFM36" s="78"/>
      <c r="UFN36" s="78"/>
      <c r="UFO36" s="78"/>
      <c r="UFP36" s="78"/>
      <c r="UFQ36" s="78"/>
      <c r="UFR36" s="78"/>
      <c r="UFS36" s="78"/>
      <c r="UFT36" s="78"/>
      <c r="UFU36" s="78"/>
      <c r="UFV36" s="78"/>
      <c r="UFW36" s="78"/>
      <c r="UFX36" s="78"/>
      <c r="UFY36" s="78"/>
      <c r="UFZ36" s="78"/>
      <c r="UGA36" s="78"/>
      <c r="UGB36" s="78"/>
      <c r="UGC36" s="78"/>
      <c r="UGD36" s="78"/>
      <c r="UGE36" s="78"/>
      <c r="UGF36" s="78"/>
      <c r="UGG36" s="78"/>
      <c r="UGH36" s="78"/>
      <c r="UGI36" s="78"/>
      <c r="UGJ36" s="78"/>
      <c r="UGK36" s="78"/>
      <c r="UGL36" s="78"/>
      <c r="UGM36" s="78"/>
      <c r="UGN36" s="78"/>
      <c r="UGO36" s="78"/>
      <c r="UGP36" s="78"/>
      <c r="UGQ36" s="78"/>
      <c r="UGR36" s="78"/>
      <c r="UGS36" s="78"/>
      <c r="UGT36" s="78"/>
      <c r="UGU36" s="78"/>
      <c r="UGV36" s="78"/>
      <c r="UGW36" s="78"/>
      <c r="UGX36" s="78"/>
      <c r="UGY36" s="78"/>
      <c r="UGZ36" s="78"/>
      <c r="UHA36" s="78"/>
      <c r="UHB36" s="78"/>
      <c r="UHC36" s="78"/>
      <c r="UHD36" s="78"/>
      <c r="UHE36" s="78"/>
      <c r="UHF36" s="78"/>
      <c r="UHG36" s="78"/>
      <c r="UHH36" s="78"/>
      <c r="UHI36" s="78"/>
      <c r="UHJ36" s="78"/>
      <c r="UHK36" s="78"/>
      <c r="UHL36" s="78"/>
      <c r="UHM36" s="78"/>
      <c r="UHN36" s="78"/>
      <c r="UHO36" s="78"/>
      <c r="UHP36" s="78"/>
      <c r="UHQ36" s="78"/>
      <c r="UHR36" s="78"/>
      <c r="UHS36" s="78"/>
      <c r="UHT36" s="78"/>
      <c r="UHU36" s="78"/>
      <c r="UHV36" s="78"/>
      <c r="UHW36" s="78"/>
      <c r="UHX36" s="78"/>
      <c r="UHY36" s="78"/>
      <c r="UHZ36" s="78"/>
      <c r="UIA36" s="78"/>
      <c r="UIB36" s="78"/>
      <c r="UIC36" s="78"/>
      <c r="UID36" s="78"/>
      <c r="UIE36" s="78"/>
      <c r="UIF36" s="78"/>
      <c r="UIG36" s="78"/>
      <c r="UIH36" s="78"/>
      <c r="UII36" s="78"/>
      <c r="UIJ36" s="78"/>
      <c r="UIK36" s="78"/>
      <c r="UIL36" s="78"/>
      <c r="UIM36" s="78"/>
      <c r="UIN36" s="78"/>
      <c r="UIO36" s="78"/>
      <c r="UIP36" s="78"/>
      <c r="UIQ36" s="78"/>
      <c r="UIR36" s="78"/>
      <c r="UIS36" s="78"/>
      <c r="UIT36" s="78"/>
      <c r="UIU36" s="78"/>
      <c r="UIV36" s="78"/>
      <c r="UIW36" s="78"/>
      <c r="UIX36" s="78"/>
      <c r="UIY36" s="78"/>
      <c r="UIZ36" s="78"/>
      <c r="UJA36" s="78"/>
      <c r="UJB36" s="78"/>
      <c r="UJC36" s="78"/>
      <c r="UJD36" s="78"/>
      <c r="UJE36" s="78"/>
      <c r="UJF36" s="78"/>
      <c r="UJG36" s="78"/>
      <c r="UJH36" s="78"/>
      <c r="UJI36" s="78"/>
      <c r="UJJ36" s="78"/>
      <c r="UJK36" s="78"/>
      <c r="UJL36" s="78"/>
      <c r="UJM36" s="78"/>
      <c r="UJN36" s="78"/>
      <c r="UJO36" s="78"/>
      <c r="UJP36" s="78"/>
      <c r="UJQ36" s="78"/>
      <c r="UJR36" s="78"/>
      <c r="UJS36" s="78"/>
      <c r="UJT36" s="78"/>
      <c r="UJU36" s="78"/>
      <c r="UJV36" s="78"/>
      <c r="UJW36" s="78"/>
      <c r="UJX36" s="78"/>
      <c r="UJY36" s="78"/>
      <c r="UJZ36" s="78"/>
      <c r="UKA36" s="78"/>
      <c r="UKB36" s="78"/>
      <c r="UKC36" s="78"/>
      <c r="UKD36" s="78"/>
      <c r="UKE36" s="78"/>
      <c r="UKF36" s="78"/>
      <c r="UKG36" s="78"/>
      <c r="UKH36" s="78"/>
      <c r="UKI36" s="78"/>
      <c r="UKJ36" s="78"/>
      <c r="UKK36" s="78"/>
      <c r="UKL36" s="78"/>
      <c r="UKM36" s="78"/>
      <c r="UKN36" s="78"/>
      <c r="UKO36" s="78"/>
      <c r="UKP36" s="78"/>
      <c r="UKQ36" s="78"/>
      <c r="UKR36" s="78"/>
      <c r="UKS36" s="78"/>
      <c r="UKT36" s="78"/>
      <c r="UKU36" s="78"/>
      <c r="UKV36" s="78"/>
      <c r="UKW36" s="78"/>
      <c r="UKX36" s="78"/>
      <c r="UKY36" s="78"/>
      <c r="UKZ36" s="78"/>
      <c r="ULA36" s="78"/>
      <c r="ULB36" s="78"/>
      <c r="ULC36" s="78"/>
      <c r="ULD36" s="78"/>
      <c r="ULE36" s="78"/>
      <c r="ULF36" s="78"/>
      <c r="ULG36" s="78"/>
      <c r="ULH36" s="78"/>
      <c r="ULI36" s="78"/>
      <c r="ULJ36" s="78"/>
      <c r="ULK36" s="78"/>
      <c r="ULL36" s="78"/>
      <c r="ULM36" s="78"/>
      <c r="ULN36" s="78"/>
      <c r="ULO36" s="78"/>
      <c r="ULP36" s="78"/>
      <c r="ULQ36" s="78"/>
      <c r="ULR36" s="78"/>
      <c r="ULS36" s="78"/>
      <c r="ULT36" s="78"/>
      <c r="ULU36" s="78"/>
      <c r="ULV36" s="78"/>
      <c r="ULW36" s="78"/>
      <c r="ULX36" s="78"/>
      <c r="ULY36" s="78"/>
      <c r="ULZ36" s="78"/>
      <c r="UMA36" s="78"/>
      <c r="UMB36" s="78"/>
      <c r="UMC36" s="78"/>
      <c r="UMD36" s="78"/>
      <c r="UME36" s="78"/>
      <c r="UMF36" s="78"/>
      <c r="UMG36" s="78"/>
      <c r="UMH36" s="78"/>
      <c r="UMI36" s="78"/>
      <c r="UMJ36" s="78"/>
      <c r="UMK36" s="78"/>
      <c r="UML36" s="78"/>
      <c r="UMM36" s="78"/>
      <c r="UMN36" s="78"/>
      <c r="UMO36" s="78"/>
      <c r="UMP36" s="78"/>
      <c r="UMQ36" s="78"/>
      <c r="UMR36" s="78"/>
      <c r="UMS36" s="78"/>
      <c r="UMT36" s="78"/>
      <c r="UMU36" s="78"/>
      <c r="UMV36" s="78"/>
      <c r="UMW36" s="78"/>
      <c r="UMX36" s="78"/>
      <c r="UMY36" s="78"/>
      <c r="UMZ36" s="78"/>
      <c r="UNA36" s="78"/>
      <c r="UNB36" s="78"/>
      <c r="UNC36" s="78"/>
      <c r="UND36" s="78"/>
      <c r="UNE36" s="78"/>
      <c r="UNF36" s="78"/>
      <c r="UNG36" s="78"/>
      <c r="UNH36" s="78"/>
      <c r="UNI36" s="78"/>
      <c r="UNJ36" s="78"/>
      <c r="UNK36" s="78"/>
      <c r="UNL36" s="78"/>
      <c r="UNM36" s="78"/>
      <c r="UNN36" s="78"/>
      <c r="UNO36" s="78"/>
      <c r="UNP36" s="78"/>
      <c r="UNQ36" s="78"/>
      <c r="UNR36" s="78"/>
      <c r="UNS36" s="78"/>
      <c r="UNT36" s="78"/>
      <c r="UNU36" s="78"/>
      <c r="UNV36" s="78"/>
      <c r="UNW36" s="78"/>
      <c r="UNX36" s="78"/>
      <c r="UNY36" s="78"/>
      <c r="UNZ36" s="78"/>
      <c r="UOA36" s="78"/>
      <c r="UOB36" s="78"/>
      <c r="UOC36" s="78"/>
      <c r="UOD36" s="78"/>
      <c r="UOE36" s="78"/>
      <c r="UOF36" s="78"/>
      <c r="UOG36" s="78"/>
      <c r="UOH36" s="78"/>
      <c r="UOI36" s="78"/>
      <c r="UOJ36" s="78"/>
      <c r="UOK36" s="78"/>
      <c r="UOL36" s="78"/>
      <c r="UOM36" s="78"/>
      <c r="UON36" s="78"/>
      <c r="UOO36" s="78"/>
      <c r="UOP36" s="78"/>
      <c r="UOQ36" s="78"/>
      <c r="UOR36" s="78"/>
      <c r="UOS36" s="78"/>
      <c r="UOT36" s="78"/>
      <c r="UOU36" s="78"/>
      <c r="UOV36" s="78"/>
      <c r="UOW36" s="78"/>
      <c r="UOX36" s="78"/>
      <c r="UOY36" s="78"/>
      <c r="UOZ36" s="78"/>
      <c r="UPA36" s="78"/>
      <c r="UPB36" s="78"/>
      <c r="UPC36" s="78"/>
      <c r="UPD36" s="78"/>
      <c r="UPE36" s="78"/>
      <c r="UPF36" s="78"/>
      <c r="UPG36" s="78"/>
      <c r="UPH36" s="78"/>
      <c r="UPI36" s="78"/>
      <c r="UPJ36" s="78"/>
      <c r="UPK36" s="78"/>
      <c r="UPL36" s="78"/>
      <c r="UPM36" s="78"/>
      <c r="UPN36" s="78"/>
      <c r="UPO36" s="78"/>
      <c r="UPP36" s="78"/>
      <c r="UPQ36" s="78"/>
      <c r="UPR36" s="78"/>
      <c r="UPS36" s="78"/>
      <c r="UPT36" s="78"/>
      <c r="UPU36" s="78"/>
      <c r="UPV36" s="78"/>
      <c r="UPW36" s="78"/>
      <c r="UPX36" s="78"/>
      <c r="UPY36" s="78"/>
      <c r="UPZ36" s="78"/>
      <c r="UQA36" s="78"/>
      <c r="UQB36" s="78"/>
      <c r="UQC36" s="78"/>
      <c r="UQD36" s="78"/>
      <c r="UQE36" s="78"/>
      <c r="UQF36" s="78"/>
      <c r="UQG36" s="78"/>
      <c r="UQH36" s="78"/>
      <c r="UQI36" s="78"/>
      <c r="UQJ36" s="78"/>
      <c r="UQK36" s="78"/>
      <c r="UQL36" s="78"/>
      <c r="UQM36" s="78"/>
      <c r="UQN36" s="78"/>
      <c r="UQO36" s="78"/>
      <c r="UQP36" s="78"/>
      <c r="UQQ36" s="78"/>
      <c r="UQR36" s="78"/>
      <c r="UQS36" s="78"/>
      <c r="UQT36" s="78"/>
      <c r="UQU36" s="78"/>
      <c r="UQV36" s="78"/>
      <c r="UQW36" s="78"/>
      <c r="UQX36" s="78"/>
      <c r="UQY36" s="78"/>
      <c r="UQZ36" s="78"/>
      <c r="URA36" s="78"/>
      <c r="URB36" s="78"/>
      <c r="URC36" s="78"/>
      <c r="URD36" s="78"/>
      <c r="URE36" s="78"/>
      <c r="URF36" s="78"/>
      <c r="URG36" s="78"/>
      <c r="URH36" s="78"/>
      <c r="URI36" s="78"/>
      <c r="URJ36" s="78"/>
      <c r="URK36" s="78"/>
      <c r="URL36" s="78"/>
      <c r="URM36" s="78"/>
      <c r="URN36" s="78"/>
      <c r="URO36" s="78"/>
      <c r="URP36" s="78"/>
      <c r="URQ36" s="78"/>
      <c r="URR36" s="78"/>
      <c r="URS36" s="78"/>
      <c r="URT36" s="78"/>
      <c r="URU36" s="78"/>
      <c r="URV36" s="78"/>
      <c r="URW36" s="78"/>
      <c r="URX36" s="78"/>
      <c r="URY36" s="78"/>
      <c r="URZ36" s="78"/>
      <c r="USA36" s="78"/>
      <c r="USB36" s="78"/>
      <c r="USC36" s="78"/>
      <c r="USD36" s="78"/>
      <c r="USE36" s="78"/>
      <c r="USF36" s="78"/>
      <c r="USG36" s="78"/>
      <c r="USH36" s="78"/>
      <c r="USI36" s="78"/>
      <c r="USJ36" s="78"/>
      <c r="USK36" s="78"/>
      <c r="USL36" s="78"/>
      <c r="USM36" s="78"/>
      <c r="USN36" s="78"/>
      <c r="USO36" s="78"/>
      <c r="USP36" s="78"/>
      <c r="USQ36" s="78"/>
      <c r="USR36" s="78"/>
      <c r="USS36" s="78"/>
      <c r="UST36" s="78"/>
      <c r="USU36" s="78"/>
      <c r="USV36" s="78"/>
      <c r="USW36" s="78"/>
      <c r="USX36" s="78"/>
      <c r="USY36" s="78"/>
      <c r="USZ36" s="78"/>
      <c r="UTA36" s="78"/>
      <c r="UTB36" s="78"/>
      <c r="UTC36" s="78"/>
      <c r="UTD36" s="78"/>
      <c r="UTE36" s="78"/>
      <c r="UTF36" s="78"/>
      <c r="UTG36" s="78"/>
      <c r="UTH36" s="78"/>
      <c r="UTI36" s="78"/>
      <c r="UTJ36" s="78"/>
      <c r="UTK36" s="78"/>
      <c r="UTL36" s="78"/>
      <c r="UTM36" s="78"/>
      <c r="UTN36" s="78"/>
      <c r="UTO36" s="78"/>
      <c r="UTP36" s="78"/>
      <c r="UTQ36" s="78"/>
      <c r="UTR36" s="78"/>
      <c r="UTS36" s="78"/>
      <c r="UTT36" s="78"/>
      <c r="UTU36" s="78"/>
      <c r="UTV36" s="78"/>
      <c r="UTW36" s="78"/>
      <c r="UTX36" s="78"/>
      <c r="UTY36" s="78"/>
      <c r="UTZ36" s="78"/>
      <c r="UUA36" s="78"/>
      <c r="UUB36" s="78"/>
      <c r="UUC36" s="78"/>
      <c r="UUD36" s="78"/>
      <c r="UUE36" s="78"/>
      <c r="UUF36" s="78"/>
      <c r="UUG36" s="78"/>
      <c r="UUH36" s="78"/>
      <c r="UUI36" s="78"/>
      <c r="UUJ36" s="78"/>
      <c r="UUK36" s="78"/>
      <c r="UUL36" s="78"/>
      <c r="UUM36" s="78"/>
      <c r="UUN36" s="78"/>
      <c r="UUO36" s="78"/>
      <c r="UUP36" s="78"/>
      <c r="UUQ36" s="78"/>
      <c r="UUR36" s="78"/>
      <c r="UUS36" s="78"/>
      <c r="UUT36" s="78"/>
      <c r="UUU36" s="78"/>
      <c r="UUV36" s="78"/>
      <c r="UUW36" s="78"/>
      <c r="UUX36" s="78"/>
      <c r="UUY36" s="78"/>
      <c r="UUZ36" s="78"/>
      <c r="UVA36" s="78"/>
      <c r="UVB36" s="78"/>
      <c r="UVC36" s="78"/>
      <c r="UVD36" s="78"/>
      <c r="UVE36" s="78"/>
      <c r="UVF36" s="78"/>
      <c r="UVG36" s="78"/>
      <c r="UVH36" s="78"/>
      <c r="UVI36" s="78"/>
      <c r="UVJ36" s="78"/>
      <c r="UVK36" s="78"/>
      <c r="UVL36" s="78"/>
      <c r="UVM36" s="78"/>
      <c r="UVN36" s="78"/>
      <c r="UVO36" s="78"/>
      <c r="UVP36" s="78"/>
      <c r="UVQ36" s="78"/>
      <c r="UVR36" s="78"/>
      <c r="UVS36" s="78"/>
      <c r="UVT36" s="78"/>
      <c r="UVU36" s="78"/>
      <c r="UVV36" s="78"/>
      <c r="UVW36" s="78"/>
      <c r="UVX36" s="78"/>
      <c r="UVY36" s="78"/>
      <c r="UVZ36" s="78"/>
      <c r="UWA36" s="78"/>
      <c r="UWB36" s="78"/>
      <c r="UWC36" s="78"/>
      <c r="UWD36" s="78"/>
      <c r="UWE36" s="78"/>
      <c r="UWF36" s="78"/>
      <c r="UWG36" s="78"/>
      <c r="UWH36" s="78"/>
      <c r="UWI36" s="78"/>
      <c r="UWJ36" s="78"/>
      <c r="UWK36" s="78"/>
      <c r="UWL36" s="78"/>
      <c r="UWM36" s="78"/>
      <c r="UWN36" s="78"/>
      <c r="UWO36" s="78"/>
      <c r="UWP36" s="78"/>
      <c r="UWQ36" s="78"/>
      <c r="UWR36" s="78"/>
      <c r="UWS36" s="78"/>
      <c r="UWT36" s="78"/>
      <c r="UWU36" s="78"/>
      <c r="UWV36" s="78"/>
      <c r="UWW36" s="78"/>
      <c r="UWX36" s="78"/>
      <c r="UWY36" s="78"/>
      <c r="UWZ36" s="78"/>
      <c r="UXA36" s="78"/>
      <c r="UXB36" s="78"/>
      <c r="UXC36" s="78"/>
      <c r="UXD36" s="78"/>
      <c r="UXE36" s="78"/>
      <c r="UXF36" s="78"/>
      <c r="UXG36" s="78"/>
      <c r="UXH36" s="78"/>
      <c r="UXI36" s="78"/>
      <c r="UXJ36" s="78"/>
      <c r="UXK36" s="78"/>
      <c r="UXL36" s="78"/>
      <c r="UXM36" s="78"/>
      <c r="UXN36" s="78"/>
      <c r="UXO36" s="78"/>
      <c r="UXP36" s="78"/>
      <c r="UXQ36" s="78"/>
      <c r="UXR36" s="78"/>
      <c r="UXS36" s="78"/>
      <c r="UXT36" s="78"/>
      <c r="UXU36" s="78"/>
      <c r="UXV36" s="78"/>
      <c r="UXW36" s="78"/>
      <c r="UXX36" s="78"/>
      <c r="UXY36" s="78"/>
      <c r="UXZ36" s="78"/>
      <c r="UYA36" s="78"/>
      <c r="UYB36" s="78"/>
      <c r="UYC36" s="78"/>
      <c r="UYD36" s="78"/>
      <c r="UYE36" s="78"/>
      <c r="UYF36" s="78"/>
      <c r="UYG36" s="78"/>
      <c r="UYH36" s="78"/>
      <c r="UYI36" s="78"/>
      <c r="UYJ36" s="78"/>
      <c r="UYK36" s="78"/>
      <c r="UYL36" s="78"/>
      <c r="UYM36" s="78"/>
      <c r="UYN36" s="78"/>
      <c r="UYO36" s="78"/>
      <c r="UYP36" s="78"/>
      <c r="UYQ36" s="78"/>
      <c r="UYR36" s="78"/>
      <c r="UYS36" s="78"/>
      <c r="UYT36" s="78"/>
      <c r="UYU36" s="78"/>
      <c r="UYV36" s="78"/>
      <c r="UYW36" s="78"/>
      <c r="UYX36" s="78"/>
      <c r="UYY36" s="78"/>
      <c r="UYZ36" s="78"/>
      <c r="UZA36" s="78"/>
      <c r="UZB36" s="78"/>
      <c r="UZC36" s="78"/>
      <c r="UZD36" s="78"/>
      <c r="UZE36" s="78"/>
      <c r="UZF36" s="78"/>
      <c r="UZG36" s="78"/>
      <c r="UZH36" s="78"/>
      <c r="UZI36" s="78"/>
      <c r="UZJ36" s="78"/>
      <c r="UZK36" s="78"/>
      <c r="UZL36" s="78"/>
      <c r="UZM36" s="78"/>
      <c r="UZN36" s="78"/>
      <c r="UZO36" s="78"/>
      <c r="UZP36" s="78"/>
      <c r="UZQ36" s="78"/>
      <c r="UZR36" s="78"/>
      <c r="UZS36" s="78"/>
      <c r="UZT36" s="78"/>
      <c r="UZU36" s="78"/>
      <c r="UZV36" s="78"/>
      <c r="UZW36" s="78"/>
      <c r="UZX36" s="78"/>
      <c r="UZY36" s="78"/>
      <c r="UZZ36" s="78"/>
      <c r="VAA36" s="78"/>
      <c r="VAB36" s="78"/>
      <c r="VAC36" s="78"/>
      <c r="VAD36" s="78"/>
      <c r="VAE36" s="78"/>
      <c r="VAF36" s="78"/>
      <c r="VAG36" s="78"/>
      <c r="VAH36" s="78"/>
      <c r="VAI36" s="78"/>
      <c r="VAJ36" s="78"/>
      <c r="VAK36" s="78"/>
      <c r="VAL36" s="78"/>
      <c r="VAM36" s="78"/>
      <c r="VAN36" s="78"/>
      <c r="VAO36" s="78"/>
      <c r="VAP36" s="78"/>
      <c r="VAQ36" s="78"/>
      <c r="VAR36" s="78"/>
      <c r="VAS36" s="78"/>
      <c r="VAT36" s="78"/>
      <c r="VAU36" s="78"/>
      <c r="VAV36" s="78"/>
      <c r="VAW36" s="78"/>
      <c r="VAX36" s="78"/>
      <c r="VAY36" s="78"/>
      <c r="VAZ36" s="78"/>
      <c r="VBA36" s="78"/>
      <c r="VBB36" s="78"/>
      <c r="VBC36" s="78"/>
      <c r="VBD36" s="78"/>
      <c r="VBE36" s="78"/>
      <c r="VBF36" s="78"/>
      <c r="VBG36" s="78"/>
      <c r="VBH36" s="78"/>
      <c r="VBI36" s="78"/>
      <c r="VBJ36" s="78"/>
      <c r="VBK36" s="78"/>
      <c r="VBL36" s="78"/>
      <c r="VBM36" s="78"/>
      <c r="VBN36" s="78"/>
      <c r="VBO36" s="78"/>
      <c r="VBP36" s="78"/>
      <c r="VBQ36" s="78"/>
      <c r="VBR36" s="78"/>
      <c r="VBS36" s="78"/>
      <c r="VBT36" s="78"/>
      <c r="VBU36" s="78"/>
      <c r="VBV36" s="78"/>
      <c r="VBW36" s="78"/>
      <c r="VBX36" s="78"/>
      <c r="VBY36" s="78"/>
      <c r="VBZ36" s="78"/>
      <c r="VCA36" s="78"/>
      <c r="VCB36" s="78"/>
      <c r="VCC36" s="78"/>
      <c r="VCD36" s="78"/>
      <c r="VCE36" s="78"/>
      <c r="VCF36" s="78"/>
      <c r="VCG36" s="78"/>
      <c r="VCH36" s="78"/>
      <c r="VCI36" s="78"/>
      <c r="VCJ36" s="78"/>
      <c r="VCK36" s="78"/>
      <c r="VCL36" s="78"/>
      <c r="VCM36" s="78"/>
      <c r="VCN36" s="78"/>
      <c r="VCO36" s="78"/>
      <c r="VCP36" s="78"/>
      <c r="VCQ36" s="78"/>
      <c r="VCR36" s="78"/>
      <c r="VCS36" s="78"/>
      <c r="VCT36" s="78"/>
      <c r="VCU36" s="78"/>
      <c r="VCV36" s="78"/>
      <c r="VCW36" s="78"/>
      <c r="VCX36" s="78"/>
      <c r="VCY36" s="78"/>
      <c r="VCZ36" s="78"/>
      <c r="VDA36" s="78"/>
      <c r="VDB36" s="78"/>
      <c r="VDC36" s="78"/>
      <c r="VDD36" s="78"/>
      <c r="VDE36" s="78"/>
      <c r="VDF36" s="78"/>
      <c r="VDG36" s="78"/>
      <c r="VDH36" s="78"/>
      <c r="VDI36" s="78"/>
      <c r="VDJ36" s="78"/>
      <c r="VDK36" s="78"/>
      <c r="VDL36" s="78"/>
      <c r="VDM36" s="78"/>
      <c r="VDN36" s="78"/>
      <c r="VDO36" s="78"/>
      <c r="VDP36" s="78"/>
      <c r="VDQ36" s="78"/>
      <c r="VDR36" s="78"/>
      <c r="VDS36" s="78"/>
      <c r="VDT36" s="78"/>
      <c r="VDU36" s="78"/>
      <c r="VDV36" s="78"/>
      <c r="VDW36" s="78"/>
      <c r="VDX36" s="78"/>
      <c r="VDY36" s="78"/>
      <c r="VDZ36" s="78"/>
      <c r="VEA36" s="78"/>
      <c r="VEB36" s="78"/>
      <c r="VEC36" s="78"/>
      <c r="VED36" s="78"/>
      <c r="VEE36" s="78"/>
      <c r="VEF36" s="78"/>
      <c r="VEG36" s="78"/>
      <c r="VEH36" s="78"/>
      <c r="VEI36" s="78"/>
      <c r="VEJ36" s="78"/>
      <c r="VEK36" s="78"/>
      <c r="VEL36" s="78"/>
      <c r="VEM36" s="78"/>
      <c r="VEN36" s="78"/>
      <c r="VEO36" s="78"/>
      <c r="VEP36" s="78"/>
      <c r="VEQ36" s="78"/>
      <c r="VER36" s="78"/>
      <c r="VES36" s="78"/>
      <c r="VET36" s="78"/>
      <c r="VEU36" s="78"/>
      <c r="VEV36" s="78"/>
      <c r="VEW36" s="78"/>
      <c r="VEX36" s="78"/>
      <c r="VEY36" s="78"/>
      <c r="VEZ36" s="78"/>
      <c r="VFA36" s="78"/>
      <c r="VFB36" s="78"/>
      <c r="VFC36" s="78"/>
      <c r="VFD36" s="78"/>
      <c r="VFE36" s="78"/>
      <c r="VFF36" s="78"/>
      <c r="VFG36" s="78"/>
      <c r="VFH36" s="78"/>
      <c r="VFI36" s="78"/>
      <c r="VFJ36" s="78"/>
      <c r="VFK36" s="78"/>
      <c r="VFL36" s="78"/>
      <c r="VFM36" s="78"/>
      <c r="VFN36" s="78"/>
      <c r="VFO36" s="78"/>
      <c r="VFP36" s="78"/>
      <c r="VFQ36" s="78"/>
      <c r="VFR36" s="78"/>
      <c r="VFS36" s="78"/>
      <c r="VFT36" s="78"/>
      <c r="VFU36" s="78"/>
      <c r="VFV36" s="78"/>
      <c r="VFW36" s="78"/>
      <c r="VFX36" s="78"/>
      <c r="VFY36" s="78"/>
      <c r="VFZ36" s="78"/>
      <c r="VGA36" s="78"/>
      <c r="VGB36" s="78"/>
      <c r="VGC36" s="78"/>
      <c r="VGD36" s="78"/>
      <c r="VGE36" s="78"/>
      <c r="VGF36" s="78"/>
      <c r="VGG36" s="78"/>
      <c r="VGH36" s="78"/>
      <c r="VGI36" s="78"/>
      <c r="VGJ36" s="78"/>
      <c r="VGK36" s="78"/>
      <c r="VGL36" s="78"/>
      <c r="VGM36" s="78"/>
      <c r="VGN36" s="78"/>
      <c r="VGO36" s="78"/>
      <c r="VGP36" s="78"/>
      <c r="VGQ36" s="78"/>
      <c r="VGR36" s="78"/>
      <c r="VGS36" s="78"/>
      <c r="VGT36" s="78"/>
      <c r="VGU36" s="78"/>
      <c r="VGV36" s="78"/>
      <c r="VGW36" s="78"/>
      <c r="VGX36" s="78"/>
      <c r="VGY36" s="78"/>
      <c r="VGZ36" s="78"/>
      <c r="VHA36" s="78"/>
      <c r="VHB36" s="78"/>
      <c r="VHC36" s="78"/>
      <c r="VHD36" s="78"/>
      <c r="VHE36" s="78"/>
      <c r="VHF36" s="78"/>
      <c r="VHG36" s="78"/>
      <c r="VHH36" s="78"/>
      <c r="VHI36" s="78"/>
      <c r="VHJ36" s="78"/>
      <c r="VHK36" s="78"/>
      <c r="VHL36" s="78"/>
      <c r="VHM36" s="78"/>
      <c r="VHN36" s="78"/>
      <c r="VHO36" s="78"/>
      <c r="VHP36" s="78"/>
      <c r="VHQ36" s="78"/>
      <c r="VHR36" s="78"/>
      <c r="VHS36" s="78"/>
      <c r="VHT36" s="78"/>
      <c r="VHU36" s="78"/>
      <c r="VHV36" s="78"/>
      <c r="VHW36" s="78"/>
      <c r="VHX36" s="78"/>
      <c r="VHY36" s="78"/>
      <c r="VHZ36" s="78"/>
      <c r="VIA36" s="78"/>
      <c r="VIB36" s="78"/>
      <c r="VIC36" s="78"/>
      <c r="VID36" s="78"/>
      <c r="VIE36" s="78"/>
      <c r="VIF36" s="78"/>
      <c r="VIG36" s="78"/>
      <c r="VIH36" s="78"/>
      <c r="VII36" s="78"/>
      <c r="VIJ36" s="78"/>
      <c r="VIK36" s="78"/>
      <c r="VIL36" s="78"/>
      <c r="VIM36" s="78"/>
      <c r="VIN36" s="78"/>
      <c r="VIO36" s="78"/>
      <c r="VIP36" s="78"/>
      <c r="VIQ36" s="78"/>
      <c r="VIR36" s="78"/>
      <c r="VIS36" s="78"/>
      <c r="VIT36" s="78"/>
      <c r="VIU36" s="78"/>
      <c r="VIV36" s="78"/>
      <c r="VIW36" s="78"/>
      <c r="VIX36" s="78"/>
      <c r="VIY36" s="78"/>
      <c r="VIZ36" s="78"/>
      <c r="VJA36" s="78"/>
      <c r="VJB36" s="78"/>
      <c r="VJC36" s="78"/>
      <c r="VJD36" s="78"/>
      <c r="VJE36" s="78"/>
      <c r="VJF36" s="78"/>
      <c r="VJG36" s="78"/>
      <c r="VJH36" s="78"/>
      <c r="VJI36" s="78"/>
      <c r="VJJ36" s="78"/>
      <c r="VJK36" s="78"/>
      <c r="VJL36" s="78"/>
      <c r="VJM36" s="78"/>
      <c r="VJN36" s="78"/>
      <c r="VJO36" s="78"/>
      <c r="VJP36" s="78"/>
      <c r="VJQ36" s="78"/>
      <c r="VJR36" s="78"/>
      <c r="VJS36" s="78"/>
      <c r="VJT36" s="78"/>
      <c r="VJU36" s="78"/>
      <c r="VJV36" s="78"/>
      <c r="VJW36" s="78"/>
      <c r="VJX36" s="78"/>
      <c r="VJY36" s="78"/>
      <c r="VJZ36" s="78"/>
      <c r="VKA36" s="78"/>
      <c r="VKB36" s="78"/>
      <c r="VKC36" s="78"/>
      <c r="VKD36" s="78"/>
      <c r="VKE36" s="78"/>
      <c r="VKF36" s="78"/>
      <c r="VKG36" s="78"/>
      <c r="VKH36" s="78"/>
      <c r="VKI36" s="78"/>
      <c r="VKJ36" s="78"/>
      <c r="VKK36" s="78"/>
      <c r="VKL36" s="78"/>
      <c r="VKM36" s="78"/>
      <c r="VKN36" s="78"/>
      <c r="VKO36" s="78"/>
      <c r="VKP36" s="78"/>
      <c r="VKQ36" s="78"/>
      <c r="VKR36" s="78"/>
      <c r="VKS36" s="78"/>
      <c r="VKT36" s="78"/>
      <c r="VKU36" s="78"/>
      <c r="VKV36" s="78"/>
      <c r="VKW36" s="78"/>
      <c r="VKX36" s="78"/>
      <c r="VKY36" s="78"/>
      <c r="VKZ36" s="78"/>
      <c r="VLA36" s="78"/>
      <c r="VLB36" s="78"/>
      <c r="VLC36" s="78"/>
      <c r="VLD36" s="78"/>
      <c r="VLE36" s="78"/>
      <c r="VLF36" s="78"/>
      <c r="VLG36" s="78"/>
      <c r="VLH36" s="78"/>
      <c r="VLI36" s="78"/>
      <c r="VLJ36" s="78"/>
      <c r="VLK36" s="78"/>
      <c r="VLL36" s="78"/>
      <c r="VLM36" s="78"/>
      <c r="VLN36" s="78"/>
      <c r="VLO36" s="78"/>
      <c r="VLP36" s="78"/>
      <c r="VLQ36" s="78"/>
      <c r="VLR36" s="78"/>
      <c r="VLS36" s="78"/>
      <c r="VLT36" s="78"/>
      <c r="VLU36" s="78"/>
      <c r="VLV36" s="78"/>
      <c r="VLW36" s="78"/>
      <c r="VLX36" s="78"/>
      <c r="VLY36" s="78"/>
      <c r="VLZ36" s="78"/>
      <c r="VMA36" s="78"/>
      <c r="VMB36" s="78"/>
      <c r="VMC36" s="78"/>
      <c r="VMD36" s="78"/>
      <c r="VME36" s="78"/>
      <c r="VMF36" s="78"/>
      <c r="VMG36" s="78"/>
      <c r="VMH36" s="78"/>
      <c r="VMI36" s="78"/>
      <c r="VMJ36" s="78"/>
      <c r="VMK36" s="78"/>
      <c r="VML36" s="78"/>
      <c r="VMM36" s="78"/>
      <c r="VMN36" s="78"/>
      <c r="VMO36" s="78"/>
      <c r="VMP36" s="78"/>
      <c r="VMQ36" s="78"/>
      <c r="VMR36" s="78"/>
      <c r="VMS36" s="78"/>
      <c r="VMT36" s="78"/>
      <c r="VMU36" s="78"/>
      <c r="VMV36" s="78"/>
      <c r="VMW36" s="78"/>
      <c r="VMX36" s="78"/>
      <c r="VMY36" s="78"/>
      <c r="VMZ36" s="78"/>
      <c r="VNA36" s="78"/>
      <c r="VNB36" s="78"/>
      <c r="VNC36" s="78"/>
      <c r="VND36" s="78"/>
      <c r="VNE36" s="78"/>
      <c r="VNF36" s="78"/>
      <c r="VNG36" s="78"/>
      <c r="VNH36" s="78"/>
      <c r="VNI36" s="78"/>
      <c r="VNJ36" s="78"/>
      <c r="VNK36" s="78"/>
      <c r="VNL36" s="78"/>
      <c r="VNM36" s="78"/>
      <c r="VNN36" s="78"/>
      <c r="VNO36" s="78"/>
      <c r="VNP36" s="78"/>
      <c r="VNQ36" s="78"/>
      <c r="VNR36" s="78"/>
      <c r="VNS36" s="78"/>
      <c r="VNT36" s="78"/>
      <c r="VNU36" s="78"/>
      <c r="VNV36" s="78"/>
      <c r="VNW36" s="78"/>
      <c r="VNX36" s="78"/>
      <c r="VNY36" s="78"/>
      <c r="VNZ36" s="78"/>
      <c r="VOA36" s="78"/>
      <c r="VOB36" s="78"/>
      <c r="VOC36" s="78"/>
      <c r="VOD36" s="78"/>
      <c r="VOE36" s="78"/>
      <c r="VOF36" s="78"/>
      <c r="VOG36" s="78"/>
      <c r="VOH36" s="78"/>
      <c r="VOI36" s="78"/>
      <c r="VOJ36" s="78"/>
      <c r="VOK36" s="78"/>
      <c r="VOL36" s="78"/>
      <c r="VOM36" s="78"/>
      <c r="VON36" s="78"/>
      <c r="VOO36" s="78"/>
      <c r="VOP36" s="78"/>
      <c r="VOQ36" s="78"/>
      <c r="VOR36" s="78"/>
      <c r="VOS36" s="78"/>
      <c r="VOT36" s="78"/>
      <c r="VOU36" s="78"/>
      <c r="VOV36" s="78"/>
      <c r="VOW36" s="78"/>
      <c r="VOX36" s="78"/>
      <c r="VOY36" s="78"/>
      <c r="VOZ36" s="78"/>
      <c r="VPA36" s="78"/>
      <c r="VPB36" s="78"/>
      <c r="VPC36" s="78"/>
      <c r="VPD36" s="78"/>
      <c r="VPE36" s="78"/>
      <c r="VPF36" s="78"/>
      <c r="VPG36" s="78"/>
      <c r="VPH36" s="78"/>
      <c r="VPI36" s="78"/>
      <c r="VPJ36" s="78"/>
      <c r="VPK36" s="78"/>
      <c r="VPL36" s="78"/>
      <c r="VPM36" s="78"/>
      <c r="VPN36" s="78"/>
      <c r="VPO36" s="78"/>
      <c r="VPP36" s="78"/>
      <c r="VPQ36" s="78"/>
      <c r="VPR36" s="78"/>
      <c r="VPS36" s="78"/>
      <c r="VPT36" s="78"/>
      <c r="VPU36" s="78"/>
      <c r="VPV36" s="78"/>
      <c r="VPW36" s="78"/>
      <c r="VPX36" s="78"/>
      <c r="VPY36" s="78"/>
      <c r="VPZ36" s="78"/>
      <c r="VQA36" s="78"/>
      <c r="VQB36" s="78"/>
      <c r="VQC36" s="78"/>
      <c r="VQD36" s="78"/>
      <c r="VQE36" s="78"/>
      <c r="VQF36" s="78"/>
      <c r="VQG36" s="78"/>
      <c r="VQH36" s="78"/>
      <c r="VQI36" s="78"/>
      <c r="VQJ36" s="78"/>
      <c r="VQK36" s="78"/>
      <c r="VQL36" s="78"/>
      <c r="VQM36" s="78"/>
      <c r="VQN36" s="78"/>
      <c r="VQO36" s="78"/>
      <c r="VQP36" s="78"/>
      <c r="VQQ36" s="78"/>
      <c r="VQR36" s="78"/>
      <c r="VQS36" s="78"/>
      <c r="VQT36" s="78"/>
      <c r="VQU36" s="78"/>
      <c r="VQV36" s="78"/>
      <c r="VQW36" s="78"/>
      <c r="VQX36" s="78"/>
      <c r="VQY36" s="78"/>
      <c r="VQZ36" s="78"/>
      <c r="VRA36" s="78"/>
      <c r="VRB36" s="78"/>
      <c r="VRC36" s="78"/>
      <c r="VRD36" s="78"/>
      <c r="VRE36" s="78"/>
      <c r="VRF36" s="78"/>
      <c r="VRG36" s="78"/>
      <c r="VRH36" s="78"/>
      <c r="VRI36" s="78"/>
      <c r="VRJ36" s="78"/>
      <c r="VRK36" s="78"/>
      <c r="VRL36" s="78"/>
      <c r="VRM36" s="78"/>
      <c r="VRN36" s="78"/>
      <c r="VRO36" s="78"/>
      <c r="VRP36" s="78"/>
      <c r="VRQ36" s="78"/>
      <c r="VRR36" s="78"/>
      <c r="VRS36" s="78"/>
      <c r="VRT36" s="78"/>
      <c r="VRU36" s="78"/>
      <c r="VRV36" s="78"/>
      <c r="VRW36" s="78"/>
      <c r="VRX36" s="78"/>
      <c r="VRY36" s="78"/>
      <c r="VRZ36" s="78"/>
      <c r="VSA36" s="78"/>
      <c r="VSB36" s="78"/>
      <c r="VSC36" s="78"/>
      <c r="VSD36" s="78"/>
      <c r="VSE36" s="78"/>
      <c r="VSF36" s="78"/>
      <c r="VSG36" s="78"/>
      <c r="VSH36" s="78"/>
      <c r="VSI36" s="78"/>
      <c r="VSJ36" s="78"/>
      <c r="VSK36" s="78"/>
      <c r="VSL36" s="78"/>
      <c r="VSM36" s="78"/>
      <c r="VSN36" s="78"/>
      <c r="VSO36" s="78"/>
      <c r="VSP36" s="78"/>
      <c r="VSQ36" s="78"/>
      <c r="VSR36" s="78"/>
      <c r="VSS36" s="78"/>
      <c r="VST36" s="78"/>
      <c r="VSU36" s="78"/>
      <c r="VSV36" s="78"/>
      <c r="VSW36" s="78"/>
      <c r="VSX36" s="78"/>
      <c r="VSY36" s="78"/>
      <c r="VSZ36" s="78"/>
      <c r="VTA36" s="78"/>
      <c r="VTB36" s="78"/>
      <c r="VTC36" s="78"/>
      <c r="VTD36" s="78"/>
      <c r="VTE36" s="78"/>
      <c r="VTF36" s="78"/>
      <c r="VTG36" s="78"/>
      <c r="VTH36" s="78"/>
      <c r="VTI36" s="78"/>
      <c r="VTJ36" s="78"/>
      <c r="VTK36" s="78"/>
      <c r="VTL36" s="78"/>
      <c r="VTM36" s="78"/>
      <c r="VTN36" s="78"/>
      <c r="VTO36" s="78"/>
      <c r="VTP36" s="78"/>
      <c r="VTQ36" s="78"/>
      <c r="VTR36" s="78"/>
      <c r="VTS36" s="78"/>
      <c r="VTT36" s="78"/>
      <c r="VTU36" s="78"/>
      <c r="VTV36" s="78"/>
      <c r="VTW36" s="78"/>
      <c r="VTX36" s="78"/>
      <c r="VTY36" s="78"/>
      <c r="VTZ36" s="78"/>
      <c r="VUA36" s="78"/>
      <c r="VUB36" s="78"/>
      <c r="VUC36" s="78"/>
      <c r="VUD36" s="78"/>
      <c r="VUE36" s="78"/>
      <c r="VUF36" s="78"/>
      <c r="VUG36" s="78"/>
      <c r="VUH36" s="78"/>
      <c r="VUI36" s="78"/>
      <c r="VUJ36" s="78"/>
      <c r="VUK36" s="78"/>
      <c r="VUL36" s="78"/>
      <c r="VUM36" s="78"/>
      <c r="VUN36" s="78"/>
      <c r="VUO36" s="78"/>
      <c r="VUP36" s="78"/>
      <c r="VUQ36" s="78"/>
      <c r="VUR36" s="78"/>
      <c r="VUS36" s="78"/>
      <c r="VUT36" s="78"/>
      <c r="VUU36" s="78"/>
      <c r="VUV36" s="78"/>
      <c r="VUW36" s="78"/>
      <c r="VUX36" s="78"/>
      <c r="VUY36" s="78"/>
      <c r="VUZ36" s="78"/>
      <c r="VVA36" s="78"/>
      <c r="VVB36" s="78"/>
      <c r="VVC36" s="78"/>
      <c r="VVD36" s="78"/>
      <c r="VVE36" s="78"/>
      <c r="VVF36" s="78"/>
      <c r="VVG36" s="78"/>
      <c r="VVH36" s="78"/>
      <c r="VVI36" s="78"/>
      <c r="VVJ36" s="78"/>
      <c r="VVK36" s="78"/>
      <c r="VVL36" s="78"/>
      <c r="VVM36" s="78"/>
      <c r="VVN36" s="78"/>
      <c r="VVO36" s="78"/>
      <c r="VVP36" s="78"/>
      <c r="VVQ36" s="78"/>
      <c r="VVR36" s="78"/>
      <c r="VVS36" s="78"/>
      <c r="VVT36" s="78"/>
      <c r="VVU36" s="78"/>
      <c r="VVV36" s="78"/>
      <c r="VVW36" s="78"/>
      <c r="VVX36" s="78"/>
      <c r="VVY36" s="78"/>
      <c r="VVZ36" s="78"/>
      <c r="VWA36" s="78"/>
      <c r="VWB36" s="78"/>
      <c r="VWC36" s="78"/>
      <c r="VWD36" s="78"/>
      <c r="VWE36" s="78"/>
      <c r="VWF36" s="78"/>
      <c r="VWG36" s="78"/>
      <c r="VWH36" s="78"/>
      <c r="VWI36" s="78"/>
      <c r="VWJ36" s="78"/>
      <c r="VWK36" s="78"/>
      <c r="VWL36" s="78"/>
      <c r="VWM36" s="78"/>
      <c r="VWN36" s="78"/>
      <c r="VWO36" s="78"/>
      <c r="VWP36" s="78"/>
      <c r="VWQ36" s="78"/>
      <c r="VWR36" s="78"/>
      <c r="VWS36" s="78"/>
      <c r="VWT36" s="78"/>
      <c r="VWU36" s="78"/>
      <c r="VWV36" s="78"/>
      <c r="VWW36" s="78"/>
      <c r="VWX36" s="78"/>
      <c r="VWY36" s="78"/>
      <c r="VWZ36" s="78"/>
      <c r="VXA36" s="78"/>
      <c r="VXB36" s="78"/>
      <c r="VXC36" s="78"/>
      <c r="VXD36" s="78"/>
      <c r="VXE36" s="78"/>
      <c r="VXF36" s="78"/>
      <c r="VXG36" s="78"/>
      <c r="VXH36" s="78"/>
      <c r="VXI36" s="78"/>
      <c r="VXJ36" s="78"/>
      <c r="VXK36" s="78"/>
      <c r="VXL36" s="78"/>
      <c r="VXM36" s="78"/>
      <c r="VXN36" s="78"/>
      <c r="VXO36" s="78"/>
      <c r="VXP36" s="78"/>
      <c r="VXQ36" s="78"/>
      <c r="VXR36" s="78"/>
      <c r="VXS36" s="78"/>
      <c r="VXT36" s="78"/>
      <c r="VXU36" s="78"/>
      <c r="VXV36" s="78"/>
      <c r="VXW36" s="78"/>
      <c r="VXX36" s="78"/>
      <c r="VXY36" s="78"/>
      <c r="VXZ36" s="78"/>
      <c r="VYA36" s="78"/>
      <c r="VYB36" s="78"/>
      <c r="VYC36" s="78"/>
      <c r="VYD36" s="78"/>
      <c r="VYE36" s="78"/>
      <c r="VYF36" s="78"/>
      <c r="VYG36" s="78"/>
      <c r="VYH36" s="78"/>
      <c r="VYI36" s="78"/>
      <c r="VYJ36" s="78"/>
      <c r="VYK36" s="78"/>
      <c r="VYL36" s="78"/>
      <c r="VYM36" s="78"/>
      <c r="VYN36" s="78"/>
      <c r="VYO36" s="78"/>
      <c r="VYP36" s="78"/>
      <c r="VYQ36" s="78"/>
      <c r="VYR36" s="78"/>
      <c r="VYS36" s="78"/>
      <c r="VYT36" s="78"/>
      <c r="VYU36" s="78"/>
      <c r="VYV36" s="78"/>
      <c r="VYW36" s="78"/>
      <c r="VYX36" s="78"/>
      <c r="VYY36" s="78"/>
      <c r="VYZ36" s="78"/>
      <c r="VZA36" s="78"/>
      <c r="VZB36" s="78"/>
      <c r="VZC36" s="78"/>
      <c r="VZD36" s="78"/>
      <c r="VZE36" s="78"/>
      <c r="VZF36" s="78"/>
      <c r="VZG36" s="78"/>
      <c r="VZH36" s="78"/>
      <c r="VZI36" s="78"/>
      <c r="VZJ36" s="78"/>
      <c r="VZK36" s="78"/>
      <c r="VZL36" s="78"/>
      <c r="VZM36" s="78"/>
      <c r="VZN36" s="78"/>
      <c r="VZO36" s="78"/>
      <c r="VZP36" s="78"/>
      <c r="VZQ36" s="78"/>
      <c r="VZR36" s="78"/>
      <c r="VZS36" s="78"/>
      <c r="VZT36" s="78"/>
      <c r="VZU36" s="78"/>
      <c r="VZV36" s="78"/>
      <c r="VZW36" s="78"/>
      <c r="VZX36" s="78"/>
      <c r="VZY36" s="78"/>
      <c r="VZZ36" s="78"/>
      <c r="WAA36" s="78"/>
      <c r="WAB36" s="78"/>
      <c r="WAC36" s="78"/>
      <c r="WAD36" s="78"/>
      <c r="WAE36" s="78"/>
      <c r="WAF36" s="78"/>
      <c r="WAG36" s="78"/>
      <c r="WAH36" s="78"/>
      <c r="WAI36" s="78"/>
      <c r="WAJ36" s="78"/>
      <c r="WAK36" s="78"/>
      <c r="WAL36" s="78"/>
      <c r="WAM36" s="78"/>
      <c r="WAN36" s="78"/>
      <c r="WAO36" s="78"/>
      <c r="WAP36" s="78"/>
      <c r="WAQ36" s="78"/>
      <c r="WAR36" s="78"/>
      <c r="WAS36" s="78"/>
      <c r="WAT36" s="78"/>
      <c r="WAU36" s="78"/>
      <c r="WAV36" s="78"/>
      <c r="WAW36" s="78"/>
      <c r="WAX36" s="78"/>
      <c r="WAY36" s="78"/>
      <c r="WAZ36" s="78"/>
      <c r="WBA36" s="78"/>
      <c r="WBB36" s="78"/>
      <c r="WBC36" s="78"/>
      <c r="WBD36" s="78"/>
      <c r="WBE36" s="78"/>
      <c r="WBF36" s="78"/>
      <c r="WBG36" s="78"/>
      <c r="WBH36" s="78"/>
      <c r="WBI36" s="78"/>
      <c r="WBJ36" s="78"/>
      <c r="WBK36" s="78"/>
      <c r="WBL36" s="78"/>
      <c r="WBM36" s="78"/>
      <c r="WBN36" s="78"/>
      <c r="WBO36" s="78"/>
      <c r="WBP36" s="78"/>
      <c r="WBQ36" s="78"/>
      <c r="WBR36" s="78"/>
      <c r="WBS36" s="78"/>
      <c r="WBT36" s="78"/>
      <c r="WBU36" s="78"/>
      <c r="WBV36" s="78"/>
      <c r="WBW36" s="78"/>
      <c r="WBX36" s="78"/>
      <c r="WBY36" s="78"/>
      <c r="WBZ36" s="78"/>
      <c r="WCA36" s="78"/>
      <c r="WCB36" s="78"/>
      <c r="WCC36" s="78"/>
      <c r="WCD36" s="78"/>
      <c r="WCE36" s="78"/>
      <c r="WCF36" s="78"/>
      <c r="WCG36" s="78"/>
      <c r="WCH36" s="78"/>
      <c r="WCI36" s="78"/>
      <c r="WCJ36" s="78"/>
      <c r="WCK36" s="78"/>
      <c r="WCL36" s="78"/>
      <c r="WCM36" s="78"/>
      <c r="WCN36" s="78"/>
      <c r="WCO36" s="78"/>
      <c r="WCP36" s="78"/>
      <c r="WCQ36" s="78"/>
      <c r="WCR36" s="78"/>
      <c r="WCS36" s="78"/>
      <c r="WCT36" s="78"/>
      <c r="WCU36" s="78"/>
      <c r="WCV36" s="78"/>
      <c r="WCW36" s="78"/>
      <c r="WCX36" s="78"/>
      <c r="WCY36" s="78"/>
      <c r="WCZ36" s="78"/>
      <c r="WDA36" s="78"/>
      <c r="WDB36" s="78"/>
      <c r="WDC36" s="78"/>
      <c r="WDD36" s="78"/>
      <c r="WDE36" s="78"/>
      <c r="WDF36" s="78"/>
      <c r="WDG36" s="78"/>
      <c r="WDH36" s="78"/>
      <c r="WDI36" s="78"/>
      <c r="WDJ36" s="78"/>
      <c r="WDK36" s="78"/>
      <c r="WDL36" s="78"/>
      <c r="WDM36" s="78"/>
      <c r="WDN36" s="78"/>
      <c r="WDO36" s="78"/>
      <c r="WDP36" s="78"/>
      <c r="WDQ36" s="78"/>
      <c r="WDR36" s="78"/>
      <c r="WDS36" s="78"/>
      <c r="WDT36" s="78"/>
      <c r="WDU36" s="78"/>
      <c r="WDV36" s="78"/>
      <c r="WDW36" s="78"/>
      <c r="WDX36" s="78"/>
      <c r="WDY36" s="78"/>
      <c r="WDZ36" s="78"/>
      <c r="WEA36" s="78"/>
      <c r="WEB36" s="78"/>
      <c r="WEC36" s="78"/>
      <c r="WED36" s="78"/>
      <c r="WEE36" s="78"/>
      <c r="WEF36" s="78"/>
      <c r="WEG36" s="78"/>
      <c r="WEH36" s="78"/>
      <c r="WEI36" s="78"/>
      <c r="WEJ36" s="78"/>
      <c r="WEK36" s="78"/>
      <c r="WEL36" s="78"/>
      <c r="WEM36" s="78"/>
      <c r="WEN36" s="78"/>
      <c r="WEO36" s="78"/>
      <c r="WEP36" s="78"/>
      <c r="WEQ36" s="78"/>
      <c r="WER36" s="78"/>
      <c r="WES36" s="78"/>
      <c r="WET36" s="78"/>
      <c r="WEU36" s="78"/>
      <c r="WEV36" s="78"/>
      <c r="WEW36" s="78"/>
      <c r="WEX36" s="78"/>
      <c r="WEY36" s="78"/>
      <c r="WEZ36" s="78"/>
      <c r="WFA36" s="78"/>
      <c r="WFB36" s="78"/>
      <c r="WFC36" s="78"/>
      <c r="WFD36" s="78"/>
      <c r="WFE36" s="78"/>
      <c r="WFF36" s="78"/>
      <c r="WFG36" s="78"/>
      <c r="WFH36" s="78"/>
      <c r="WFI36" s="78"/>
      <c r="WFJ36" s="78"/>
      <c r="WFK36" s="78"/>
      <c r="WFL36" s="78"/>
      <c r="WFM36" s="78"/>
      <c r="WFN36" s="78"/>
      <c r="WFO36" s="78"/>
      <c r="WFP36" s="78"/>
      <c r="WFQ36" s="78"/>
      <c r="WFR36" s="78"/>
      <c r="WFS36" s="78"/>
      <c r="WFT36" s="78"/>
      <c r="WFU36" s="78"/>
      <c r="WFV36" s="78"/>
      <c r="WFW36" s="78"/>
      <c r="WFX36" s="78"/>
      <c r="WFY36" s="78"/>
      <c r="WFZ36" s="78"/>
      <c r="WGA36" s="78"/>
      <c r="WGB36" s="78"/>
      <c r="WGC36" s="78"/>
      <c r="WGD36" s="78"/>
      <c r="WGE36" s="78"/>
      <c r="WGF36" s="78"/>
      <c r="WGG36" s="78"/>
      <c r="WGH36" s="78"/>
      <c r="WGI36" s="78"/>
      <c r="WGJ36" s="78"/>
      <c r="WGK36" s="78"/>
      <c r="WGL36" s="78"/>
      <c r="WGM36" s="78"/>
      <c r="WGN36" s="78"/>
      <c r="WGO36" s="78"/>
      <c r="WGP36" s="78"/>
      <c r="WGQ36" s="78"/>
      <c r="WGR36" s="78"/>
      <c r="WGS36" s="78"/>
      <c r="WGT36" s="78"/>
      <c r="WGU36" s="78"/>
      <c r="WGV36" s="78"/>
      <c r="WGW36" s="78"/>
      <c r="WGX36" s="78"/>
      <c r="WGY36" s="78"/>
      <c r="WGZ36" s="78"/>
      <c r="WHA36" s="78"/>
      <c r="WHB36" s="78"/>
      <c r="WHC36" s="78"/>
      <c r="WHD36" s="78"/>
      <c r="WHE36" s="78"/>
      <c r="WHF36" s="78"/>
      <c r="WHG36" s="78"/>
      <c r="WHH36" s="78"/>
      <c r="WHI36" s="78"/>
      <c r="WHJ36" s="78"/>
      <c r="WHK36" s="78"/>
      <c r="WHL36" s="78"/>
      <c r="WHM36" s="78"/>
      <c r="WHN36" s="78"/>
      <c r="WHO36" s="78"/>
      <c r="WHP36" s="78"/>
      <c r="WHQ36" s="78"/>
      <c r="WHR36" s="78"/>
      <c r="WHS36" s="78"/>
      <c r="WHT36" s="78"/>
      <c r="WHU36" s="78"/>
      <c r="WHV36" s="78"/>
      <c r="WHW36" s="78"/>
      <c r="WHX36" s="78"/>
      <c r="WHY36" s="78"/>
      <c r="WHZ36" s="78"/>
      <c r="WIA36" s="78"/>
      <c r="WIB36" s="78"/>
      <c r="WIC36" s="78"/>
      <c r="WID36" s="78"/>
      <c r="WIE36" s="78"/>
      <c r="WIF36" s="78"/>
      <c r="WIG36" s="78"/>
      <c r="WIH36" s="78"/>
      <c r="WII36" s="78"/>
      <c r="WIJ36" s="78"/>
      <c r="WIK36" s="78"/>
      <c r="WIL36" s="78"/>
      <c r="WIM36" s="78"/>
      <c r="WIN36" s="78"/>
      <c r="WIO36" s="78"/>
      <c r="WIP36" s="78"/>
      <c r="WIQ36" s="78"/>
      <c r="WIR36" s="78"/>
      <c r="WIS36" s="78"/>
      <c r="WIT36" s="78"/>
      <c r="WIU36" s="78"/>
      <c r="WIV36" s="78"/>
      <c r="WIW36" s="78"/>
      <c r="WIX36" s="78"/>
      <c r="WIY36" s="78"/>
      <c r="WIZ36" s="78"/>
      <c r="WJA36" s="78"/>
      <c r="WJB36" s="78"/>
      <c r="WJC36" s="78"/>
      <c r="WJD36" s="78"/>
      <c r="WJE36" s="78"/>
      <c r="WJF36" s="78"/>
      <c r="WJG36" s="78"/>
      <c r="WJH36" s="78"/>
      <c r="WJI36" s="78"/>
      <c r="WJJ36" s="78"/>
      <c r="WJK36" s="78"/>
      <c r="WJL36" s="78"/>
      <c r="WJM36" s="78"/>
      <c r="WJN36" s="78"/>
      <c r="WJO36" s="78"/>
      <c r="WJP36" s="78"/>
      <c r="WJQ36" s="78"/>
      <c r="WJR36" s="78"/>
      <c r="WJS36" s="78"/>
      <c r="WJT36" s="78"/>
      <c r="WJU36" s="78"/>
      <c r="WJV36" s="78"/>
      <c r="WJW36" s="78"/>
      <c r="WJX36" s="78"/>
      <c r="WJY36" s="78"/>
      <c r="WJZ36" s="78"/>
      <c r="WKA36" s="78"/>
      <c r="WKB36" s="78"/>
      <c r="WKC36" s="78"/>
      <c r="WKD36" s="78"/>
      <c r="WKE36" s="78"/>
      <c r="WKF36" s="78"/>
      <c r="WKG36" s="78"/>
      <c r="WKH36" s="78"/>
      <c r="WKI36" s="78"/>
      <c r="WKJ36" s="78"/>
      <c r="WKK36" s="78"/>
      <c r="WKL36" s="78"/>
      <c r="WKM36" s="78"/>
      <c r="WKN36" s="78"/>
      <c r="WKO36" s="78"/>
      <c r="WKP36" s="78"/>
      <c r="WKQ36" s="78"/>
      <c r="WKR36" s="78"/>
      <c r="WKS36" s="78"/>
      <c r="WKT36" s="78"/>
      <c r="WKU36" s="78"/>
      <c r="WKV36" s="78"/>
      <c r="WKW36" s="78"/>
      <c r="WKX36" s="78"/>
      <c r="WKY36" s="78"/>
      <c r="WKZ36" s="78"/>
      <c r="WLA36" s="78"/>
      <c r="WLB36" s="78"/>
      <c r="WLC36" s="78"/>
      <c r="WLD36" s="78"/>
      <c r="WLE36" s="78"/>
      <c r="WLF36" s="78"/>
      <c r="WLG36" s="78"/>
      <c r="WLH36" s="78"/>
      <c r="WLI36" s="78"/>
      <c r="WLJ36" s="78"/>
      <c r="WLK36" s="78"/>
      <c r="WLL36" s="78"/>
      <c r="WLM36" s="78"/>
      <c r="WLN36" s="78"/>
      <c r="WLO36" s="78"/>
      <c r="WLP36" s="78"/>
      <c r="WLQ36" s="78"/>
      <c r="WLR36" s="78"/>
      <c r="WLS36" s="78"/>
      <c r="WLT36" s="78"/>
      <c r="WLU36" s="78"/>
      <c r="WLV36" s="78"/>
      <c r="WLW36" s="78"/>
      <c r="WLX36" s="78"/>
      <c r="WLY36" s="78"/>
      <c r="WLZ36" s="78"/>
      <c r="WMA36" s="78"/>
      <c r="WMB36" s="78"/>
      <c r="WMC36" s="78"/>
      <c r="WMD36" s="78"/>
      <c r="WME36" s="78"/>
      <c r="WMF36" s="78"/>
      <c r="WMG36" s="78"/>
      <c r="WMH36" s="78"/>
      <c r="WMI36" s="78"/>
      <c r="WMJ36" s="78"/>
      <c r="WMK36" s="78"/>
      <c r="WML36" s="78"/>
      <c r="WMM36" s="78"/>
      <c r="WMN36" s="78"/>
      <c r="WMO36" s="78"/>
      <c r="WMP36" s="78"/>
      <c r="WMQ36" s="78"/>
      <c r="WMR36" s="78"/>
      <c r="WMS36" s="78"/>
      <c r="WMT36" s="78"/>
      <c r="WMU36" s="78"/>
      <c r="WMV36" s="78"/>
      <c r="WMW36" s="78"/>
      <c r="WMX36" s="78"/>
      <c r="WMY36" s="78"/>
      <c r="WMZ36" s="78"/>
      <c r="WNA36" s="78"/>
      <c r="WNB36" s="78"/>
      <c r="WNC36" s="78"/>
      <c r="WND36" s="78"/>
      <c r="WNE36" s="78"/>
      <c r="WNF36" s="78"/>
      <c r="WNG36" s="78"/>
      <c r="WNH36" s="78"/>
      <c r="WNI36" s="78"/>
      <c r="WNJ36" s="78"/>
      <c r="WNK36" s="78"/>
      <c r="WNL36" s="78"/>
      <c r="WNM36" s="78"/>
      <c r="WNN36" s="78"/>
      <c r="WNO36" s="78"/>
      <c r="WNP36" s="78"/>
      <c r="WNQ36" s="78"/>
      <c r="WNR36" s="78"/>
      <c r="WNS36" s="78"/>
      <c r="WNT36" s="78"/>
      <c r="WNU36" s="78"/>
      <c r="WNV36" s="78"/>
      <c r="WNW36" s="78"/>
      <c r="WNX36" s="78"/>
      <c r="WNY36" s="78"/>
      <c r="WNZ36" s="78"/>
      <c r="WOA36" s="78"/>
      <c r="WOB36" s="78"/>
      <c r="WOC36" s="78"/>
      <c r="WOD36" s="78"/>
      <c r="WOE36" s="78"/>
      <c r="WOF36" s="78"/>
      <c r="WOG36" s="78"/>
      <c r="WOH36" s="78"/>
      <c r="WOI36" s="78"/>
      <c r="WOJ36" s="78"/>
      <c r="WOK36" s="78"/>
      <c r="WOL36" s="78"/>
      <c r="WOM36" s="78"/>
      <c r="WON36" s="78"/>
      <c r="WOO36" s="78"/>
      <c r="WOP36" s="78"/>
      <c r="WOQ36" s="78"/>
      <c r="WOR36" s="78"/>
      <c r="WOS36" s="78"/>
      <c r="WOT36" s="78"/>
      <c r="WOU36" s="78"/>
      <c r="WOV36" s="78"/>
      <c r="WOW36" s="78"/>
      <c r="WOX36" s="78"/>
      <c r="WOY36" s="78"/>
      <c r="WOZ36" s="78"/>
      <c r="WPA36" s="78"/>
      <c r="WPB36" s="78"/>
      <c r="WPC36" s="78"/>
      <c r="WPD36" s="78"/>
      <c r="WPE36" s="78"/>
      <c r="WPF36" s="78"/>
      <c r="WPG36" s="78"/>
      <c r="WPH36" s="78"/>
      <c r="WPI36" s="78"/>
      <c r="WPJ36" s="78"/>
      <c r="WPK36" s="78"/>
      <c r="WPL36" s="78"/>
      <c r="WPM36" s="78"/>
      <c r="WPN36" s="78"/>
      <c r="WPO36" s="78"/>
      <c r="WPP36" s="78"/>
      <c r="WPQ36" s="78"/>
      <c r="WPR36" s="78"/>
      <c r="WPS36" s="78"/>
      <c r="WPT36" s="78"/>
      <c r="WPU36" s="78"/>
      <c r="WPV36" s="78"/>
      <c r="WPW36" s="78"/>
      <c r="WPX36" s="78"/>
      <c r="WPY36" s="78"/>
      <c r="WPZ36" s="78"/>
      <c r="WQA36" s="78"/>
      <c r="WQB36" s="78"/>
      <c r="WQC36" s="78"/>
      <c r="WQD36" s="78"/>
      <c r="WQE36" s="78"/>
      <c r="WQF36" s="78"/>
      <c r="WQG36" s="78"/>
      <c r="WQH36" s="78"/>
      <c r="WQI36" s="78"/>
      <c r="WQJ36" s="78"/>
      <c r="WQK36" s="78"/>
      <c r="WQL36" s="78"/>
      <c r="WQM36" s="78"/>
      <c r="WQN36" s="78"/>
      <c r="WQO36" s="78"/>
      <c r="WQP36" s="78"/>
      <c r="WQQ36" s="78"/>
      <c r="WQR36" s="78"/>
      <c r="WQS36" s="78"/>
      <c r="WQT36" s="78"/>
      <c r="WQU36" s="78"/>
      <c r="WQV36" s="78"/>
      <c r="WQW36" s="78"/>
      <c r="WQX36" s="78"/>
      <c r="WQY36" s="78"/>
      <c r="WQZ36" s="78"/>
      <c r="WRA36" s="78"/>
      <c r="WRB36" s="78"/>
      <c r="WRC36" s="78"/>
      <c r="WRD36" s="78"/>
      <c r="WRE36" s="78"/>
      <c r="WRF36" s="78"/>
      <c r="WRG36" s="78"/>
      <c r="WRH36" s="78"/>
      <c r="WRI36" s="78"/>
      <c r="WRJ36" s="78"/>
      <c r="WRK36" s="78"/>
      <c r="WRL36" s="78"/>
      <c r="WRM36" s="78"/>
      <c r="WRN36" s="78"/>
      <c r="WRO36" s="78"/>
      <c r="WRP36" s="78"/>
      <c r="WRQ36" s="78"/>
      <c r="WRR36" s="78"/>
      <c r="WRS36" s="78"/>
      <c r="WRT36" s="78"/>
      <c r="WRU36" s="78"/>
      <c r="WRV36" s="78"/>
      <c r="WRW36" s="78"/>
      <c r="WRX36" s="78"/>
      <c r="WRY36" s="78"/>
      <c r="WRZ36" s="78"/>
      <c r="WSA36" s="78"/>
      <c r="WSB36" s="78"/>
      <c r="WSC36" s="78"/>
      <c r="WSD36" s="78"/>
      <c r="WSE36" s="78"/>
      <c r="WSF36" s="78"/>
      <c r="WSG36" s="78"/>
      <c r="WSH36" s="78"/>
      <c r="WSI36" s="78"/>
      <c r="WSJ36" s="78"/>
      <c r="WSK36" s="78"/>
      <c r="WSL36" s="78"/>
      <c r="WSM36" s="78"/>
      <c r="WSN36" s="78"/>
      <c r="WSO36" s="78"/>
      <c r="WSP36" s="78"/>
      <c r="WSQ36" s="78"/>
      <c r="WSR36" s="78"/>
      <c r="WSS36" s="78"/>
      <c r="WST36" s="78"/>
      <c r="WSU36" s="78"/>
      <c r="WSV36" s="78"/>
      <c r="WSW36" s="78"/>
      <c r="WSX36" s="78"/>
      <c r="WSY36" s="78"/>
      <c r="WSZ36" s="78"/>
      <c r="WTA36" s="78"/>
      <c r="WTB36" s="78"/>
      <c r="WTC36" s="78"/>
      <c r="WTD36" s="78"/>
      <c r="WTE36" s="78"/>
      <c r="WTF36" s="78"/>
      <c r="WTG36" s="78"/>
      <c r="WTH36" s="78"/>
      <c r="WTI36" s="78"/>
      <c r="WTJ36" s="78"/>
      <c r="WTK36" s="78"/>
      <c r="WTL36" s="78"/>
      <c r="WTM36" s="78"/>
      <c r="WTN36" s="78"/>
      <c r="WTO36" s="78"/>
      <c r="WTP36" s="78"/>
      <c r="WTQ36" s="78"/>
      <c r="WTR36" s="78"/>
      <c r="WTS36" s="78"/>
      <c r="WTT36" s="78"/>
      <c r="WTU36" s="78"/>
      <c r="WTV36" s="78"/>
      <c r="WTW36" s="78"/>
      <c r="WTX36" s="78"/>
      <c r="WTY36" s="78"/>
      <c r="WTZ36" s="78"/>
      <c r="WUA36" s="78"/>
      <c r="WUB36" s="78"/>
      <c r="WUC36" s="78"/>
      <c r="WUD36" s="78"/>
      <c r="WUE36" s="78"/>
      <c r="WUF36" s="78"/>
      <c r="WUG36" s="78"/>
      <c r="WUH36" s="78"/>
      <c r="WUI36" s="78"/>
      <c r="WUJ36" s="78"/>
      <c r="WUK36" s="78"/>
      <c r="WUL36" s="78"/>
      <c r="WUM36" s="78"/>
      <c r="WUN36" s="78"/>
      <c r="WUO36" s="78"/>
      <c r="WUP36" s="78"/>
      <c r="WUQ36" s="78"/>
      <c r="WUR36" s="78"/>
      <c r="WUS36" s="78"/>
      <c r="WUT36" s="78"/>
      <c r="WUU36" s="78"/>
      <c r="WUV36" s="78"/>
      <c r="WUW36" s="78"/>
      <c r="WUX36" s="78"/>
      <c r="WUY36" s="78"/>
      <c r="WUZ36" s="78"/>
      <c r="WVA36" s="78"/>
      <c r="WVB36" s="78"/>
      <c r="WVC36" s="78"/>
      <c r="WVD36" s="78"/>
      <c r="WVE36" s="78"/>
      <c r="WVF36" s="78"/>
      <c r="WVG36" s="78"/>
      <c r="WVH36" s="78"/>
      <c r="WVI36" s="78"/>
      <c r="WVJ36" s="78"/>
      <c r="WVK36" s="78"/>
      <c r="WVL36" s="78"/>
      <c r="WVM36" s="78"/>
      <c r="WVN36" s="78"/>
      <c r="WVO36" s="78"/>
      <c r="WVP36" s="78"/>
      <c r="WVQ36" s="78"/>
      <c r="WVR36" s="78"/>
      <c r="WVS36" s="78"/>
      <c r="WVT36" s="78"/>
      <c r="WVU36" s="78"/>
      <c r="WVV36" s="78"/>
      <c r="WVW36" s="78"/>
      <c r="WVX36" s="78"/>
      <c r="WVY36" s="78"/>
      <c r="WVZ36" s="78"/>
      <c r="WWA36" s="78"/>
      <c r="WWB36" s="78"/>
      <c r="WWC36" s="78"/>
      <c r="WWD36" s="78"/>
      <c r="WWE36" s="78"/>
      <c r="WWF36" s="78"/>
      <c r="WWG36" s="78"/>
      <c r="WWH36" s="78"/>
      <c r="WWI36" s="78"/>
      <c r="WWJ36" s="78"/>
      <c r="WWK36" s="78"/>
      <c r="WWL36" s="78"/>
      <c r="WWM36" s="78"/>
      <c r="WWN36" s="78"/>
      <c r="WWO36" s="78"/>
      <c r="WWP36" s="78"/>
      <c r="WWQ36" s="78"/>
      <c r="WWR36" s="78"/>
      <c r="WWS36" s="78"/>
      <c r="WWT36" s="78"/>
      <c r="WWU36" s="78"/>
      <c r="WWV36" s="78"/>
      <c r="WWW36" s="78"/>
      <c r="WWX36" s="78"/>
      <c r="WWY36" s="78"/>
      <c r="WWZ36" s="78"/>
      <c r="WXA36" s="78"/>
      <c r="WXB36" s="78"/>
      <c r="WXC36" s="78"/>
      <c r="WXD36" s="78"/>
      <c r="WXE36" s="78"/>
      <c r="WXF36" s="78"/>
      <c r="WXG36" s="78"/>
      <c r="WXH36" s="78"/>
      <c r="WXI36" s="78"/>
      <c r="WXJ36" s="78"/>
      <c r="WXK36" s="78"/>
      <c r="WXL36" s="78"/>
      <c r="WXM36" s="78"/>
      <c r="WXN36" s="78"/>
      <c r="WXO36" s="78"/>
      <c r="WXP36" s="78"/>
      <c r="WXQ36" s="78"/>
      <c r="WXR36" s="78"/>
      <c r="WXS36" s="78"/>
      <c r="WXT36" s="78"/>
      <c r="WXU36" s="78"/>
      <c r="WXV36" s="78"/>
      <c r="WXW36" s="78"/>
      <c r="WXX36" s="78"/>
      <c r="WXY36" s="78"/>
      <c r="WXZ36" s="78"/>
      <c r="WYA36" s="78"/>
      <c r="WYB36" s="78"/>
      <c r="WYC36" s="78"/>
      <c r="WYD36" s="78"/>
      <c r="WYE36" s="78"/>
      <c r="WYF36" s="78"/>
      <c r="WYG36" s="78"/>
      <c r="WYH36" s="78"/>
      <c r="WYI36" s="78"/>
      <c r="WYJ36" s="78"/>
      <c r="WYK36" s="78"/>
      <c r="WYL36" s="78"/>
      <c r="WYM36" s="78"/>
      <c r="WYN36" s="78"/>
      <c r="WYO36" s="78"/>
      <c r="WYP36" s="78"/>
      <c r="WYQ36" s="78"/>
      <c r="WYR36" s="78"/>
      <c r="WYS36" s="78"/>
      <c r="WYT36" s="78"/>
      <c r="WYU36" s="78"/>
      <c r="WYV36" s="78"/>
      <c r="WYW36" s="78"/>
      <c r="WYX36" s="78"/>
      <c r="WYY36" s="78"/>
      <c r="WYZ36" s="78"/>
      <c r="WZA36" s="78"/>
      <c r="WZB36" s="78"/>
      <c r="WZC36" s="78"/>
      <c r="WZD36" s="78"/>
      <c r="WZE36" s="78"/>
      <c r="WZF36" s="78"/>
      <c r="WZG36" s="78"/>
      <c r="WZH36" s="78"/>
      <c r="WZI36" s="78"/>
      <c r="WZJ36" s="78"/>
      <c r="WZK36" s="78"/>
      <c r="WZL36" s="78"/>
      <c r="WZM36" s="78"/>
      <c r="WZN36" s="78"/>
      <c r="WZO36" s="78"/>
      <c r="WZP36" s="78"/>
      <c r="WZQ36" s="78"/>
      <c r="WZR36" s="78"/>
      <c r="WZS36" s="78"/>
      <c r="WZT36" s="78"/>
      <c r="WZU36" s="78"/>
      <c r="WZV36" s="78"/>
      <c r="WZW36" s="78"/>
      <c r="WZX36" s="78"/>
      <c r="WZY36" s="78"/>
      <c r="WZZ36" s="78"/>
      <c r="XAA36" s="78"/>
      <c r="XAB36" s="78"/>
      <c r="XAC36" s="78"/>
      <c r="XAD36" s="78"/>
      <c r="XAE36" s="78"/>
      <c r="XAF36" s="78"/>
      <c r="XAG36" s="78"/>
      <c r="XAH36" s="78"/>
      <c r="XAI36" s="78"/>
      <c r="XAJ36" s="78"/>
      <c r="XAK36" s="78"/>
      <c r="XAL36" s="78"/>
      <c r="XAM36" s="78"/>
      <c r="XAN36" s="78"/>
      <c r="XAO36" s="78"/>
      <c r="XAP36" s="78"/>
      <c r="XAQ36" s="78"/>
      <c r="XAR36" s="78"/>
      <c r="XAS36" s="78"/>
      <c r="XAT36" s="78"/>
      <c r="XAU36" s="78"/>
      <c r="XAV36" s="78"/>
      <c r="XAW36" s="78"/>
      <c r="XAX36" s="78"/>
      <c r="XAY36" s="78"/>
      <c r="XAZ36" s="78"/>
      <c r="XBA36" s="78"/>
      <c r="XBB36" s="78"/>
      <c r="XBC36" s="78"/>
      <c r="XBD36" s="78"/>
      <c r="XBE36" s="78"/>
      <c r="XBF36" s="78"/>
      <c r="XBG36" s="78"/>
      <c r="XBH36" s="78"/>
      <c r="XBI36" s="78"/>
      <c r="XBJ36" s="78"/>
      <c r="XBK36" s="78"/>
      <c r="XBL36" s="78"/>
      <c r="XBM36" s="78"/>
      <c r="XBN36" s="78"/>
      <c r="XBO36" s="78"/>
      <c r="XBP36" s="78"/>
      <c r="XBQ36" s="78"/>
      <c r="XBR36" s="78"/>
      <c r="XBS36" s="78"/>
      <c r="XBT36" s="78"/>
      <c r="XBU36" s="78"/>
      <c r="XBV36" s="78"/>
      <c r="XBW36" s="78"/>
      <c r="XBX36" s="78"/>
      <c r="XBY36" s="78"/>
      <c r="XBZ36" s="78"/>
      <c r="XCA36" s="78"/>
      <c r="XCB36" s="78"/>
      <c r="XCC36" s="78"/>
      <c r="XCD36" s="78"/>
      <c r="XCE36" s="78"/>
      <c r="XCF36" s="78"/>
      <c r="XCG36" s="78"/>
      <c r="XCH36" s="78"/>
      <c r="XCI36" s="78"/>
      <c r="XCJ36" s="78"/>
      <c r="XCK36" s="78"/>
      <c r="XCL36" s="78"/>
      <c r="XCM36" s="78"/>
      <c r="XCN36" s="78"/>
      <c r="XCO36" s="78"/>
      <c r="XCP36" s="78"/>
      <c r="XCQ36" s="78"/>
      <c r="XCR36" s="78"/>
      <c r="XCS36" s="78"/>
      <c r="XCT36" s="78"/>
      <c r="XCU36" s="78"/>
      <c r="XCV36" s="78"/>
      <c r="XCW36" s="78"/>
      <c r="XCX36" s="78"/>
      <c r="XCY36" s="78"/>
      <c r="XCZ36" s="78"/>
      <c r="XDA36" s="78"/>
      <c r="XDB36" s="78"/>
      <c r="XDC36" s="78"/>
      <c r="XDD36" s="78"/>
      <c r="XDE36" s="78"/>
      <c r="XDF36" s="78"/>
      <c r="XDG36" s="78"/>
      <c r="XDH36" s="78"/>
      <c r="XDI36" s="78"/>
      <c r="XDJ36" s="78"/>
      <c r="XDK36" s="78"/>
      <c r="XDL36" s="78"/>
      <c r="XDM36" s="78"/>
      <c r="XDN36" s="78"/>
      <c r="XDO36" s="78"/>
      <c r="XDP36" s="78"/>
      <c r="XDQ36" s="78"/>
      <c r="XDR36" s="78"/>
      <c r="XDS36" s="78"/>
      <c r="XDT36" s="78"/>
      <c r="XDU36" s="78"/>
      <c r="XDV36" s="78"/>
      <c r="XDW36" s="78"/>
      <c r="XDX36" s="78"/>
      <c r="XDY36" s="78"/>
      <c r="XDZ36" s="78"/>
      <c r="XEA36" s="78"/>
      <c r="XEB36" s="78"/>
      <c r="XEC36" s="78"/>
      <c r="XED36" s="78"/>
      <c r="XEE36" s="78"/>
      <c r="XEF36" s="78"/>
      <c r="XEG36" s="78"/>
      <c r="XEH36" s="78"/>
      <c r="XEI36" s="78"/>
      <c r="XEJ36" s="78"/>
      <c r="XEK36" s="78"/>
      <c r="XEL36" s="78"/>
      <c r="XEM36" s="78"/>
      <c r="XEN36" s="78"/>
      <c r="XEO36" s="78"/>
      <c r="XEP36" s="78"/>
      <c r="XEQ36" s="78"/>
      <c r="XER36" s="78"/>
      <c r="XES36" s="78"/>
      <c r="XET36" s="78"/>
      <c r="XEU36" s="78"/>
      <c r="XEV36" s="78"/>
      <c r="XEW36" s="78"/>
      <c r="XEX36" s="78"/>
      <c r="XEY36" s="78"/>
      <c r="XEZ36" s="78"/>
      <c r="XFA36" s="78"/>
    </row>
    <row r="37" spans="1:16381" s="17" customFormat="1" ht="14.25" x14ac:dyDescent="0.3">
      <c r="A37" s="7" t="str">
        <f t="shared" si="3"/>
        <v>Scenariusz UŻYTKOWNIKA (100% load factor)</v>
      </c>
      <c r="B37" s="79" t="str">
        <f>B27</f>
        <v>Scenariusz UŻYTKOWNIKA (100% load factor)</v>
      </c>
      <c r="C37" s="79" t="s">
        <v>321</v>
      </c>
      <c r="E37" s="40" t="s">
        <v>87</v>
      </c>
      <c r="F37" s="40" t="str">
        <f>A37</f>
        <v>Scenariusz UŻYTKOWNIKA (100% load factor)</v>
      </c>
    </row>
    <row r="38" spans="1:16381" ht="3" customHeight="1" x14ac:dyDescent="0.3">
      <c r="A38" s="7">
        <f t="shared" si="3"/>
        <v>0</v>
      </c>
      <c r="B38" s="79"/>
      <c r="C38" s="79"/>
    </row>
    <row r="39" spans="1:16381" s="17" customFormat="1" ht="11.1" customHeight="1" x14ac:dyDescent="0.3">
      <c r="A39" s="7" t="str">
        <f t="shared" si="3"/>
        <v>Indykatywna wartość opłat za usługi regazyfikacji (netto, bez VAT)</v>
      </c>
      <c r="B39" s="79" t="s">
        <v>358</v>
      </c>
      <c r="C39" s="80" t="s">
        <v>388</v>
      </c>
      <c r="F39" s="17" t="str">
        <f>A39</f>
        <v>Indykatywna wartość opłat za usługi regazyfikacji (netto, bez VAT)</v>
      </c>
      <c r="K39" s="78"/>
      <c r="M39" s="78"/>
      <c r="N39" s="26">
        <f>SUM(V39:AL39)</f>
        <v>0</v>
      </c>
      <c r="O39" s="19"/>
      <c r="P39" s="41" t="str">
        <f>A_PANEL!$J$178&amp;"m"</f>
        <v>PLNm</v>
      </c>
      <c r="Q39" s="78"/>
      <c r="R39" s="78"/>
      <c r="S39" s="78"/>
      <c r="T39" s="78"/>
      <c r="U39" s="78"/>
      <c r="V39" s="78"/>
      <c r="W39" s="23">
        <f t="shared" ref="W39:AK39" si="5">W29*W$17</f>
        <v>0</v>
      </c>
      <c r="X39" s="23">
        <f t="shared" si="5"/>
        <v>0</v>
      </c>
      <c r="Y39" s="23">
        <f t="shared" si="5"/>
        <v>0</v>
      </c>
      <c r="Z39" s="23">
        <f t="shared" si="5"/>
        <v>0</v>
      </c>
      <c r="AA39" s="23">
        <f t="shared" si="5"/>
        <v>0</v>
      </c>
      <c r="AB39" s="23">
        <f t="shared" si="5"/>
        <v>0</v>
      </c>
      <c r="AC39" s="23">
        <f t="shared" si="5"/>
        <v>0</v>
      </c>
      <c r="AD39" s="23">
        <f t="shared" si="5"/>
        <v>0</v>
      </c>
      <c r="AE39" s="23">
        <f t="shared" si="5"/>
        <v>0</v>
      </c>
      <c r="AF39" s="23">
        <f t="shared" si="5"/>
        <v>0</v>
      </c>
      <c r="AG39" s="23">
        <f t="shared" si="5"/>
        <v>0</v>
      </c>
      <c r="AH39" s="23">
        <f t="shared" si="5"/>
        <v>0</v>
      </c>
      <c r="AI39" s="23">
        <f t="shared" si="5"/>
        <v>0</v>
      </c>
      <c r="AJ39" s="23">
        <f t="shared" si="5"/>
        <v>0</v>
      </c>
      <c r="AK39" s="23">
        <f t="shared" si="5"/>
        <v>0</v>
      </c>
      <c r="AL39" s="19"/>
    </row>
    <row r="40" spans="1:16381" x14ac:dyDescent="0.3">
      <c r="A40" s="7">
        <f t="shared" si="3"/>
        <v>0</v>
      </c>
      <c r="B40" s="79"/>
      <c r="C40" s="79"/>
    </row>
    <row r="41" spans="1:16381" s="134" customFormat="1" ht="15" customHeight="1" x14ac:dyDescent="0.25">
      <c r="A41" s="59" t="str">
        <f t="shared" si="3"/>
        <v>Wartość zabezpieczenia finansowego wobec Operatora</v>
      </c>
      <c r="B41" s="80" t="s">
        <v>261</v>
      </c>
      <c r="C41" s="80" t="s">
        <v>265</v>
      </c>
      <c r="D41" s="132"/>
      <c r="E41" s="132" t="s">
        <v>212</v>
      </c>
      <c r="F41" s="132" t="str">
        <f>A41</f>
        <v>Wartość zabezpieczenia finansowego wobec Operatora</v>
      </c>
      <c r="G41" s="132"/>
      <c r="H41" s="132"/>
      <c r="I41" s="132"/>
      <c r="J41" s="132"/>
      <c r="K41" s="132"/>
      <c r="L41" s="132"/>
      <c r="M41" s="132"/>
      <c r="N41" s="132"/>
      <c r="O41" s="132"/>
      <c r="P41" s="132"/>
      <c r="Q41" s="132"/>
      <c r="R41" s="132"/>
      <c r="S41" s="132"/>
      <c r="T41" s="133"/>
      <c r="U41" s="133"/>
      <c r="V41" s="133"/>
      <c r="W41" s="133"/>
      <c r="X41" s="133"/>
      <c r="Y41" s="133"/>
      <c r="Z41" s="133"/>
      <c r="AA41" s="133"/>
      <c r="AB41" s="133"/>
      <c r="AC41" s="133"/>
      <c r="AD41" s="133"/>
      <c r="AE41" s="133"/>
      <c r="AF41" s="133"/>
      <c r="AG41" s="133"/>
      <c r="AH41" s="133"/>
      <c r="AI41" s="133"/>
      <c r="AJ41" s="133"/>
      <c r="AK41" s="133"/>
      <c r="AL41" s="132"/>
    </row>
    <row r="42" spans="1:16381" s="7" customFormat="1" ht="12" customHeight="1" x14ac:dyDescent="0.3">
      <c r="A42" s="7" t="str">
        <f t="shared" si="3"/>
        <v>Wysokość wymaganego przez Operatora zabezpieczenia finansowego będzie równa wartości objętych Ofertą Uczestnika usług regazyfikacji w okresie jednego (1) Roku Gazowego, w którym wartość usług, ustalonych w oparciu o niniejszy Kalkulator Taryfowy, będzie jest najwyższa.</v>
      </c>
      <c r="B42" s="79" t="s">
        <v>262</v>
      </c>
      <c r="C42" s="111" t="str">
        <f>_xlfn.TRANSLATE(B42,"pl","en")</f>
        <v>The amount of financial security required by the Operator shall be equal to the value of the regasification services covered by the Participant's Offer in the period of one (1) Gas Year in which the value of the services determined on the basis of this Tariff Calculator will be the highest.</v>
      </c>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c r="HL42" s="78"/>
      <c r="HM42" s="78"/>
      <c r="HN42" s="78"/>
      <c r="HO42" s="78"/>
      <c r="HP42" s="78"/>
      <c r="HQ42" s="78"/>
      <c r="HR42" s="78"/>
      <c r="HS42" s="78"/>
      <c r="HT42" s="78"/>
      <c r="HU42" s="78"/>
      <c r="HV42" s="78"/>
      <c r="HW42" s="78"/>
      <c r="HX42" s="78"/>
      <c r="HY42" s="78"/>
      <c r="HZ42" s="78"/>
      <c r="IA42" s="78"/>
      <c r="IB42" s="78"/>
      <c r="IC42" s="78"/>
      <c r="ID42" s="78"/>
      <c r="IE42" s="78"/>
      <c r="IF42" s="78"/>
      <c r="IG42" s="78"/>
      <c r="IH42" s="78"/>
      <c r="II42" s="78"/>
      <c r="IJ42" s="78"/>
      <c r="IK42" s="78"/>
      <c r="IL42" s="78"/>
      <c r="IM42" s="78"/>
      <c r="IN42" s="78"/>
      <c r="IO42" s="78"/>
      <c r="IP42" s="78"/>
      <c r="IQ42" s="78"/>
      <c r="IR42" s="78"/>
      <c r="IS42" s="78"/>
      <c r="IT42" s="78"/>
      <c r="IU42" s="78"/>
      <c r="IV42" s="78"/>
      <c r="IW42" s="78"/>
      <c r="IX42" s="78"/>
      <c r="IY42" s="78"/>
      <c r="IZ42" s="78"/>
      <c r="JA42" s="78"/>
      <c r="JB42" s="78"/>
      <c r="JC42" s="78"/>
      <c r="JD42" s="78"/>
      <c r="JE42" s="78"/>
      <c r="JF42" s="78"/>
      <c r="JG42" s="78"/>
      <c r="JH42" s="78"/>
      <c r="JI42" s="78"/>
      <c r="JJ42" s="78"/>
      <c r="JK42" s="78"/>
      <c r="JL42" s="78"/>
      <c r="JM42" s="78"/>
      <c r="JN42" s="78"/>
      <c r="JO42" s="78"/>
      <c r="JP42" s="78"/>
      <c r="JQ42" s="78"/>
      <c r="JR42" s="78"/>
      <c r="JS42" s="78"/>
      <c r="JT42" s="78"/>
      <c r="JU42" s="78"/>
      <c r="JV42" s="78"/>
      <c r="JW42" s="78"/>
      <c r="JX42" s="78"/>
      <c r="JY42" s="78"/>
      <c r="JZ42" s="78"/>
      <c r="KA42" s="78"/>
      <c r="KB42" s="78"/>
      <c r="KC42" s="78"/>
      <c r="KD42" s="78"/>
      <c r="KE42" s="78"/>
      <c r="KF42" s="78"/>
      <c r="KG42" s="78"/>
      <c r="KH42" s="78"/>
      <c r="KI42" s="78"/>
      <c r="KJ42" s="78"/>
      <c r="KK42" s="78"/>
      <c r="KL42" s="78"/>
      <c r="KM42" s="78"/>
      <c r="KN42" s="78"/>
      <c r="KO42" s="78"/>
      <c r="KP42" s="78"/>
      <c r="KQ42" s="78"/>
      <c r="KR42" s="78"/>
      <c r="KS42" s="78"/>
      <c r="KT42" s="78"/>
      <c r="KU42" s="78"/>
      <c r="KV42" s="78"/>
      <c r="KW42" s="78"/>
      <c r="KX42" s="78"/>
      <c r="KY42" s="78"/>
      <c r="KZ42" s="78"/>
      <c r="LA42" s="78"/>
      <c r="LB42" s="78"/>
      <c r="LC42" s="78"/>
      <c r="LD42" s="78"/>
      <c r="LE42" s="78"/>
      <c r="LF42" s="78"/>
      <c r="LG42" s="78"/>
      <c r="LH42" s="78"/>
      <c r="LI42" s="78"/>
      <c r="LJ42" s="78"/>
      <c r="LK42" s="78"/>
      <c r="LL42" s="78"/>
      <c r="LM42" s="78"/>
      <c r="LN42" s="78"/>
      <c r="LO42" s="78"/>
      <c r="LP42" s="78"/>
      <c r="LQ42" s="78"/>
      <c r="LR42" s="78"/>
      <c r="LS42" s="78"/>
      <c r="LT42" s="78"/>
      <c r="LU42" s="78"/>
      <c r="LV42" s="78"/>
      <c r="LW42" s="78"/>
      <c r="LX42" s="78"/>
      <c r="LY42" s="78"/>
      <c r="LZ42" s="78"/>
      <c r="MA42" s="78"/>
      <c r="MB42" s="78"/>
      <c r="MC42" s="78"/>
      <c r="MD42" s="78"/>
      <c r="ME42" s="78"/>
      <c r="MF42" s="78"/>
      <c r="MG42" s="78"/>
      <c r="MH42" s="78"/>
      <c r="MI42" s="78"/>
      <c r="MJ42" s="78"/>
      <c r="MK42" s="78"/>
      <c r="ML42" s="78"/>
      <c r="MM42" s="78"/>
      <c r="MN42" s="78"/>
      <c r="MO42" s="78"/>
      <c r="MP42" s="78"/>
      <c r="MQ42" s="78"/>
      <c r="MR42" s="78"/>
      <c r="MS42" s="78"/>
      <c r="MT42" s="78"/>
      <c r="MU42" s="78"/>
      <c r="MV42" s="78"/>
      <c r="MW42" s="78"/>
      <c r="MX42" s="78"/>
      <c r="MY42" s="78"/>
      <c r="MZ42" s="78"/>
      <c r="NA42" s="78"/>
      <c r="NB42" s="78"/>
      <c r="NC42" s="78"/>
      <c r="ND42" s="78"/>
      <c r="NE42" s="78"/>
      <c r="NF42" s="78"/>
      <c r="NG42" s="78"/>
      <c r="NH42" s="78"/>
      <c r="NI42" s="78"/>
      <c r="NJ42" s="78"/>
      <c r="NK42" s="78"/>
      <c r="NL42" s="78"/>
      <c r="NM42" s="78"/>
      <c r="NN42" s="78"/>
      <c r="NO42" s="78"/>
      <c r="NP42" s="78"/>
      <c r="NQ42" s="78"/>
      <c r="NR42" s="78"/>
      <c r="NS42" s="78"/>
      <c r="NT42" s="78"/>
      <c r="NU42" s="78"/>
      <c r="NV42" s="78"/>
      <c r="NW42" s="78"/>
      <c r="NX42" s="78"/>
      <c r="NY42" s="78"/>
      <c r="NZ42" s="78"/>
      <c r="OA42" s="78"/>
      <c r="OB42" s="78"/>
      <c r="OC42" s="78"/>
      <c r="OD42" s="78"/>
      <c r="OE42" s="78"/>
      <c r="OF42" s="78"/>
      <c r="OG42" s="78"/>
      <c r="OH42" s="78"/>
      <c r="OI42" s="78"/>
      <c r="OJ42" s="78"/>
      <c r="OK42" s="78"/>
      <c r="OL42" s="78"/>
      <c r="OM42" s="78"/>
      <c r="ON42" s="78"/>
      <c r="OO42" s="78"/>
      <c r="OP42" s="78"/>
      <c r="OQ42" s="78"/>
      <c r="OR42" s="78"/>
      <c r="OS42" s="78"/>
      <c r="OT42" s="78"/>
      <c r="OU42" s="78"/>
      <c r="OV42" s="78"/>
      <c r="OW42" s="78"/>
      <c r="OX42" s="78"/>
      <c r="OY42" s="78"/>
      <c r="OZ42" s="78"/>
      <c r="PA42" s="78"/>
      <c r="PB42" s="78"/>
      <c r="PC42" s="78"/>
      <c r="PD42" s="78"/>
      <c r="PE42" s="78"/>
      <c r="PF42" s="78"/>
      <c r="PG42" s="78"/>
      <c r="PH42" s="78"/>
      <c r="PI42" s="78"/>
      <c r="PJ42" s="78"/>
      <c r="PK42" s="78"/>
      <c r="PL42" s="78"/>
      <c r="PM42" s="78"/>
      <c r="PN42" s="78"/>
      <c r="PO42" s="78"/>
      <c r="PP42" s="78"/>
      <c r="PQ42" s="78"/>
      <c r="PR42" s="78"/>
      <c r="PS42" s="78"/>
      <c r="PT42" s="78"/>
      <c r="PU42" s="78"/>
      <c r="PV42" s="78"/>
      <c r="PW42" s="78"/>
      <c r="PX42" s="78"/>
      <c r="PY42" s="78"/>
      <c r="PZ42" s="78"/>
      <c r="QA42" s="78"/>
      <c r="QB42" s="78"/>
      <c r="QC42" s="78"/>
      <c r="QD42" s="78"/>
      <c r="QE42" s="78"/>
      <c r="QF42" s="78"/>
      <c r="QG42" s="78"/>
      <c r="QH42" s="78"/>
      <c r="QI42" s="78"/>
      <c r="QJ42" s="78"/>
      <c r="QK42" s="78"/>
      <c r="QL42" s="78"/>
      <c r="QM42" s="78"/>
      <c r="QN42" s="78"/>
      <c r="QO42" s="78"/>
      <c r="QP42" s="78"/>
      <c r="QQ42" s="78"/>
      <c r="QR42" s="78"/>
      <c r="QS42" s="78"/>
      <c r="QT42" s="78"/>
      <c r="QU42" s="78"/>
      <c r="QV42" s="78"/>
      <c r="QW42" s="78"/>
      <c r="QX42" s="78"/>
      <c r="QY42" s="78"/>
      <c r="QZ42" s="78"/>
      <c r="RA42" s="78"/>
      <c r="RB42" s="78"/>
      <c r="RC42" s="78"/>
      <c r="RD42" s="78"/>
      <c r="RE42" s="78"/>
      <c r="RF42" s="78"/>
      <c r="RG42" s="78"/>
      <c r="RH42" s="78"/>
      <c r="RI42" s="78"/>
      <c r="RJ42" s="78"/>
      <c r="RK42" s="78"/>
      <c r="RL42" s="78"/>
      <c r="RM42" s="78"/>
      <c r="RN42" s="78"/>
      <c r="RO42" s="78"/>
      <c r="RP42" s="78"/>
      <c r="RQ42" s="78"/>
      <c r="RR42" s="78"/>
      <c r="RS42" s="78"/>
      <c r="RT42" s="78"/>
      <c r="RU42" s="78"/>
      <c r="RV42" s="78"/>
      <c r="RW42" s="78"/>
      <c r="RX42" s="78"/>
      <c r="RY42" s="78"/>
      <c r="RZ42" s="78"/>
      <c r="SA42" s="78"/>
      <c r="SB42" s="78"/>
      <c r="SC42" s="78"/>
      <c r="SD42" s="78"/>
      <c r="SE42" s="78"/>
      <c r="SF42" s="78"/>
      <c r="SG42" s="78"/>
      <c r="SH42" s="78"/>
      <c r="SI42" s="78"/>
      <c r="SJ42" s="78"/>
      <c r="SK42" s="78"/>
      <c r="SL42" s="78"/>
      <c r="SM42" s="78"/>
      <c r="SN42" s="78"/>
      <c r="SO42" s="78"/>
      <c r="SP42" s="78"/>
      <c r="SQ42" s="78"/>
      <c r="SR42" s="78"/>
      <c r="SS42" s="78"/>
      <c r="ST42" s="78"/>
      <c r="SU42" s="78"/>
      <c r="SV42" s="78"/>
      <c r="SW42" s="78"/>
      <c r="SX42" s="78"/>
      <c r="SY42" s="78"/>
      <c r="SZ42" s="78"/>
      <c r="TA42" s="78"/>
      <c r="TB42" s="78"/>
      <c r="TC42" s="78"/>
      <c r="TD42" s="78"/>
      <c r="TE42" s="78"/>
      <c r="TF42" s="78"/>
      <c r="TG42" s="78"/>
      <c r="TH42" s="78"/>
      <c r="TI42" s="78"/>
      <c r="TJ42" s="78"/>
      <c r="TK42" s="78"/>
      <c r="TL42" s="78"/>
      <c r="TM42" s="78"/>
      <c r="TN42" s="78"/>
      <c r="TO42" s="78"/>
      <c r="TP42" s="78"/>
      <c r="TQ42" s="78"/>
      <c r="TR42" s="78"/>
      <c r="TS42" s="78"/>
      <c r="TT42" s="78"/>
      <c r="TU42" s="78"/>
      <c r="TV42" s="78"/>
      <c r="TW42" s="78"/>
      <c r="TX42" s="78"/>
      <c r="TY42" s="78"/>
      <c r="TZ42" s="78"/>
      <c r="UA42" s="78"/>
      <c r="UB42" s="78"/>
      <c r="UC42" s="78"/>
      <c r="UD42" s="78"/>
      <c r="UE42" s="78"/>
      <c r="UF42" s="78"/>
      <c r="UG42" s="78"/>
      <c r="UH42" s="78"/>
      <c r="UI42" s="78"/>
      <c r="UJ42" s="78"/>
      <c r="UK42" s="78"/>
      <c r="UL42" s="78"/>
      <c r="UM42" s="78"/>
      <c r="UN42" s="78"/>
      <c r="UO42" s="78"/>
      <c r="UP42" s="78"/>
      <c r="UQ42" s="78"/>
      <c r="UR42" s="78"/>
      <c r="US42" s="78"/>
      <c r="UT42" s="78"/>
      <c r="UU42" s="78"/>
      <c r="UV42" s="78"/>
      <c r="UW42" s="78"/>
      <c r="UX42" s="78"/>
      <c r="UY42" s="78"/>
      <c r="UZ42" s="78"/>
      <c r="VA42" s="78"/>
      <c r="VB42" s="78"/>
      <c r="VC42" s="78"/>
      <c r="VD42" s="78"/>
      <c r="VE42" s="78"/>
      <c r="VF42" s="78"/>
      <c r="VG42" s="78"/>
      <c r="VH42" s="78"/>
      <c r="VI42" s="78"/>
      <c r="VJ42" s="78"/>
      <c r="VK42" s="78"/>
      <c r="VL42" s="78"/>
      <c r="VM42" s="78"/>
      <c r="VN42" s="78"/>
      <c r="VO42" s="78"/>
      <c r="VP42" s="78"/>
      <c r="VQ42" s="78"/>
      <c r="VR42" s="78"/>
      <c r="VS42" s="78"/>
      <c r="VT42" s="78"/>
      <c r="VU42" s="78"/>
      <c r="VV42" s="78"/>
      <c r="VW42" s="78"/>
      <c r="VX42" s="78"/>
      <c r="VY42" s="78"/>
      <c r="VZ42" s="78"/>
      <c r="WA42" s="78"/>
      <c r="WB42" s="78"/>
      <c r="WC42" s="78"/>
      <c r="WD42" s="78"/>
      <c r="WE42" s="78"/>
      <c r="WF42" s="78"/>
      <c r="WG42" s="78"/>
      <c r="WH42" s="78"/>
      <c r="WI42" s="78"/>
      <c r="WJ42" s="78"/>
      <c r="WK42" s="78"/>
      <c r="WL42" s="78"/>
      <c r="WM42" s="78"/>
      <c r="WN42" s="78"/>
      <c r="WO42" s="78"/>
      <c r="WP42" s="78"/>
      <c r="WQ42" s="78"/>
      <c r="WR42" s="78"/>
      <c r="WS42" s="78"/>
      <c r="WT42" s="78"/>
      <c r="WU42" s="78"/>
      <c r="WV42" s="78"/>
      <c r="WW42" s="78"/>
      <c r="WX42" s="78"/>
      <c r="WY42" s="78"/>
      <c r="WZ42" s="78"/>
      <c r="XA42" s="78"/>
      <c r="XB42" s="78"/>
      <c r="XC42" s="78"/>
      <c r="XD42" s="78"/>
      <c r="XE42" s="78"/>
      <c r="XF42" s="78"/>
      <c r="XG42" s="78"/>
      <c r="XH42" s="78"/>
      <c r="XI42" s="78"/>
      <c r="XJ42" s="78"/>
      <c r="XK42" s="78"/>
      <c r="XL42" s="78"/>
      <c r="XM42" s="78"/>
      <c r="XN42" s="78"/>
      <c r="XO42" s="78"/>
      <c r="XP42" s="78"/>
      <c r="XQ42" s="78"/>
      <c r="XR42" s="78"/>
      <c r="XS42" s="78"/>
      <c r="XT42" s="78"/>
      <c r="XU42" s="78"/>
      <c r="XV42" s="78"/>
      <c r="XW42" s="78"/>
      <c r="XX42" s="78"/>
      <c r="XY42" s="78"/>
      <c r="XZ42" s="78"/>
      <c r="YA42" s="78"/>
      <c r="YB42" s="78"/>
      <c r="YC42" s="78"/>
      <c r="YD42" s="78"/>
      <c r="YE42" s="78"/>
      <c r="YF42" s="78"/>
      <c r="YG42" s="78"/>
      <c r="YH42" s="78"/>
      <c r="YI42" s="78"/>
      <c r="YJ42" s="78"/>
      <c r="YK42" s="78"/>
      <c r="YL42" s="78"/>
      <c r="YM42" s="78"/>
      <c r="YN42" s="78"/>
      <c r="YO42" s="78"/>
      <c r="YP42" s="78"/>
      <c r="YQ42" s="78"/>
      <c r="YR42" s="78"/>
      <c r="YS42" s="78"/>
      <c r="YT42" s="78"/>
      <c r="YU42" s="78"/>
      <c r="YV42" s="78"/>
      <c r="YW42" s="78"/>
      <c r="YX42" s="78"/>
      <c r="YY42" s="78"/>
      <c r="YZ42" s="78"/>
      <c r="ZA42" s="78"/>
      <c r="ZB42" s="78"/>
      <c r="ZC42" s="78"/>
      <c r="ZD42" s="78"/>
      <c r="ZE42" s="78"/>
      <c r="ZF42" s="78"/>
      <c r="ZG42" s="78"/>
      <c r="ZH42" s="78"/>
      <c r="ZI42" s="78"/>
      <c r="ZJ42" s="78"/>
      <c r="ZK42" s="78"/>
      <c r="ZL42" s="78"/>
      <c r="ZM42" s="78"/>
      <c r="ZN42" s="78"/>
      <c r="ZO42" s="78"/>
      <c r="ZP42" s="78"/>
      <c r="ZQ42" s="78"/>
      <c r="ZR42" s="78"/>
      <c r="ZS42" s="78"/>
      <c r="ZT42" s="78"/>
      <c r="ZU42" s="78"/>
      <c r="ZV42" s="78"/>
      <c r="ZW42" s="78"/>
      <c r="ZX42" s="78"/>
      <c r="ZY42" s="78"/>
      <c r="ZZ42" s="78"/>
      <c r="AAA42" s="78"/>
      <c r="AAB42" s="78"/>
      <c r="AAC42" s="78"/>
      <c r="AAD42" s="78"/>
      <c r="AAE42" s="78"/>
      <c r="AAF42" s="78"/>
      <c r="AAG42" s="78"/>
      <c r="AAH42" s="78"/>
      <c r="AAI42" s="78"/>
      <c r="AAJ42" s="78"/>
      <c r="AAK42" s="78"/>
      <c r="AAL42" s="78"/>
      <c r="AAM42" s="78"/>
      <c r="AAN42" s="78"/>
      <c r="AAO42" s="78"/>
      <c r="AAP42" s="78"/>
      <c r="AAQ42" s="78"/>
      <c r="AAR42" s="78"/>
      <c r="AAS42" s="78"/>
      <c r="AAT42" s="78"/>
      <c r="AAU42" s="78"/>
      <c r="AAV42" s="78"/>
      <c r="AAW42" s="78"/>
      <c r="AAX42" s="78"/>
      <c r="AAY42" s="78"/>
      <c r="AAZ42" s="78"/>
      <c r="ABA42" s="78"/>
      <c r="ABB42" s="78"/>
      <c r="ABC42" s="78"/>
      <c r="ABD42" s="78"/>
      <c r="ABE42" s="78"/>
      <c r="ABF42" s="78"/>
      <c r="ABG42" s="78"/>
      <c r="ABH42" s="78"/>
      <c r="ABI42" s="78"/>
      <c r="ABJ42" s="78"/>
      <c r="ABK42" s="78"/>
      <c r="ABL42" s="78"/>
      <c r="ABM42" s="78"/>
      <c r="ABN42" s="78"/>
      <c r="ABO42" s="78"/>
      <c r="ABP42" s="78"/>
      <c r="ABQ42" s="78"/>
      <c r="ABR42" s="78"/>
      <c r="ABS42" s="78"/>
      <c r="ABT42" s="78"/>
      <c r="ABU42" s="78"/>
      <c r="ABV42" s="78"/>
      <c r="ABW42" s="78"/>
      <c r="ABX42" s="78"/>
      <c r="ABY42" s="78"/>
      <c r="ABZ42" s="78"/>
      <c r="ACA42" s="78"/>
      <c r="ACB42" s="78"/>
      <c r="ACC42" s="78"/>
      <c r="ACD42" s="78"/>
      <c r="ACE42" s="78"/>
      <c r="ACF42" s="78"/>
      <c r="ACG42" s="78"/>
      <c r="ACH42" s="78"/>
      <c r="ACI42" s="78"/>
      <c r="ACJ42" s="78"/>
      <c r="ACK42" s="78"/>
      <c r="ACL42" s="78"/>
      <c r="ACM42" s="78"/>
      <c r="ACN42" s="78"/>
      <c r="ACO42" s="78"/>
      <c r="ACP42" s="78"/>
      <c r="ACQ42" s="78"/>
      <c r="ACR42" s="78"/>
      <c r="ACS42" s="78"/>
      <c r="ACT42" s="78"/>
      <c r="ACU42" s="78"/>
      <c r="ACV42" s="78"/>
      <c r="ACW42" s="78"/>
      <c r="ACX42" s="78"/>
      <c r="ACY42" s="78"/>
      <c r="ACZ42" s="78"/>
      <c r="ADA42" s="78"/>
      <c r="ADB42" s="78"/>
      <c r="ADC42" s="78"/>
      <c r="ADD42" s="78"/>
      <c r="ADE42" s="78"/>
      <c r="ADF42" s="78"/>
      <c r="ADG42" s="78"/>
      <c r="ADH42" s="78"/>
      <c r="ADI42" s="78"/>
      <c r="ADJ42" s="78"/>
      <c r="ADK42" s="78"/>
      <c r="ADL42" s="78"/>
      <c r="ADM42" s="78"/>
      <c r="ADN42" s="78"/>
      <c r="ADO42" s="78"/>
      <c r="ADP42" s="78"/>
      <c r="ADQ42" s="78"/>
      <c r="ADR42" s="78"/>
      <c r="ADS42" s="78"/>
      <c r="ADT42" s="78"/>
      <c r="ADU42" s="78"/>
      <c r="ADV42" s="78"/>
      <c r="ADW42" s="78"/>
      <c r="ADX42" s="78"/>
      <c r="ADY42" s="78"/>
      <c r="ADZ42" s="78"/>
      <c r="AEA42" s="78"/>
      <c r="AEB42" s="78"/>
      <c r="AEC42" s="78"/>
      <c r="AED42" s="78"/>
      <c r="AEE42" s="78"/>
      <c r="AEF42" s="78"/>
      <c r="AEG42" s="78"/>
      <c r="AEH42" s="78"/>
      <c r="AEI42" s="78"/>
      <c r="AEJ42" s="78"/>
      <c r="AEK42" s="78"/>
      <c r="AEL42" s="78"/>
      <c r="AEM42" s="78"/>
      <c r="AEN42" s="78"/>
      <c r="AEO42" s="78"/>
      <c r="AEP42" s="78"/>
      <c r="AEQ42" s="78"/>
      <c r="AER42" s="78"/>
      <c r="AES42" s="78"/>
      <c r="AET42" s="78"/>
      <c r="AEU42" s="78"/>
      <c r="AEV42" s="78"/>
      <c r="AEW42" s="78"/>
      <c r="AEX42" s="78"/>
      <c r="AEY42" s="78"/>
      <c r="AEZ42" s="78"/>
      <c r="AFA42" s="78"/>
      <c r="AFB42" s="78"/>
      <c r="AFC42" s="78"/>
      <c r="AFD42" s="78"/>
      <c r="AFE42" s="78"/>
      <c r="AFF42" s="78"/>
      <c r="AFG42" s="78"/>
      <c r="AFH42" s="78"/>
      <c r="AFI42" s="78"/>
      <c r="AFJ42" s="78"/>
      <c r="AFK42" s="78"/>
      <c r="AFL42" s="78"/>
      <c r="AFM42" s="78"/>
      <c r="AFN42" s="78"/>
      <c r="AFO42" s="78"/>
      <c r="AFP42" s="78"/>
      <c r="AFQ42" s="78"/>
      <c r="AFR42" s="78"/>
      <c r="AFS42" s="78"/>
      <c r="AFT42" s="78"/>
      <c r="AFU42" s="78"/>
      <c r="AFV42" s="78"/>
      <c r="AFW42" s="78"/>
      <c r="AFX42" s="78"/>
      <c r="AFY42" s="78"/>
      <c r="AFZ42" s="78"/>
      <c r="AGA42" s="78"/>
      <c r="AGB42" s="78"/>
      <c r="AGC42" s="78"/>
      <c r="AGD42" s="78"/>
      <c r="AGE42" s="78"/>
      <c r="AGF42" s="78"/>
      <c r="AGG42" s="78"/>
      <c r="AGH42" s="78"/>
      <c r="AGI42" s="78"/>
      <c r="AGJ42" s="78"/>
      <c r="AGK42" s="78"/>
      <c r="AGL42" s="78"/>
      <c r="AGM42" s="78"/>
      <c r="AGN42" s="78"/>
      <c r="AGO42" s="78"/>
      <c r="AGP42" s="78"/>
      <c r="AGQ42" s="78"/>
      <c r="AGR42" s="78"/>
      <c r="AGS42" s="78"/>
      <c r="AGT42" s="78"/>
      <c r="AGU42" s="78"/>
      <c r="AGV42" s="78"/>
      <c r="AGW42" s="78"/>
      <c r="AGX42" s="78"/>
      <c r="AGY42" s="78"/>
      <c r="AGZ42" s="78"/>
      <c r="AHA42" s="78"/>
      <c r="AHB42" s="78"/>
      <c r="AHC42" s="78"/>
      <c r="AHD42" s="78"/>
      <c r="AHE42" s="78"/>
      <c r="AHF42" s="78"/>
      <c r="AHG42" s="78"/>
      <c r="AHH42" s="78"/>
      <c r="AHI42" s="78"/>
      <c r="AHJ42" s="78"/>
      <c r="AHK42" s="78"/>
      <c r="AHL42" s="78"/>
      <c r="AHM42" s="78"/>
      <c r="AHN42" s="78"/>
      <c r="AHO42" s="78"/>
      <c r="AHP42" s="78"/>
      <c r="AHQ42" s="78"/>
      <c r="AHR42" s="78"/>
      <c r="AHS42" s="78"/>
      <c r="AHT42" s="78"/>
      <c r="AHU42" s="78"/>
      <c r="AHV42" s="78"/>
      <c r="AHW42" s="78"/>
      <c r="AHX42" s="78"/>
      <c r="AHY42" s="78"/>
      <c r="AHZ42" s="78"/>
      <c r="AIA42" s="78"/>
      <c r="AIB42" s="78"/>
      <c r="AIC42" s="78"/>
      <c r="AID42" s="78"/>
      <c r="AIE42" s="78"/>
      <c r="AIF42" s="78"/>
      <c r="AIG42" s="78"/>
      <c r="AIH42" s="78"/>
      <c r="AII42" s="78"/>
      <c r="AIJ42" s="78"/>
      <c r="AIK42" s="78"/>
      <c r="AIL42" s="78"/>
      <c r="AIM42" s="78"/>
      <c r="AIN42" s="78"/>
      <c r="AIO42" s="78"/>
      <c r="AIP42" s="78"/>
      <c r="AIQ42" s="78"/>
      <c r="AIR42" s="78"/>
      <c r="AIS42" s="78"/>
      <c r="AIT42" s="78"/>
      <c r="AIU42" s="78"/>
      <c r="AIV42" s="78"/>
      <c r="AIW42" s="78"/>
      <c r="AIX42" s="78"/>
      <c r="AIY42" s="78"/>
      <c r="AIZ42" s="78"/>
      <c r="AJA42" s="78"/>
      <c r="AJB42" s="78"/>
      <c r="AJC42" s="78"/>
      <c r="AJD42" s="78"/>
      <c r="AJE42" s="78"/>
      <c r="AJF42" s="78"/>
      <c r="AJG42" s="78"/>
      <c r="AJH42" s="78"/>
      <c r="AJI42" s="78"/>
      <c r="AJJ42" s="78"/>
      <c r="AJK42" s="78"/>
      <c r="AJL42" s="78"/>
      <c r="AJM42" s="78"/>
      <c r="AJN42" s="78"/>
      <c r="AJO42" s="78"/>
      <c r="AJP42" s="78"/>
      <c r="AJQ42" s="78"/>
      <c r="AJR42" s="78"/>
      <c r="AJS42" s="78"/>
      <c r="AJT42" s="78"/>
      <c r="AJU42" s="78"/>
      <c r="AJV42" s="78"/>
      <c r="AJW42" s="78"/>
      <c r="AJX42" s="78"/>
      <c r="AJY42" s="78"/>
      <c r="AJZ42" s="78"/>
      <c r="AKA42" s="78"/>
      <c r="AKB42" s="78"/>
      <c r="AKC42" s="78"/>
      <c r="AKD42" s="78"/>
      <c r="AKE42" s="78"/>
      <c r="AKF42" s="78"/>
      <c r="AKG42" s="78"/>
      <c r="AKH42" s="78"/>
      <c r="AKI42" s="78"/>
      <c r="AKJ42" s="78"/>
      <c r="AKK42" s="78"/>
      <c r="AKL42" s="78"/>
      <c r="AKM42" s="78"/>
      <c r="AKN42" s="78"/>
      <c r="AKO42" s="78"/>
      <c r="AKP42" s="78"/>
      <c r="AKQ42" s="78"/>
      <c r="AKR42" s="78"/>
      <c r="AKS42" s="78"/>
      <c r="AKT42" s="78"/>
      <c r="AKU42" s="78"/>
      <c r="AKV42" s="78"/>
      <c r="AKW42" s="78"/>
      <c r="AKX42" s="78"/>
      <c r="AKY42" s="78"/>
      <c r="AKZ42" s="78"/>
      <c r="ALA42" s="78"/>
      <c r="ALB42" s="78"/>
      <c r="ALC42" s="78"/>
      <c r="ALD42" s="78"/>
      <c r="ALE42" s="78"/>
      <c r="ALF42" s="78"/>
      <c r="ALG42" s="78"/>
      <c r="ALH42" s="78"/>
      <c r="ALI42" s="78"/>
      <c r="ALJ42" s="78"/>
      <c r="ALK42" s="78"/>
      <c r="ALL42" s="78"/>
      <c r="ALM42" s="78"/>
      <c r="ALN42" s="78"/>
      <c r="ALO42" s="78"/>
      <c r="ALP42" s="78"/>
      <c r="ALQ42" s="78"/>
      <c r="ALR42" s="78"/>
      <c r="ALS42" s="78"/>
      <c r="ALT42" s="78"/>
      <c r="ALU42" s="78"/>
      <c r="ALV42" s="78"/>
      <c r="ALW42" s="78"/>
      <c r="ALX42" s="78"/>
      <c r="ALY42" s="78"/>
      <c r="ALZ42" s="78"/>
      <c r="AMA42" s="78"/>
      <c r="AMB42" s="78"/>
      <c r="AMC42" s="78"/>
      <c r="AMD42" s="78"/>
      <c r="AME42" s="78"/>
      <c r="AMF42" s="78"/>
      <c r="AMG42" s="78"/>
      <c r="AMH42" s="78"/>
      <c r="AMI42" s="78"/>
      <c r="AMJ42" s="78"/>
      <c r="AMK42" s="78"/>
      <c r="AML42" s="78"/>
      <c r="AMM42" s="78"/>
      <c r="AMN42" s="78"/>
      <c r="AMO42" s="78"/>
      <c r="AMP42" s="78"/>
      <c r="AMQ42" s="78"/>
      <c r="AMR42" s="78"/>
      <c r="AMS42" s="78"/>
      <c r="AMT42" s="78"/>
      <c r="AMU42" s="78"/>
      <c r="AMV42" s="78"/>
      <c r="AMW42" s="78"/>
      <c r="AMX42" s="78"/>
      <c r="AMY42" s="78"/>
      <c r="AMZ42" s="78"/>
      <c r="ANA42" s="78"/>
      <c r="ANB42" s="78"/>
      <c r="ANC42" s="78"/>
      <c r="AND42" s="78"/>
      <c r="ANE42" s="78"/>
      <c r="ANF42" s="78"/>
      <c r="ANG42" s="78"/>
      <c r="ANH42" s="78"/>
      <c r="ANI42" s="78"/>
      <c r="ANJ42" s="78"/>
      <c r="ANK42" s="78"/>
      <c r="ANL42" s="78"/>
      <c r="ANM42" s="78"/>
      <c r="ANN42" s="78"/>
      <c r="ANO42" s="78"/>
      <c r="ANP42" s="78"/>
      <c r="ANQ42" s="78"/>
      <c r="ANR42" s="78"/>
      <c r="ANS42" s="78"/>
      <c r="ANT42" s="78"/>
      <c r="ANU42" s="78"/>
      <c r="ANV42" s="78"/>
      <c r="ANW42" s="78"/>
      <c r="ANX42" s="78"/>
      <c r="ANY42" s="78"/>
      <c r="ANZ42" s="78"/>
      <c r="AOA42" s="78"/>
      <c r="AOB42" s="78"/>
      <c r="AOC42" s="78"/>
      <c r="AOD42" s="78"/>
      <c r="AOE42" s="78"/>
      <c r="AOF42" s="78"/>
      <c r="AOG42" s="78"/>
      <c r="AOH42" s="78"/>
      <c r="AOI42" s="78"/>
      <c r="AOJ42" s="78"/>
      <c r="AOK42" s="78"/>
      <c r="AOL42" s="78"/>
      <c r="AOM42" s="78"/>
      <c r="AON42" s="78"/>
      <c r="AOO42" s="78"/>
      <c r="AOP42" s="78"/>
      <c r="AOQ42" s="78"/>
      <c r="AOR42" s="78"/>
      <c r="AOS42" s="78"/>
      <c r="AOT42" s="78"/>
      <c r="AOU42" s="78"/>
      <c r="AOV42" s="78"/>
      <c r="AOW42" s="78"/>
      <c r="AOX42" s="78"/>
      <c r="AOY42" s="78"/>
      <c r="AOZ42" s="78"/>
      <c r="APA42" s="78"/>
      <c r="APB42" s="78"/>
      <c r="APC42" s="78"/>
      <c r="APD42" s="78"/>
      <c r="APE42" s="78"/>
      <c r="APF42" s="78"/>
      <c r="APG42" s="78"/>
      <c r="APH42" s="78"/>
      <c r="API42" s="78"/>
      <c r="APJ42" s="78"/>
      <c r="APK42" s="78"/>
      <c r="APL42" s="78"/>
      <c r="APM42" s="78"/>
      <c r="APN42" s="78"/>
      <c r="APO42" s="78"/>
      <c r="APP42" s="78"/>
      <c r="APQ42" s="78"/>
      <c r="APR42" s="78"/>
      <c r="APS42" s="78"/>
      <c r="APT42" s="78"/>
      <c r="APU42" s="78"/>
      <c r="APV42" s="78"/>
      <c r="APW42" s="78"/>
      <c r="APX42" s="78"/>
      <c r="APY42" s="78"/>
      <c r="APZ42" s="78"/>
      <c r="AQA42" s="78"/>
      <c r="AQB42" s="78"/>
      <c r="AQC42" s="78"/>
      <c r="AQD42" s="78"/>
      <c r="AQE42" s="78"/>
      <c r="AQF42" s="78"/>
      <c r="AQG42" s="78"/>
      <c r="AQH42" s="78"/>
      <c r="AQI42" s="78"/>
      <c r="AQJ42" s="78"/>
      <c r="AQK42" s="78"/>
      <c r="AQL42" s="78"/>
      <c r="AQM42" s="78"/>
      <c r="AQN42" s="78"/>
      <c r="AQO42" s="78"/>
      <c r="AQP42" s="78"/>
      <c r="AQQ42" s="78"/>
      <c r="AQR42" s="78"/>
      <c r="AQS42" s="78"/>
      <c r="AQT42" s="78"/>
      <c r="AQU42" s="78"/>
      <c r="AQV42" s="78"/>
      <c r="AQW42" s="78"/>
      <c r="AQX42" s="78"/>
      <c r="AQY42" s="78"/>
      <c r="AQZ42" s="78"/>
      <c r="ARA42" s="78"/>
      <c r="ARB42" s="78"/>
      <c r="ARC42" s="78"/>
      <c r="ARD42" s="78"/>
      <c r="ARE42" s="78"/>
      <c r="ARF42" s="78"/>
      <c r="ARG42" s="78"/>
      <c r="ARH42" s="78"/>
      <c r="ARI42" s="78"/>
      <c r="ARJ42" s="78"/>
      <c r="ARK42" s="78"/>
      <c r="ARL42" s="78"/>
      <c r="ARM42" s="78"/>
      <c r="ARN42" s="78"/>
      <c r="ARO42" s="78"/>
      <c r="ARP42" s="78"/>
      <c r="ARQ42" s="78"/>
      <c r="ARR42" s="78"/>
      <c r="ARS42" s="78"/>
      <c r="ART42" s="78"/>
      <c r="ARU42" s="78"/>
      <c r="ARV42" s="78"/>
      <c r="ARW42" s="78"/>
      <c r="ARX42" s="78"/>
      <c r="ARY42" s="78"/>
      <c r="ARZ42" s="78"/>
      <c r="ASA42" s="78"/>
      <c r="ASB42" s="78"/>
      <c r="ASC42" s="78"/>
      <c r="ASD42" s="78"/>
      <c r="ASE42" s="78"/>
      <c r="ASF42" s="78"/>
      <c r="ASG42" s="78"/>
      <c r="ASH42" s="78"/>
      <c r="ASI42" s="78"/>
      <c r="ASJ42" s="78"/>
      <c r="ASK42" s="78"/>
      <c r="ASL42" s="78"/>
      <c r="ASM42" s="78"/>
      <c r="ASN42" s="78"/>
      <c r="ASO42" s="78"/>
      <c r="ASP42" s="78"/>
      <c r="ASQ42" s="78"/>
      <c r="ASR42" s="78"/>
      <c r="ASS42" s="78"/>
      <c r="AST42" s="78"/>
      <c r="ASU42" s="78"/>
      <c r="ASV42" s="78"/>
      <c r="ASW42" s="78"/>
      <c r="ASX42" s="78"/>
      <c r="ASY42" s="78"/>
      <c r="ASZ42" s="78"/>
      <c r="ATA42" s="78"/>
      <c r="ATB42" s="78"/>
      <c r="ATC42" s="78"/>
      <c r="ATD42" s="78"/>
      <c r="ATE42" s="78"/>
      <c r="ATF42" s="78"/>
      <c r="ATG42" s="78"/>
      <c r="ATH42" s="78"/>
      <c r="ATI42" s="78"/>
      <c r="ATJ42" s="78"/>
      <c r="ATK42" s="78"/>
      <c r="ATL42" s="78"/>
      <c r="ATM42" s="78"/>
      <c r="ATN42" s="78"/>
      <c r="ATO42" s="78"/>
      <c r="ATP42" s="78"/>
      <c r="ATQ42" s="78"/>
      <c r="ATR42" s="78"/>
      <c r="ATS42" s="78"/>
      <c r="ATT42" s="78"/>
      <c r="ATU42" s="78"/>
      <c r="ATV42" s="78"/>
      <c r="ATW42" s="78"/>
      <c r="ATX42" s="78"/>
      <c r="ATY42" s="78"/>
      <c r="ATZ42" s="78"/>
      <c r="AUA42" s="78"/>
      <c r="AUB42" s="78"/>
      <c r="AUC42" s="78"/>
      <c r="AUD42" s="78"/>
      <c r="AUE42" s="78"/>
      <c r="AUF42" s="78"/>
      <c r="AUG42" s="78"/>
      <c r="AUH42" s="78"/>
      <c r="AUI42" s="78"/>
      <c r="AUJ42" s="78"/>
      <c r="AUK42" s="78"/>
      <c r="AUL42" s="78"/>
      <c r="AUM42" s="78"/>
      <c r="AUN42" s="78"/>
      <c r="AUO42" s="78"/>
      <c r="AUP42" s="78"/>
      <c r="AUQ42" s="78"/>
      <c r="AUR42" s="78"/>
      <c r="AUS42" s="78"/>
      <c r="AUT42" s="78"/>
      <c r="AUU42" s="78"/>
      <c r="AUV42" s="78"/>
      <c r="AUW42" s="78"/>
      <c r="AUX42" s="78"/>
      <c r="AUY42" s="78"/>
      <c r="AUZ42" s="78"/>
      <c r="AVA42" s="78"/>
      <c r="AVB42" s="78"/>
      <c r="AVC42" s="78"/>
      <c r="AVD42" s="78"/>
      <c r="AVE42" s="78"/>
      <c r="AVF42" s="78"/>
      <c r="AVG42" s="78"/>
      <c r="AVH42" s="78"/>
      <c r="AVI42" s="78"/>
      <c r="AVJ42" s="78"/>
      <c r="AVK42" s="78"/>
      <c r="AVL42" s="78"/>
      <c r="AVM42" s="78"/>
      <c r="AVN42" s="78"/>
      <c r="AVO42" s="78"/>
      <c r="AVP42" s="78"/>
      <c r="AVQ42" s="78"/>
      <c r="AVR42" s="78"/>
      <c r="AVS42" s="78"/>
      <c r="AVT42" s="78"/>
      <c r="AVU42" s="78"/>
      <c r="AVV42" s="78"/>
      <c r="AVW42" s="78"/>
      <c r="AVX42" s="78"/>
      <c r="AVY42" s="78"/>
      <c r="AVZ42" s="78"/>
      <c r="AWA42" s="78"/>
      <c r="AWB42" s="78"/>
      <c r="AWC42" s="78"/>
      <c r="AWD42" s="78"/>
      <c r="AWE42" s="78"/>
      <c r="AWF42" s="78"/>
      <c r="AWG42" s="78"/>
      <c r="AWH42" s="78"/>
      <c r="AWI42" s="78"/>
      <c r="AWJ42" s="78"/>
      <c r="AWK42" s="78"/>
      <c r="AWL42" s="78"/>
      <c r="AWM42" s="78"/>
      <c r="AWN42" s="78"/>
      <c r="AWO42" s="78"/>
      <c r="AWP42" s="78"/>
      <c r="AWQ42" s="78"/>
      <c r="AWR42" s="78"/>
      <c r="AWS42" s="78"/>
      <c r="AWT42" s="78"/>
      <c r="AWU42" s="78"/>
      <c r="AWV42" s="78"/>
      <c r="AWW42" s="78"/>
      <c r="AWX42" s="78"/>
      <c r="AWY42" s="78"/>
      <c r="AWZ42" s="78"/>
      <c r="AXA42" s="78"/>
      <c r="AXB42" s="78"/>
      <c r="AXC42" s="78"/>
      <c r="AXD42" s="78"/>
      <c r="AXE42" s="78"/>
      <c r="AXF42" s="78"/>
      <c r="AXG42" s="78"/>
      <c r="AXH42" s="78"/>
      <c r="AXI42" s="78"/>
      <c r="AXJ42" s="78"/>
      <c r="AXK42" s="78"/>
      <c r="AXL42" s="78"/>
      <c r="AXM42" s="78"/>
      <c r="AXN42" s="78"/>
      <c r="AXO42" s="78"/>
      <c r="AXP42" s="78"/>
      <c r="AXQ42" s="78"/>
      <c r="AXR42" s="78"/>
      <c r="AXS42" s="78"/>
      <c r="AXT42" s="78"/>
      <c r="AXU42" s="78"/>
      <c r="AXV42" s="78"/>
      <c r="AXW42" s="78"/>
      <c r="AXX42" s="78"/>
      <c r="AXY42" s="78"/>
      <c r="AXZ42" s="78"/>
      <c r="AYA42" s="78"/>
      <c r="AYB42" s="78"/>
      <c r="AYC42" s="78"/>
      <c r="AYD42" s="78"/>
      <c r="AYE42" s="78"/>
      <c r="AYF42" s="78"/>
      <c r="AYG42" s="78"/>
      <c r="AYH42" s="78"/>
      <c r="AYI42" s="78"/>
      <c r="AYJ42" s="78"/>
      <c r="AYK42" s="78"/>
      <c r="AYL42" s="78"/>
      <c r="AYM42" s="78"/>
      <c r="AYN42" s="78"/>
      <c r="AYO42" s="78"/>
      <c r="AYP42" s="78"/>
      <c r="AYQ42" s="78"/>
      <c r="AYR42" s="78"/>
      <c r="AYS42" s="78"/>
      <c r="AYT42" s="78"/>
      <c r="AYU42" s="78"/>
      <c r="AYV42" s="78"/>
      <c r="AYW42" s="78"/>
      <c r="AYX42" s="78"/>
      <c r="AYY42" s="78"/>
      <c r="AYZ42" s="78"/>
      <c r="AZA42" s="78"/>
      <c r="AZB42" s="78"/>
      <c r="AZC42" s="78"/>
      <c r="AZD42" s="78"/>
      <c r="AZE42" s="78"/>
      <c r="AZF42" s="78"/>
      <c r="AZG42" s="78"/>
      <c r="AZH42" s="78"/>
      <c r="AZI42" s="78"/>
      <c r="AZJ42" s="78"/>
      <c r="AZK42" s="78"/>
      <c r="AZL42" s="78"/>
      <c r="AZM42" s="78"/>
      <c r="AZN42" s="78"/>
      <c r="AZO42" s="78"/>
      <c r="AZP42" s="78"/>
      <c r="AZQ42" s="78"/>
      <c r="AZR42" s="78"/>
      <c r="AZS42" s="78"/>
      <c r="AZT42" s="78"/>
      <c r="AZU42" s="78"/>
      <c r="AZV42" s="78"/>
      <c r="AZW42" s="78"/>
      <c r="AZX42" s="78"/>
      <c r="AZY42" s="78"/>
      <c r="AZZ42" s="78"/>
      <c r="BAA42" s="78"/>
      <c r="BAB42" s="78"/>
      <c r="BAC42" s="78"/>
      <c r="BAD42" s="78"/>
      <c r="BAE42" s="78"/>
      <c r="BAF42" s="78"/>
      <c r="BAG42" s="78"/>
      <c r="BAH42" s="78"/>
      <c r="BAI42" s="78"/>
      <c r="BAJ42" s="78"/>
      <c r="BAK42" s="78"/>
      <c r="BAL42" s="78"/>
      <c r="BAM42" s="78"/>
      <c r="BAN42" s="78"/>
      <c r="BAO42" s="78"/>
      <c r="BAP42" s="78"/>
      <c r="BAQ42" s="78"/>
      <c r="BAR42" s="78"/>
      <c r="BAS42" s="78"/>
      <c r="BAT42" s="78"/>
      <c r="BAU42" s="78"/>
      <c r="BAV42" s="78"/>
      <c r="BAW42" s="78"/>
      <c r="BAX42" s="78"/>
      <c r="BAY42" s="78"/>
      <c r="BAZ42" s="78"/>
      <c r="BBA42" s="78"/>
      <c r="BBB42" s="78"/>
      <c r="BBC42" s="78"/>
      <c r="BBD42" s="78"/>
      <c r="BBE42" s="78"/>
      <c r="BBF42" s="78"/>
      <c r="BBG42" s="78"/>
      <c r="BBH42" s="78"/>
      <c r="BBI42" s="78"/>
      <c r="BBJ42" s="78"/>
      <c r="BBK42" s="78"/>
      <c r="BBL42" s="78"/>
      <c r="BBM42" s="78"/>
      <c r="BBN42" s="78"/>
      <c r="BBO42" s="78"/>
      <c r="BBP42" s="78"/>
      <c r="BBQ42" s="78"/>
      <c r="BBR42" s="78"/>
      <c r="BBS42" s="78"/>
      <c r="BBT42" s="78"/>
      <c r="BBU42" s="78"/>
      <c r="BBV42" s="78"/>
      <c r="BBW42" s="78"/>
      <c r="BBX42" s="78"/>
      <c r="BBY42" s="78"/>
      <c r="BBZ42" s="78"/>
      <c r="BCA42" s="78"/>
      <c r="BCB42" s="78"/>
      <c r="BCC42" s="78"/>
      <c r="BCD42" s="78"/>
      <c r="BCE42" s="78"/>
      <c r="BCF42" s="78"/>
      <c r="BCG42" s="78"/>
      <c r="BCH42" s="78"/>
      <c r="BCI42" s="78"/>
      <c r="BCJ42" s="78"/>
      <c r="BCK42" s="78"/>
      <c r="BCL42" s="78"/>
      <c r="BCM42" s="78"/>
      <c r="BCN42" s="78"/>
      <c r="BCO42" s="78"/>
      <c r="BCP42" s="78"/>
      <c r="BCQ42" s="78"/>
      <c r="BCR42" s="78"/>
      <c r="BCS42" s="78"/>
      <c r="BCT42" s="78"/>
      <c r="BCU42" s="78"/>
      <c r="BCV42" s="78"/>
      <c r="BCW42" s="78"/>
      <c r="BCX42" s="78"/>
      <c r="BCY42" s="78"/>
      <c r="BCZ42" s="78"/>
      <c r="BDA42" s="78"/>
      <c r="BDB42" s="78"/>
      <c r="BDC42" s="78"/>
      <c r="BDD42" s="78"/>
      <c r="BDE42" s="78"/>
      <c r="BDF42" s="78"/>
      <c r="BDG42" s="78"/>
      <c r="BDH42" s="78"/>
      <c r="BDI42" s="78"/>
      <c r="BDJ42" s="78"/>
      <c r="BDK42" s="78"/>
      <c r="BDL42" s="78"/>
      <c r="BDM42" s="78"/>
      <c r="BDN42" s="78"/>
      <c r="BDO42" s="78"/>
      <c r="BDP42" s="78"/>
      <c r="BDQ42" s="78"/>
      <c r="BDR42" s="78"/>
      <c r="BDS42" s="78"/>
      <c r="BDT42" s="78"/>
      <c r="BDU42" s="78"/>
      <c r="BDV42" s="78"/>
      <c r="BDW42" s="78"/>
      <c r="BDX42" s="78"/>
      <c r="BDY42" s="78"/>
      <c r="BDZ42" s="78"/>
      <c r="BEA42" s="78"/>
      <c r="BEB42" s="78"/>
      <c r="BEC42" s="78"/>
      <c r="BED42" s="78"/>
      <c r="BEE42" s="78"/>
      <c r="BEF42" s="78"/>
      <c r="BEG42" s="78"/>
      <c r="BEH42" s="78"/>
      <c r="BEI42" s="78"/>
      <c r="BEJ42" s="78"/>
      <c r="BEK42" s="78"/>
      <c r="BEL42" s="78"/>
      <c r="BEM42" s="78"/>
      <c r="BEN42" s="78"/>
      <c r="BEO42" s="78"/>
      <c r="BEP42" s="78"/>
      <c r="BEQ42" s="78"/>
      <c r="BER42" s="78"/>
      <c r="BES42" s="78"/>
      <c r="BET42" s="78"/>
      <c r="BEU42" s="78"/>
      <c r="BEV42" s="78"/>
      <c r="BEW42" s="78"/>
      <c r="BEX42" s="78"/>
      <c r="BEY42" s="78"/>
      <c r="BEZ42" s="78"/>
      <c r="BFA42" s="78"/>
      <c r="BFB42" s="78"/>
      <c r="BFC42" s="78"/>
      <c r="BFD42" s="78"/>
      <c r="BFE42" s="78"/>
      <c r="BFF42" s="78"/>
      <c r="BFG42" s="78"/>
      <c r="BFH42" s="78"/>
      <c r="BFI42" s="78"/>
      <c r="BFJ42" s="78"/>
      <c r="BFK42" s="78"/>
      <c r="BFL42" s="78"/>
      <c r="BFM42" s="78"/>
      <c r="BFN42" s="78"/>
      <c r="BFO42" s="78"/>
      <c r="BFP42" s="78"/>
      <c r="BFQ42" s="78"/>
      <c r="BFR42" s="78"/>
      <c r="BFS42" s="78"/>
      <c r="BFT42" s="78"/>
      <c r="BFU42" s="78"/>
      <c r="BFV42" s="78"/>
      <c r="BFW42" s="78"/>
      <c r="BFX42" s="78"/>
      <c r="BFY42" s="78"/>
      <c r="BFZ42" s="78"/>
      <c r="BGA42" s="78"/>
      <c r="BGB42" s="78"/>
      <c r="BGC42" s="78"/>
      <c r="BGD42" s="78"/>
      <c r="BGE42" s="78"/>
      <c r="BGF42" s="78"/>
      <c r="BGG42" s="78"/>
      <c r="BGH42" s="78"/>
      <c r="BGI42" s="78"/>
      <c r="BGJ42" s="78"/>
      <c r="BGK42" s="78"/>
      <c r="BGL42" s="78"/>
      <c r="BGM42" s="78"/>
      <c r="BGN42" s="78"/>
      <c r="BGO42" s="78"/>
      <c r="BGP42" s="78"/>
      <c r="BGQ42" s="78"/>
      <c r="BGR42" s="78"/>
      <c r="BGS42" s="78"/>
      <c r="BGT42" s="78"/>
      <c r="BGU42" s="78"/>
      <c r="BGV42" s="78"/>
      <c r="BGW42" s="78"/>
      <c r="BGX42" s="78"/>
      <c r="BGY42" s="78"/>
      <c r="BGZ42" s="78"/>
      <c r="BHA42" s="78"/>
      <c r="BHB42" s="78"/>
      <c r="BHC42" s="78"/>
      <c r="BHD42" s="78"/>
      <c r="BHE42" s="78"/>
      <c r="BHF42" s="78"/>
      <c r="BHG42" s="78"/>
      <c r="BHH42" s="78"/>
      <c r="BHI42" s="78"/>
      <c r="BHJ42" s="78"/>
      <c r="BHK42" s="78"/>
      <c r="BHL42" s="78"/>
      <c r="BHM42" s="78"/>
      <c r="BHN42" s="78"/>
      <c r="BHO42" s="78"/>
      <c r="BHP42" s="78"/>
      <c r="BHQ42" s="78"/>
      <c r="BHR42" s="78"/>
      <c r="BHS42" s="78"/>
      <c r="BHT42" s="78"/>
      <c r="BHU42" s="78"/>
      <c r="BHV42" s="78"/>
      <c r="BHW42" s="78"/>
      <c r="BHX42" s="78"/>
      <c r="BHY42" s="78"/>
      <c r="BHZ42" s="78"/>
      <c r="BIA42" s="78"/>
      <c r="BIB42" s="78"/>
      <c r="BIC42" s="78"/>
      <c r="BID42" s="78"/>
      <c r="BIE42" s="78"/>
      <c r="BIF42" s="78"/>
      <c r="BIG42" s="78"/>
      <c r="BIH42" s="78"/>
      <c r="BII42" s="78"/>
      <c r="BIJ42" s="78"/>
      <c r="BIK42" s="78"/>
      <c r="BIL42" s="78"/>
      <c r="BIM42" s="78"/>
      <c r="BIN42" s="78"/>
      <c r="BIO42" s="78"/>
      <c r="BIP42" s="78"/>
      <c r="BIQ42" s="78"/>
      <c r="BIR42" s="78"/>
      <c r="BIS42" s="78"/>
      <c r="BIT42" s="78"/>
      <c r="BIU42" s="78"/>
      <c r="BIV42" s="78"/>
      <c r="BIW42" s="78"/>
      <c r="BIX42" s="78"/>
      <c r="BIY42" s="78"/>
      <c r="BIZ42" s="78"/>
      <c r="BJA42" s="78"/>
      <c r="BJB42" s="78"/>
      <c r="BJC42" s="78"/>
      <c r="BJD42" s="78"/>
      <c r="BJE42" s="78"/>
      <c r="BJF42" s="78"/>
      <c r="BJG42" s="78"/>
      <c r="BJH42" s="78"/>
      <c r="BJI42" s="78"/>
      <c r="BJJ42" s="78"/>
      <c r="BJK42" s="78"/>
      <c r="BJL42" s="78"/>
      <c r="BJM42" s="78"/>
      <c r="BJN42" s="78"/>
      <c r="BJO42" s="78"/>
      <c r="BJP42" s="78"/>
      <c r="BJQ42" s="78"/>
      <c r="BJR42" s="78"/>
      <c r="BJS42" s="78"/>
      <c r="BJT42" s="78"/>
      <c r="BJU42" s="78"/>
      <c r="BJV42" s="78"/>
      <c r="BJW42" s="78"/>
      <c r="BJX42" s="78"/>
      <c r="BJY42" s="78"/>
      <c r="BJZ42" s="78"/>
      <c r="BKA42" s="78"/>
      <c r="BKB42" s="78"/>
      <c r="BKC42" s="78"/>
      <c r="BKD42" s="78"/>
      <c r="BKE42" s="78"/>
      <c r="BKF42" s="78"/>
      <c r="BKG42" s="78"/>
      <c r="BKH42" s="78"/>
      <c r="BKI42" s="78"/>
      <c r="BKJ42" s="78"/>
      <c r="BKK42" s="78"/>
      <c r="BKL42" s="78"/>
      <c r="BKM42" s="78"/>
      <c r="BKN42" s="78"/>
      <c r="BKO42" s="78"/>
      <c r="BKP42" s="78"/>
      <c r="BKQ42" s="78"/>
      <c r="BKR42" s="78"/>
      <c r="BKS42" s="78"/>
      <c r="BKT42" s="78"/>
      <c r="BKU42" s="78"/>
      <c r="BKV42" s="78"/>
      <c r="BKW42" s="78"/>
      <c r="BKX42" s="78"/>
      <c r="BKY42" s="78"/>
      <c r="BKZ42" s="78"/>
      <c r="BLA42" s="78"/>
      <c r="BLB42" s="78"/>
      <c r="BLC42" s="78"/>
      <c r="BLD42" s="78"/>
      <c r="BLE42" s="78"/>
      <c r="BLF42" s="78"/>
      <c r="BLG42" s="78"/>
      <c r="BLH42" s="78"/>
      <c r="BLI42" s="78"/>
      <c r="BLJ42" s="78"/>
      <c r="BLK42" s="78"/>
      <c r="BLL42" s="78"/>
      <c r="BLM42" s="78"/>
      <c r="BLN42" s="78"/>
      <c r="BLO42" s="78"/>
      <c r="BLP42" s="78"/>
      <c r="BLQ42" s="78"/>
      <c r="BLR42" s="78"/>
      <c r="BLS42" s="78"/>
      <c r="BLT42" s="78"/>
      <c r="BLU42" s="78"/>
      <c r="BLV42" s="78"/>
      <c r="BLW42" s="78"/>
      <c r="BLX42" s="78"/>
      <c r="BLY42" s="78"/>
      <c r="BLZ42" s="78"/>
      <c r="BMA42" s="78"/>
      <c r="BMB42" s="78"/>
      <c r="BMC42" s="78"/>
      <c r="BMD42" s="78"/>
      <c r="BME42" s="78"/>
      <c r="BMF42" s="78"/>
      <c r="BMG42" s="78"/>
      <c r="BMH42" s="78"/>
      <c r="BMI42" s="78"/>
      <c r="BMJ42" s="78"/>
      <c r="BMK42" s="78"/>
      <c r="BML42" s="78"/>
      <c r="BMM42" s="78"/>
      <c r="BMN42" s="78"/>
      <c r="BMO42" s="78"/>
      <c r="BMP42" s="78"/>
      <c r="BMQ42" s="78"/>
      <c r="BMR42" s="78"/>
      <c r="BMS42" s="78"/>
      <c r="BMT42" s="78"/>
      <c r="BMU42" s="78"/>
      <c r="BMV42" s="78"/>
      <c r="BMW42" s="78"/>
      <c r="BMX42" s="78"/>
      <c r="BMY42" s="78"/>
      <c r="BMZ42" s="78"/>
      <c r="BNA42" s="78"/>
      <c r="BNB42" s="78"/>
      <c r="BNC42" s="78"/>
      <c r="BND42" s="78"/>
      <c r="BNE42" s="78"/>
      <c r="BNF42" s="78"/>
      <c r="BNG42" s="78"/>
      <c r="BNH42" s="78"/>
      <c r="BNI42" s="78"/>
      <c r="BNJ42" s="78"/>
      <c r="BNK42" s="78"/>
      <c r="BNL42" s="78"/>
      <c r="BNM42" s="78"/>
      <c r="BNN42" s="78"/>
      <c r="BNO42" s="78"/>
      <c r="BNP42" s="78"/>
      <c r="BNQ42" s="78"/>
      <c r="BNR42" s="78"/>
      <c r="BNS42" s="78"/>
      <c r="BNT42" s="78"/>
      <c r="BNU42" s="78"/>
      <c r="BNV42" s="78"/>
      <c r="BNW42" s="78"/>
      <c r="BNX42" s="78"/>
      <c r="BNY42" s="78"/>
      <c r="BNZ42" s="78"/>
      <c r="BOA42" s="78"/>
      <c r="BOB42" s="78"/>
      <c r="BOC42" s="78"/>
      <c r="BOD42" s="78"/>
      <c r="BOE42" s="78"/>
      <c r="BOF42" s="78"/>
      <c r="BOG42" s="78"/>
      <c r="BOH42" s="78"/>
      <c r="BOI42" s="78"/>
      <c r="BOJ42" s="78"/>
      <c r="BOK42" s="78"/>
      <c r="BOL42" s="78"/>
      <c r="BOM42" s="78"/>
      <c r="BON42" s="78"/>
      <c r="BOO42" s="78"/>
      <c r="BOP42" s="78"/>
      <c r="BOQ42" s="78"/>
      <c r="BOR42" s="78"/>
      <c r="BOS42" s="78"/>
      <c r="BOT42" s="78"/>
      <c r="BOU42" s="78"/>
      <c r="BOV42" s="78"/>
      <c r="BOW42" s="78"/>
      <c r="BOX42" s="78"/>
      <c r="BOY42" s="78"/>
      <c r="BOZ42" s="78"/>
      <c r="BPA42" s="78"/>
      <c r="BPB42" s="78"/>
      <c r="BPC42" s="78"/>
      <c r="BPD42" s="78"/>
      <c r="BPE42" s="78"/>
      <c r="BPF42" s="78"/>
      <c r="BPG42" s="78"/>
      <c r="BPH42" s="78"/>
      <c r="BPI42" s="78"/>
      <c r="BPJ42" s="78"/>
      <c r="BPK42" s="78"/>
      <c r="BPL42" s="78"/>
      <c r="BPM42" s="78"/>
      <c r="BPN42" s="78"/>
      <c r="BPO42" s="78"/>
      <c r="BPP42" s="78"/>
      <c r="BPQ42" s="78"/>
      <c r="BPR42" s="78"/>
      <c r="BPS42" s="78"/>
      <c r="BPT42" s="78"/>
      <c r="BPU42" s="78"/>
      <c r="BPV42" s="78"/>
      <c r="BPW42" s="78"/>
      <c r="BPX42" s="78"/>
      <c r="BPY42" s="78"/>
      <c r="BPZ42" s="78"/>
      <c r="BQA42" s="78"/>
      <c r="BQB42" s="78"/>
      <c r="BQC42" s="78"/>
      <c r="BQD42" s="78"/>
      <c r="BQE42" s="78"/>
      <c r="BQF42" s="78"/>
      <c r="BQG42" s="78"/>
      <c r="BQH42" s="78"/>
      <c r="BQI42" s="78"/>
      <c r="BQJ42" s="78"/>
      <c r="BQK42" s="78"/>
      <c r="BQL42" s="78"/>
      <c r="BQM42" s="78"/>
      <c r="BQN42" s="78"/>
      <c r="BQO42" s="78"/>
      <c r="BQP42" s="78"/>
      <c r="BQQ42" s="78"/>
      <c r="BQR42" s="78"/>
      <c r="BQS42" s="78"/>
      <c r="BQT42" s="78"/>
      <c r="BQU42" s="78"/>
      <c r="BQV42" s="78"/>
      <c r="BQW42" s="78"/>
      <c r="BQX42" s="78"/>
      <c r="BQY42" s="78"/>
      <c r="BQZ42" s="78"/>
      <c r="BRA42" s="78"/>
      <c r="BRB42" s="78"/>
      <c r="BRC42" s="78"/>
      <c r="BRD42" s="78"/>
      <c r="BRE42" s="78"/>
      <c r="BRF42" s="78"/>
      <c r="BRG42" s="78"/>
      <c r="BRH42" s="78"/>
      <c r="BRI42" s="78"/>
      <c r="BRJ42" s="78"/>
      <c r="BRK42" s="78"/>
      <c r="BRL42" s="78"/>
      <c r="BRM42" s="78"/>
      <c r="BRN42" s="78"/>
      <c r="BRO42" s="78"/>
      <c r="BRP42" s="78"/>
      <c r="BRQ42" s="78"/>
      <c r="BRR42" s="78"/>
      <c r="BRS42" s="78"/>
      <c r="BRT42" s="78"/>
      <c r="BRU42" s="78"/>
      <c r="BRV42" s="78"/>
      <c r="BRW42" s="78"/>
      <c r="BRX42" s="78"/>
      <c r="BRY42" s="78"/>
      <c r="BRZ42" s="78"/>
      <c r="BSA42" s="78"/>
      <c r="BSB42" s="78"/>
      <c r="BSC42" s="78"/>
      <c r="BSD42" s="78"/>
      <c r="BSE42" s="78"/>
      <c r="BSF42" s="78"/>
      <c r="BSG42" s="78"/>
      <c r="BSH42" s="78"/>
      <c r="BSI42" s="78"/>
      <c r="BSJ42" s="78"/>
      <c r="BSK42" s="78"/>
      <c r="BSL42" s="78"/>
      <c r="BSM42" s="78"/>
      <c r="BSN42" s="78"/>
      <c r="BSO42" s="78"/>
      <c r="BSP42" s="78"/>
      <c r="BSQ42" s="78"/>
      <c r="BSR42" s="78"/>
      <c r="BSS42" s="78"/>
      <c r="BST42" s="78"/>
      <c r="BSU42" s="78"/>
      <c r="BSV42" s="78"/>
      <c r="BSW42" s="78"/>
      <c r="BSX42" s="78"/>
      <c r="BSY42" s="78"/>
      <c r="BSZ42" s="78"/>
      <c r="BTA42" s="78"/>
      <c r="BTB42" s="78"/>
      <c r="BTC42" s="78"/>
      <c r="BTD42" s="78"/>
      <c r="BTE42" s="78"/>
      <c r="BTF42" s="78"/>
      <c r="BTG42" s="78"/>
      <c r="BTH42" s="78"/>
      <c r="BTI42" s="78"/>
      <c r="BTJ42" s="78"/>
      <c r="BTK42" s="78"/>
      <c r="BTL42" s="78"/>
      <c r="BTM42" s="78"/>
      <c r="BTN42" s="78"/>
      <c r="BTO42" s="78"/>
      <c r="BTP42" s="78"/>
      <c r="BTQ42" s="78"/>
      <c r="BTR42" s="78"/>
      <c r="BTS42" s="78"/>
      <c r="BTT42" s="78"/>
      <c r="BTU42" s="78"/>
      <c r="BTV42" s="78"/>
      <c r="BTW42" s="78"/>
      <c r="BTX42" s="78"/>
      <c r="BTY42" s="78"/>
      <c r="BTZ42" s="78"/>
      <c r="BUA42" s="78"/>
      <c r="BUB42" s="78"/>
      <c r="BUC42" s="78"/>
      <c r="BUD42" s="78"/>
      <c r="BUE42" s="78"/>
      <c r="BUF42" s="78"/>
      <c r="BUG42" s="78"/>
      <c r="BUH42" s="78"/>
      <c r="BUI42" s="78"/>
      <c r="BUJ42" s="78"/>
      <c r="BUK42" s="78"/>
      <c r="BUL42" s="78"/>
      <c r="BUM42" s="78"/>
      <c r="BUN42" s="78"/>
      <c r="BUO42" s="78"/>
      <c r="BUP42" s="78"/>
      <c r="BUQ42" s="78"/>
      <c r="BUR42" s="78"/>
      <c r="BUS42" s="78"/>
      <c r="BUT42" s="78"/>
      <c r="BUU42" s="78"/>
      <c r="BUV42" s="78"/>
      <c r="BUW42" s="78"/>
      <c r="BUX42" s="78"/>
      <c r="BUY42" s="78"/>
      <c r="BUZ42" s="78"/>
      <c r="BVA42" s="78"/>
      <c r="BVB42" s="78"/>
      <c r="BVC42" s="78"/>
      <c r="BVD42" s="78"/>
      <c r="BVE42" s="78"/>
      <c r="BVF42" s="78"/>
      <c r="BVG42" s="78"/>
      <c r="BVH42" s="78"/>
      <c r="BVI42" s="78"/>
      <c r="BVJ42" s="78"/>
      <c r="BVK42" s="78"/>
      <c r="BVL42" s="78"/>
      <c r="BVM42" s="78"/>
      <c r="BVN42" s="78"/>
      <c r="BVO42" s="78"/>
      <c r="BVP42" s="78"/>
      <c r="BVQ42" s="78"/>
      <c r="BVR42" s="78"/>
      <c r="BVS42" s="78"/>
      <c r="BVT42" s="78"/>
      <c r="BVU42" s="78"/>
      <c r="BVV42" s="78"/>
      <c r="BVW42" s="78"/>
      <c r="BVX42" s="78"/>
      <c r="BVY42" s="78"/>
      <c r="BVZ42" s="78"/>
      <c r="BWA42" s="78"/>
      <c r="BWB42" s="78"/>
      <c r="BWC42" s="78"/>
      <c r="BWD42" s="78"/>
      <c r="BWE42" s="78"/>
      <c r="BWF42" s="78"/>
      <c r="BWG42" s="78"/>
      <c r="BWH42" s="78"/>
      <c r="BWI42" s="78"/>
      <c r="BWJ42" s="78"/>
      <c r="BWK42" s="78"/>
      <c r="BWL42" s="78"/>
      <c r="BWM42" s="78"/>
      <c r="BWN42" s="78"/>
      <c r="BWO42" s="78"/>
      <c r="BWP42" s="78"/>
      <c r="BWQ42" s="78"/>
      <c r="BWR42" s="78"/>
      <c r="BWS42" s="78"/>
      <c r="BWT42" s="78"/>
      <c r="BWU42" s="78"/>
      <c r="BWV42" s="78"/>
      <c r="BWW42" s="78"/>
      <c r="BWX42" s="78"/>
      <c r="BWY42" s="78"/>
      <c r="BWZ42" s="78"/>
      <c r="BXA42" s="78"/>
      <c r="BXB42" s="78"/>
      <c r="BXC42" s="78"/>
      <c r="BXD42" s="78"/>
      <c r="BXE42" s="78"/>
      <c r="BXF42" s="78"/>
      <c r="BXG42" s="78"/>
      <c r="BXH42" s="78"/>
      <c r="BXI42" s="78"/>
      <c r="BXJ42" s="78"/>
      <c r="BXK42" s="78"/>
      <c r="BXL42" s="78"/>
      <c r="BXM42" s="78"/>
      <c r="BXN42" s="78"/>
      <c r="BXO42" s="78"/>
      <c r="BXP42" s="78"/>
      <c r="BXQ42" s="78"/>
      <c r="BXR42" s="78"/>
      <c r="BXS42" s="78"/>
      <c r="BXT42" s="78"/>
      <c r="BXU42" s="78"/>
      <c r="BXV42" s="78"/>
      <c r="BXW42" s="78"/>
      <c r="BXX42" s="78"/>
      <c r="BXY42" s="78"/>
      <c r="BXZ42" s="78"/>
      <c r="BYA42" s="78"/>
      <c r="BYB42" s="78"/>
      <c r="BYC42" s="78"/>
      <c r="BYD42" s="78"/>
      <c r="BYE42" s="78"/>
      <c r="BYF42" s="78"/>
      <c r="BYG42" s="78"/>
      <c r="BYH42" s="78"/>
      <c r="BYI42" s="78"/>
      <c r="BYJ42" s="78"/>
      <c r="BYK42" s="78"/>
      <c r="BYL42" s="78"/>
      <c r="BYM42" s="78"/>
      <c r="BYN42" s="78"/>
      <c r="BYO42" s="78"/>
      <c r="BYP42" s="78"/>
      <c r="BYQ42" s="78"/>
      <c r="BYR42" s="78"/>
      <c r="BYS42" s="78"/>
      <c r="BYT42" s="78"/>
      <c r="BYU42" s="78"/>
      <c r="BYV42" s="78"/>
      <c r="BYW42" s="78"/>
      <c r="BYX42" s="78"/>
      <c r="BYY42" s="78"/>
      <c r="BYZ42" s="78"/>
      <c r="BZA42" s="78"/>
      <c r="BZB42" s="78"/>
      <c r="BZC42" s="78"/>
      <c r="BZD42" s="78"/>
      <c r="BZE42" s="78"/>
      <c r="BZF42" s="78"/>
      <c r="BZG42" s="78"/>
      <c r="BZH42" s="78"/>
      <c r="BZI42" s="78"/>
      <c r="BZJ42" s="78"/>
      <c r="BZK42" s="78"/>
      <c r="BZL42" s="78"/>
      <c r="BZM42" s="78"/>
      <c r="BZN42" s="78"/>
      <c r="BZO42" s="78"/>
      <c r="BZP42" s="78"/>
      <c r="BZQ42" s="78"/>
      <c r="BZR42" s="78"/>
      <c r="BZS42" s="78"/>
      <c r="BZT42" s="78"/>
      <c r="BZU42" s="78"/>
      <c r="BZV42" s="78"/>
      <c r="BZW42" s="78"/>
      <c r="BZX42" s="78"/>
      <c r="BZY42" s="78"/>
      <c r="BZZ42" s="78"/>
      <c r="CAA42" s="78"/>
      <c r="CAB42" s="78"/>
      <c r="CAC42" s="78"/>
      <c r="CAD42" s="78"/>
      <c r="CAE42" s="78"/>
      <c r="CAF42" s="78"/>
      <c r="CAG42" s="78"/>
      <c r="CAH42" s="78"/>
      <c r="CAI42" s="78"/>
      <c r="CAJ42" s="78"/>
      <c r="CAK42" s="78"/>
      <c r="CAL42" s="78"/>
      <c r="CAM42" s="78"/>
      <c r="CAN42" s="78"/>
      <c r="CAO42" s="78"/>
      <c r="CAP42" s="78"/>
      <c r="CAQ42" s="78"/>
      <c r="CAR42" s="78"/>
      <c r="CAS42" s="78"/>
      <c r="CAT42" s="78"/>
      <c r="CAU42" s="78"/>
      <c r="CAV42" s="78"/>
      <c r="CAW42" s="78"/>
      <c r="CAX42" s="78"/>
      <c r="CAY42" s="78"/>
      <c r="CAZ42" s="78"/>
      <c r="CBA42" s="78"/>
      <c r="CBB42" s="78"/>
      <c r="CBC42" s="78"/>
      <c r="CBD42" s="78"/>
      <c r="CBE42" s="78"/>
      <c r="CBF42" s="78"/>
      <c r="CBG42" s="78"/>
      <c r="CBH42" s="78"/>
      <c r="CBI42" s="78"/>
      <c r="CBJ42" s="78"/>
      <c r="CBK42" s="78"/>
      <c r="CBL42" s="78"/>
      <c r="CBM42" s="78"/>
      <c r="CBN42" s="78"/>
      <c r="CBO42" s="78"/>
      <c r="CBP42" s="78"/>
      <c r="CBQ42" s="78"/>
      <c r="CBR42" s="78"/>
      <c r="CBS42" s="78"/>
      <c r="CBT42" s="78"/>
      <c r="CBU42" s="78"/>
      <c r="CBV42" s="78"/>
      <c r="CBW42" s="78"/>
      <c r="CBX42" s="78"/>
      <c r="CBY42" s="78"/>
      <c r="CBZ42" s="78"/>
      <c r="CCA42" s="78"/>
      <c r="CCB42" s="78"/>
      <c r="CCC42" s="78"/>
      <c r="CCD42" s="78"/>
      <c r="CCE42" s="78"/>
      <c r="CCF42" s="78"/>
      <c r="CCG42" s="78"/>
      <c r="CCH42" s="78"/>
      <c r="CCI42" s="78"/>
      <c r="CCJ42" s="78"/>
      <c r="CCK42" s="78"/>
      <c r="CCL42" s="78"/>
      <c r="CCM42" s="78"/>
      <c r="CCN42" s="78"/>
      <c r="CCO42" s="78"/>
      <c r="CCP42" s="78"/>
      <c r="CCQ42" s="78"/>
      <c r="CCR42" s="78"/>
      <c r="CCS42" s="78"/>
      <c r="CCT42" s="78"/>
      <c r="CCU42" s="78"/>
      <c r="CCV42" s="78"/>
      <c r="CCW42" s="78"/>
      <c r="CCX42" s="78"/>
      <c r="CCY42" s="78"/>
      <c r="CCZ42" s="78"/>
      <c r="CDA42" s="78"/>
      <c r="CDB42" s="78"/>
      <c r="CDC42" s="78"/>
      <c r="CDD42" s="78"/>
      <c r="CDE42" s="78"/>
      <c r="CDF42" s="78"/>
      <c r="CDG42" s="78"/>
      <c r="CDH42" s="78"/>
      <c r="CDI42" s="78"/>
      <c r="CDJ42" s="78"/>
      <c r="CDK42" s="78"/>
      <c r="CDL42" s="78"/>
      <c r="CDM42" s="78"/>
      <c r="CDN42" s="78"/>
      <c r="CDO42" s="78"/>
      <c r="CDP42" s="78"/>
      <c r="CDQ42" s="78"/>
      <c r="CDR42" s="78"/>
      <c r="CDS42" s="78"/>
      <c r="CDT42" s="78"/>
      <c r="CDU42" s="78"/>
      <c r="CDV42" s="78"/>
      <c r="CDW42" s="78"/>
      <c r="CDX42" s="78"/>
      <c r="CDY42" s="78"/>
      <c r="CDZ42" s="78"/>
      <c r="CEA42" s="78"/>
      <c r="CEB42" s="78"/>
      <c r="CEC42" s="78"/>
      <c r="CED42" s="78"/>
      <c r="CEE42" s="78"/>
      <c r="CEF42" s="78"/>
      <c r="CEG42" s="78"/>
      <c r="CEH42" s="78"/>
      <c r="CEI42" s="78"/>
      <c r="CEJ42" s="78"/>
      <c r="CEK42" s="78"/>
      <c r="CEL42" s="78"/>
      <c r="CEM42" s="78"/>
      <c r="CEN42" s="78"/>
      <c r="CEO42" s="78"/>
      <c r="CEP42" s="78"/>
      <c r="CEQ42" s="78"/>
      <c r="CER42" s="78"/>
      <c r="CES42" s="78"/>
      <c r="CET42" s="78"/>
      <c r="CEU42" s="78"/>
      <c r="CEV42" s="78"/>
      <c r="CEW42" s="78"/>
      <c r="CEX42" s="78"/>
      <c r="CEY42" s="78"/>
      <c r="CEZ42" s="78"/>
      <c r="CFA42" s="78"/>
      <c r="CFB42" s="78"/>
      <c r="CFC42" s="78"/>
      <c r="CFD42" s="78"/>
      <c r="CFE42" s="78"/>
      <c r="CFF42" s="78"/>
      <c r="CFG42" s="78"/>
      <c r="CFH42" s="78"/>
      <c r="CFI42" s="78"/>
      <c r="CFJ42" s="78"/>
      <c r="CFK42" s="78"/>
      <c r="CFL42" s="78"/>
      <c r="CFM42" s="78"/>
      <c r="CFN42" s="78"/>
      <c r="CFO42" s="78"/>
      <c r="CFP42" s="78"/>
      <c r="CFQ42" s="78"/>
      <c r="CFR42" s="78"/>
      <c r="CFS42" s="78"/>
      <c r="CFT42" s="78"/>
      <c r="CFU42" s="78"/>
      <c r="CFV42" s="78"/>
      <c r="CFW42" s="78"/>
      <c r="CFX42" s="78"/>
      <c r="CFY42" s="78"/>
      <c r="CFZ42" s="78"/>
      <c r="CGA42" s="78"/>
      <c r="CGB42" s="78"/>
      <c r="CGC42" s="78"/>
      <c r="CGD42" s="78"/>
      <c r="CGE42" s="78"/>
      <c r="CGF42" s="78"/>
      <c r="CGG42" s="78"/>
      <c r="CGH42" s="78"/>
      <c r="CGI42" s="78"/>
      <c r="CGJ42" s="78"/>
      <c r="CGK42" s="78"/>
      <c r="CGL42" s="78"/>
      <c r="CGM42" s="78"/>
      <c r="CGN42" s="78"/>
      <c r="CGO42" s="78"/>
      <c r="CGP42" s="78"/>
      <c r="CGQ42" s="78"/>
      <c r="CGR42" s="78"/>
      <c r="CGS42" s="78"/>
      <c r="CGT42" s="78"/>
      <c r="CGU42" s="78"/>
      <c r="CGV42" s="78"/>
      <c r="CGW42" s="78"/>
      <c r="CGX42" s="78"/>
      <c r="CGY42" s="78"/>
      <c r="CGZ42" s="78"/>
      <c r="CHA42" s="78"/>
      <c r="CHB42" s="78"/>
      <c r="CHC42" s="78"/>
      <c r="CHD42" s="78"/>
      <c r="CHE42" s="78"/>
      <c r="CHF42" s="78"/>
      <c r="CHG42" s="78"/>
      <c r="CHH42" s="78"/>
      <c r="CHI42" s="78"/>
      <c r="CHJ42" s="78"/>
      <c r="CHK42" s="78"/>
      <c r="CHL42" s="78"/>
      <c r="CHM42" s="78"/>
      <c r="CHN42" s="78"/>
      <c r="CHO42" s="78"/>
      <c r="CHP42" s="78"/>
      <c r="CHQ42" s="78"/>
      <c r="CHR42" s="78"/>
      <c r="CHS42" s="78"/>
      <c r="CHT42" s="78"/>
      <c r="CHU42" s="78"/>
      <c r="CHV42" s="78"/>
      <c r="CHW42" s="78"/>
      <c r="CHX42" s="78"/>
      <c r="CHY42" s="78"/>
      <c r="CHZ42" s="78"/>
      <c r="CIA42" s="78"/>
      <c r="CIB42" s="78"/>
      <c r="CIC42" s="78"/>
      <c r="CID42" s="78"/>
      <c r="CIE42" s="78"/>
      <c r="CIF42" s="78"/>
      <c r="CIG42" s="78"/>
      <c r="CIH42" s="78"/>
      <c r="CII42" s="78"/>
      <c r="CIJ42" s="78"/>
      <c r="CIK42" s="78"/>
      <c r="CIL42" s="78"/>
      <c r="CIM42" s="78"/>
      <c r="CIN42" s="78"/>
      <c r="CIO42" s="78"/>
      <c r="CIP42" s="78"/>
      <c r="CIQ42" s="78"/>
      <c r="CIR42" s="78"/>
      <c r="CIS42" s="78"/>
      <c r="CIT42" s="78"/>
      <c r="CIU42" s="78"/>
      <c r="CIV42" s="78"/>
      <c r="CIW42" s="78"/>
      <c r="CIX42" s="78"/>
      <c r="CIY42" s="78"/>
      <c r="CIZ42" s="78"/>
      <c r="CJA42" s="78"/>
      <c r="CJB42" s="78"/>
      <c r="CJC42" s="78"/>
      <c r="CJD42" s="78"/>
      <c r="CJE42" s="78"/>
      <c r="CJF42" s="78"/>
      <c r="CJG42" s="78"/>
      <c r="CJH42" s="78"/>
      <c r="CJI42" s="78"/>
      <c r="CJJ42" s="78"/>
      <c r="CJK42" s="78"/>
      <c r="CJL42" s="78"/>
      <c r="CJM42" s="78"/>
      <c r="CJN42" s="78"/>
      <c r="CJO42" s="78"/>
      <c r="CJP42" s="78"/>
      <c r="CJQ42" s="78"/>
      <c r="CJR42" s="78"/>
      <c r="CJS42" s="78"/>
      <c r="CJT42" s="78"/>
      <c r="CJU42" s="78"/>
      <c r="CJV42" s="78"/>
      <c r="CJW42" s="78"/>
      <c r="CJX42" s="78"/>
      <c r="CJY42" s="78"/>
      <c r="CJZ42" s="78"/>
      <c r="CKA42" s="78"/>
      <c r="CKB42" s="78"/>
      <c r="CKC42" s="78"/>
      <c r="CKD42" s="78"/>
      <c r="CKE42" s="78"/>
      <c r="CKF42" s="78"/>
      <c r="CKG42" s="78"/>
      <c r="CKH42" s="78"/>
      <c r="CKI42" s="78"/>
      <c r="CKJ42" s="78"/>
      <c r="CKK42" s="78"/>
      <c r="CKL42" s="78"/>
      <c r="CKM42" s="78"/>
      <c r="CKN42" s="78"/>
      <c r="CKO42" s="78"/>
      <c r="CKP42" s="78"/>
      <c r="CKQ42" s="78"/>
      <c r="CKR42" s="78"/>
      <c r="CKS42" s="78"/>
      <c r="CKT42" s="78"/>
      <c r="CKU42" s="78"/>
      <c r="CKV42" s="78"/>
      <c r="CKW42" s="78"/>
      <c r="CKX42" s="78"/>
      <c r="CKY42" s="78"/>
      <c r="CKZ42" s="78"/>
      <c r="CLA42" s="78"/>
      <c r="CLB42" s="78"/>
      <c r="CLC42" s="78"/>
      <c r="CLD42" s="78"/>
      <c r="CLE42" s="78"/>
      <c r="CLF42" s="78"/>
      <c r="CLG42" s="78"/>
      <c r="CLH42" s="78"/>
      <c r="CLI42" s="78"/>
      <c r="CLJ42" s="78"/>
      <c r="CLK42" s="78"/>
      <c r="CLL42" s="78"/>
      <c r="CLM42" s="78"/>
      <c r="CLN42" s="78"/>
      <c r="CLO42" s="78"/>
      <c r="CLP42" s="78"/>
      <c r="CLQ42" s="78"/>
      <c r="CLR42" s="78"/>
      <c r="CLS42" s="78"/>
      <c r="CLT42" s="78"/>
      <c r="CLU42" s="78"/>
      <c r="CLV42" s="78"/>
      <c r="CLW42" s="78"/>
      <c r="CLX42" s="78"/>
      <c r="CLY42" s="78"/>
      <c r="CLZ42" s="78"/>
      <c r="CMA42" s="78"/>
      <c r="CMB42" s="78"/>
      <c r="CMC42" s="78"/>
      <c r="CMD42" s="78"/>
      <c r="CME42" s="78"/>
      <c r="CMF42" s="78"/>
      <c r="CMG42" s="78"/>
      <c r="CMH42" s="78"/>
      <c r="CMI42" s="78"/>
      <c r="CMJ42" s="78"/>
      <c r="CMK42" s="78"/>
      <c r="CML42" s="78"/>
      <c r="CMM42" s="78"/>
      <c r="CMN42" s="78"/>
      <c r="CMO42" s="78"/>
      <c r="CMP42" s="78"/>
      <c r="CMQ42" s="78"/>
      <c r="CMR42" s="78"/>
      <c r="CMS42" s="78"/>
      <c r="CMT42" s="78"/>
      <c r="CMU42" s="78"/>
      <c r="CMV42" s="78"/>
      <c r="CMW42" s="78"/>
      <c r="CMX42" s="78"/>
      <c r="CMY42" s="78"/>
      <c r="CMZ42" s="78"/>
      <c r="CNA42" s="78"/>
      <c r="CNB42" s="78"/>
      <c r="CNC42" s="78"/>
      <c r="CND42" s="78"/>
      <c r="CNE42" s="78"/>
      <c r="CNF42" s="78"/>
      <c r="CNG42" s="78"/>
      <c r="CNH42" s="78"/>
      <c r="CNI42" s="78"/>
      <c r="CNJ42" s="78"/>
      <c r="CNK42" s="78"/>
      <c r="CNL42" s="78"/>
      <c r="CNM42" s="78"/>
      <c r="CNN42" s="78"/>
      <c r="CNO42" s="78"/>
      <c r="CNP42" s="78"/>
      <c r="CNQ42" s="78"/>
      <c r="CNR42" s="78"/>
      <c r="CNS42" s="78"/>
      <c r="CNT42" s="78"/>
      <c r="CNU42" s="78"/>
      <c r="CNV42" s="78"/>
      <c r="CNW42" s="78"/>
      <c r="CNX42" s="78"/>
      <c r="CNY42" s="78"/>
      <c r="CNZ42" s="78"/>
      <c r="COA42" s="78"/>
      <c r="COB42" s="78"/>
      <c r="COC42" s="78"/>
      <c r="COD42" s="78"/>
      <c r="COE42" s="78"/>
      <c r="COF42" s="78"/>
      <c r="COG42" s="78"/>
      <c r="COH42" s="78"/>
      <c r="COI42" s="78"/>
      <c r="COJ42" s="78"/>
      <c r="COK42" s="78"/>
      <c r="COL42" s="78"/>
      <c r="COM42" s="78"/>
      <c r="CON42" s="78"/>
      <c r="COO42" s="78"/>
      <c r="COP42" s="78"/>
      <c r="COQ42" s="78"/>
      <c r="COR42" s="78"/>
      <c r="COS42" s="78"/>
      <c r="COT42" s="78"/>
      <c r="COU42" s="78"/>
      <c r="COV42" s="78"/>
      <c r="COW42" s="78"/>
      <c r="COX42" s="78"/>
      <c r="COY42" s="78"/>
      <c r="COZ42" s="78"/>
      <c r="CPA42" s="78"/>
      <c r="CPB42" s="78"/>
      <c r="CPC42" s="78"/>
      <c r="CPD42" s="78"/>
      <c r="CPE42" s="78"/>
      <c r="CPF42" s="78"/>
      <c r="CPG42" s="78"/>
      <c r="CPH42" s="78"/>
      <c r="CPI42" s="78"/>
      <c r="CPJ42" s="78"/>
      <c r="CPK42" s="78"/>
      <c r="CPL42" s="78"/>
      <c r="CPM42" s="78"/>
      <c r="CPN42" s="78"/>
      <c r="CPO42" s="78"/>
      <c r="CPP42" s="78"/>
      <c r="CPQ42" s="78"/>
      <c r="CPR42" s="78"/>
      <c r="CPS42" s="78"/>
      <c r="CPT42" s="78"/>
      <c r="CPU42" s="78"/>
      <c r="CPV42" s="78"/>
      <c r="CPW42" s="78"/>
      <c r="CPX42" s="78"/>
      <c r="CPY42" s="78"/>
      <c r="CPZ42" s="78"/>
      <c r="CQA42" s="78"/>
      <c r="CQB42" s="78"/>
      <c r="CQC42" s="78"/>
      <c r="CQD42" s="78"/>
      <c r="CQE42" s="78"/>
      <c r="CQF42" s="78"/>
      <c r="CQG42" s="78"/>
      <c r="CQH42" s="78"/>
      <c r="CQI42" s="78"/>
      <c r="CQJ42" s="78"/>
      <c r="CQK42" s="78"/>
      <c r="CQL42" s="78"/>
      <c r="CQM42" s="78"/>
      <c r="CQN42" s="78"/>
      <c r="CQO42" s="78"/>
      <c r="CQP42" s="78"/>
      <c r="CQQ42" s="78"/>
      <c r="CQR42" s="78"/>
      <c r="CQS42" s="78"/>
      <c r="CQT42" s="78"/>
      <c r="CQU42" s="78"/>
      <c r="CQV42" s="78"/>
      <c r="CQW42" s="78"/>
      <c r="CQX42" s="78"/>
      <c r="CQY42" s="78"/>
      <c r="CQZ42" s="78"/>
      <c r="CRA42" s="78"/>
      <c r="CRB42" s="78"/>
      <c r="CRC42" s="78"/>
      <c r="CRD42" s="78"/>
      <c r="CRE42" s="78"/>
      <c r="CRF42" s="78"/>
      <c r="CRG42" s="78"/>
      <c r="CRH42" s="78"/>
      <c r="CRI42" s="78"/>
      <c r="CRJ42" s="78"/>
      <c r="CRK42" s="78"/>
      <c r="CRL42" s="78"/>
      <c r="CRM42" s="78"/>
      <c r="CRN42" s="78"/>
      <c r="CRO42" s="78"/>
      <c r="CRP42" s="78"/>
      <c r="CRQ42" s="78"/>
      <c r="CRR42" s="78"/>
      <c r="CRS42" s="78"/>
      <c r="CRT42" s="78"/>
      <c r="CRU42" s="78"/>
      <c r="CRV42" s="78"/>
      <c r="CRW42" s="78"/>
      <c r="CRX42" s="78"/>
      <c r="CRY42" s="78"/>
      <c r="CRZ42" s="78"/>
      <c r="CSA42" s="78"/>
      <c r="CSB42" s="78"/>
      <c r="CSC42" s="78"/>
      <c r="CSD42" s="78"/>
      <c r="CSE42" s="78"/>
      <c r="CSF42" s="78"/>
      <c r="CSG42" s="78"/>
      <c r="CSH42" s="78"/>
      <c r="CSI42" s="78"/>
      <c r="CSJ42" s="78"/>
      <c r="CSK42" s="78"/>
      <c r="CSL42" s="78"/>
      <c r="CSM42" s="78"/>
      <c r="CSN42" s="78"/>
      <c r="CSO42" s="78"/>
      <c r="CSP42" s="78"/>
      <c r="CSQ42" s="78"/>
      <c r="CSR42" s="78"/>
      <c r="CSS42" s="78"/>
      <c r="CST42" s="78"/>
      <c r="CSU42" s="78"/>
      <c r="CSV42" s="78"/>
      <c r="CSW42" s="78"/>
      <c r="CSX42" s="78"/>
      <c r="CSY42" s="78"/>
      <c r="CSZ42" s="78"/>
      <c r="CTA42" s="78"/>
      <c r="CTB42" s="78"/>
      <c r="CTC42" s="78"/>
      <c r="CTD42" s="78"/>
      <c r="CTE42" s="78"/>
      <c r="CTF42" s="78"/>
      <c r="CTG42" s="78"/>
      <c r="CTH42" s="78"/>
      <c r="CTI42" s="78"/>
      <c r="CTJ42" s="78"/>
      <c r="CTK42" s="78"/>
      <c r="CTL42" s="78"/>
      <c r="CTM42" s="78"/>
      <c r="CTN42" s="78"/>
      <c r="CTO42" s="78"/>
      <c r="CTP42" s="78"/>
      <c r="CTQ42" s="78"/>
      <c r="CTR42" s="78"/>
      <c r="CTS42" s="78"/>
      <c r="CTT42" s="78"/>
      <c r="CTU42" s="78"/>
      <c r="CTV42" s="78"/>
      <c r="CTW42" s="78"/>
      <c r="CTX42" s="78"/>
      <c r="CTY42" s="78"/>
      <c r="CTZ42" s="78"/>
      <c r="CUA42" s="78"/>
      <c r="CUB42" s="78"/>
      <c r="CUC42" s="78"/>
      <c r="CUD42" s="78"/>
      <c r="CUE42" s="78"/>
      <c r="CUF42" s="78"/>
      <c r="CUG42" s="78"/>
      <c r="CUH42" s="78"/>
      <c r="CUI42" s="78"/>
      <c r="CUJ42" s="78"/>
      <c r="CUK42" s="78"/>
      <c r="CUL42" s="78"/>
      <c r="CUM42" s="78"/>
      <c r="CUN42" s="78"/>
      <c r="CUO42" s="78"/>
      <c r="CUP42" s="78"/>
      <c r="CUQ42" s="78"/>
      <c r="CUR42" s="78"/>
      <c r="CUS42" s="78"/>
      <c r="CUT42" s="78"/>
      <c r="CUU42" s="78"/>
      <c r="CUV42" s="78"/>
      <c r="CUW42" s="78"/>
      <c r="CUX42" s="78"/>
      <c r="CUY42" s="78"/>
      <c r="CUZ42" s="78"/>
      <c r="CVA42" s="78"/>
      <c r="CVB42" s="78"/>
      <c r="CVC42" s="78"/>
      <c r="CVD42" s="78"/>
      <c r="CVE42" s="78"/>
      <c r="CVF42" s="78"/>
      <c r="CVG42" s="78"/>
      <c r="CVH42" s="78"/>
      <c r="CVI42" s="78"/>
      <c r="CVJ42" s="78"/>
      <c r="CVK42" s="78"/>
      <c r="CVL42" s="78"/>
      <c r="CVM42" s="78"/>
      <c r="CVN42" s="78"/>
      <c r="CVO42" s="78"/>
      <c r="CVP42" s="78"/>
      <c r="CVQ42" s="78"/>
      <c r="CVR42" s="78"/>
      <c r="CVS42" s="78"/>
      <c r="CVT42" s="78"/>
      <c r="CVU42" s="78"/>
      <c r="CVV42" s="78"/>
      <c r="CVW42" s="78"/>
      <c r="CVX42" s="78"/>
      <c r="CVY42" s="78"/>
      <c r="CVZ42" s="78"/>
      <c r="CWA42" s="78"/>
      <c r="CWB42" s="78"/>
      <c r="CWC42" s="78"/>
      <c r="CWD42" s="78"/>
      <c r="CWE42" s="78"/>
      <c r="CWF42" s="78"/>
      <c r="CWG42" s="78"/>
      <c r="CWH42" s="78"/>
      <c r="CWI42" s="78"/>
      <c r="CWJ42" s="78"/>
      <c r="CWK42" s="78"/>
      <c r="CWL42" s="78"/>
      <c r="CWM42" s="78"/>
      <c r="CWN42" s="78"/>
      <c r="CWO42" s="78"/>
      <c r="CWP42" s="78"/>
      <c r="CWQ42" s="78"/>
      <c r="CWR42" s="78"/>
      <c r="CWS42" s="78"/>
      <c r="CWT42" s="78"/>
      <c r="CWU42" s="78"/>
      <c r="CWV42" s="78"/>
      <c r="CWW42" s="78"/>
      <c r="CWX42" s="78"/>
      <c r="CWY42" s="78"/>
      <c r="CWZ42" s="78"/>
      <c r="CXA42" s="78"/>
      <c r="CXB42" s="78"/>
      <c r="CXC42" s="78"/>
      <c r="CXD42" s="78"/>
      <c r="CXE42" s="78"/>
      <c r="CXF42" s="78"/>
      <c r="CXG42" s="78"/>
      <c r="CXH42" s="78"/>
      <c r="CXI42" s="78"/>
      <c r="CXJ42" s="78"/>
      <c r="CXK42" s="78"/>
      <c r="CXL42" s="78"/>
      <c r="CXM42" s="78"/>
      <c r="CXN42" s="78"/>
      <c r="CXO42" s="78"/>
      <c r="CXP42" s="78"/>
      <c r="CXQ42" s="78"/>
      <c r="CXR42" s="78"/>
      <c r="CXS42" s="78"/>
      <c r="CXT42" s="78"/>
      <c r="CXU42" s="78"/>
      <c r="CXV42" s="78"/>
      <c r="CXW42" s="78"/>
      <c r="CXX42" s="78"/>
      <c r="CXY42" s="78"/>
      <c r="CXZ42" s="78"/>
      <c r="CYA42" s="78"/>
      <c r="CYB42" s="78"/>
      <c r="CYC42" s="78"/>
      <c r="CYD42" s="78"/>
      <c r="CYE42" s="78"/>
      <c r="CYF42" s="78"/>
      <c r="CYG42" s="78"/>
      <c r="CYH42" s="78"/>
      <c r="CYI42" s="78"/>
      <c r="CYJ42" s="78"/>
      <c r="CYK42" s="78"/>
      <c r="CYL42" s="78"/>
      <c r="CYM42" s="78"/>
      <c r="CYN42" s="78"/>
      <c r="CYO42" s="78"/>
      <c r="CYP42" s="78"/>
      <c r="CYQ42" s="78"/>
      <c r="CYR42" s="78"/>
      <c r="CYS42" s="78"/>
      <c r="CYT42" s="78"/>
      <c r="CYU42" s="78"/>
      <c r="CYV42" s="78"/>
      <c r="CYW42" s="78"/>
      <c r="CYX42" s="78"/>
      <c r="CYY42" s="78"/>
      <c r="CYZ42" s="78"/>
      <c r="CZA42" s="78"/>
      <c r="CZB42" s="78"/>
      <c r="CZC42" s="78"/>
      <c r="CZD42" s="78"/>
      <c r="CZE42" s="78"/>
      <c r="CZF42" s="78"/>
      <c r="CZG42" s="78"/>
      <c r="CZH42" s="78"/>
      <c r="CZI42" s="78"/>
      <c r="CZJ42" s="78"/>
      <c r="CZK42" s="78"/>
      <c r="CZL42" s="78"/>
      <c r="CZM42" s="78"/>
      <c r="CZN42" s="78"/>
      <c r="CZO42" s="78"/>
      <c r="CZP42" s="78"/>
      <c r="CZQ42" s="78"/>
      <c r="CZR42" s="78"/>
      <c r="CZS42" s="78"/>
      <c r="CZT42" s="78"/>
      <c r="CZU42" s="78"/>
      <c r="CZV42" s="78"/>
      <c r="CZW42" s="78"/>
      <c r="CZX42" s="78"/>
      <c r="CZY42" s="78"/>
      <c r="CZZ42" s="78"/>
      <c r="DAA42" s="78"/>
      <c r="DAB42" s="78"/>
      <c r="DAC42" s="78"/>
      <c r="DAD42" s="78"/>
      <c r="DAE42" s="78"/>
      <c r="DAF42" s="78"/>
      <c r="DAG42" s="78"/>
      <c r="DAH42" s="78"/>
      <c r="DAI42" s="78"/>
      <c r="DAJ42" s="78"/>
      <c r="DAK42" s="78"/>
      <c r="DAL42" s="78"/>
      <c r="DAM42" s="78"/>
      <c r="DAN42" s="78"/>
      <c r="DAO42" s="78"/>
      <c r="DAP42" s="78"/>
      <c r="DAQ42" s="78"/>
      <c r="DAR42" s="78"/>
      <c r="DAS42" s="78"/>
      <c r="DAT42" s="78"/>
      <c r="DAU42" s="78"/>
      <c r="DAV42" s="78"/>
      <c r="DAW42" s="78"/>
      <c r="DAX42" s="78"/>
      <c r="DAY42" s="78"/>
      <c r="DAZ42" s="78"/>
      <c r="DBA42" s="78"/>
      <c r="DBB42" s="78"/>
      <c r="DBC42" s="78"/>
      <c r="DBD42" s="78"/>
      <c r="DBE42" s="78"/>
      <c r="DBF42" s="78"/>
      <c r="DBG42" s="78"/>
      <c r="DBH42" s="78"/>
      <c r="DBI42" s="78"/>
      <c r="DBJ42" s="78"/>
      <c r="DBK42" s="78"/>
      <c r="DBL42" s="78"/>
      <c r="DBM42" s="78"/>
      <c r="DBN42" s="78"/>
      <c r="DBO42" s="78"/>
      <c r="DBP42" s="78"/>
      <c r="DBQ42" s="78"/>
      <c r="DBR42" s="78"/>
      <c r="DBS42" s="78"/>
      <c r="DBT42" s="78"/>
      <c r="DBU42" s="78"/>
      <c r="DBV42" s="78"/>
      <c r="DBW42" s="78"/>
      <c r="DBX42" s="78"/>
      <c r="DBY42" s="78"/>
      <c r="DBZ42" s="78"/>
      <c r="DCA42" s="78"/>
      <c r="DCB42" s="78"/>
      <c r="DCC42" s="78"/>
      <c r="DCD42" s="78"/>
      <c r="DCE42" s="78"/>
      <c r="DCF42" s="78"/>
      <c r="DCG42" s="78"/>
      <c r="DCH42" s="78"/>
      <c r="DCI42" s="78"/>
      <c r="DCJ42" s="78"/>
      <c r="DCK42" s="78"/>
      <c r="DCL42" s="78"/>
      <c r="DCM42" s="78"/>
      <c r="DCN42" s="78"/>
      <c r="DCO42" s="78"/>
      <c r="DCP42" s="78"/>
      <c r="DCQ42" s="78"/>
      <c r="DCR42" s="78"/>
      <c r="DCS42" s="78"/>
      <c r="DCT42" s="78"/>
      <c r="DCU42" s="78"/>
      <c r="DCV42" s="78"/>
      <c r="DCW42" s="78"/>
      <c r="DCX42" s="78"/>
      <c r="DCY42" s="78"/>
      <c r="DCZ42" s="78"/>
      <c r="DDA42" s="78"/>
      <c r="DDB42" s="78"/>
      <c r="DDC42" s="78"/>
      <c r="DDD42" s="78"/>
      <c r="DDE42" s="78"/>
      <c r="DDF42" s="78"/>
      <c r="DDG42" s="78"/>
      <c r="DDH42" s="78"/>
      <c r="DDI42" s="78"/>
      <c r="DDJ42" s="78"/>
      <c r="DDK42" s="78"/>
      <c r="DDL42" s="78"/>
      <c r="DDM42" s="78"/>
      <c r="DDN42" s="78"/>
      <c r="DDO42" s="78"/>
      <c r="DDP42" s="78"/>
      <c r="DDQ42" s="78"/>
      <c r="DDR42" s="78"/>
      <c r="DDS42" s="78"/>
      <c r="DDT42" s="78"/>
      <c r="DDU42" s="78"/>
      <c r="DDV42" s="78"/>
      <c r="DDW42" s="78"/>
      <c r="DDX42" s="78"/>
      <c r="DDY42" s="78"/>
      <c r="DDZ42" s="78"/>
      <c r="DEA42" s="78"/>
      <c r="DEB42" s="78"/>
      <c r="DEC42" s="78"/>
      <c r="DED42" s="78"/>
      <c r="DEE42" s="78"/>
      <c r="DEF42" s="78"/>
      <c r="DEG42" s="78"/>
      <c r="DEH42" s="78"/>
      <c r="DEI42" s="78"/>
      <c r="DEJ42" s="78"/>
      <c r="DEK42" s="78"/>
      <c r="DEL42" s="78"/>
      <c r="DEM42" s="78"/>
      <c r="DEN42" s="78"/>
      <c r="DEO42" s="78"/>
      <c r="DEP42" s="78"/>
      <c r="DEQ42" s="78"/>
      <c r="DER42" s="78"/>
      <c r="DES42" s="78"/>
      <c r="DET42" s="78"/>
      <c r="DEU42" s="78"/>
      <c r="DEV42" s="78"/>
      <c r="DEW42" s="78"/>
      <c r="DEX42" s="78"/>
      <c r="DEY42" s="78"/>
      <c r="DEZ42" s="78"/>
      <c r="DFA42" s="78"/>
      <c r="DFB42" s="78"/>
      <c r="DFC42" s="78"/>
      <c r="DFD42" s="78"/>
      <c r="DFE42" s="78"/>
      <c r="DFF42" s="78"/>
      <c r="DFG42" s="78"/>
      <c r="DFH42" s="78"/>
      <c r="DFI42" s="78"/>
      <c r="DFJ42" s="78"/>
      <c r="DFK42" s="78"/>
      <c r="DFL42" s="78"/>
      <c r="DFM42" s="78"/>
      <c r="DFN42" s="78"/>
      <c r="DFO42" s="78"/>
      <c r="DFP42" s="78"/>
      <c r="DFQ42" s="78"/>
      <c r="DFR42" s="78"/>
      <c r="DFS42" s="78"/>
      <c r="DFT42" s="78"/>
      <c r="DFU42" s="78"/>
      <c r="DFV42" s="78"/>
      <c r="DFW42" s="78"/>
      <c r="DFX42" s="78"/>
      <c r="DFY42" s="78"/>
      <c r="DFZ42" s="78"/>
      <c r="DGA42" s="78"/>
      <c r="DGB42" s="78"/>
      <c r="DGC42" s="78"/>
      <c r="DGD42" s="78"/>
      <c r="DGE42" s="78"/>
      <c r="DGF42" s="78"/>
      <c r="DGG42" s="78"/>
      <c r="DGH42" s="78"/>
      <c r="DGI42" s="78"/>
      <c r="DGJ42" s="78"/>
      <c r="DGK42" s="78"/>
      <c r="DGL42" s="78"/>
      <c r="DGM42" s="78"/>
      <c r="DGN42" s="78"/>
      <c r="DGO42" s="78"/>
      <c r="DGP42" s="78"/>
      <c r="DGQ42" s="78"/>
      <c r="DGR42" s="78"/>
      <c r="DGS42" s="78"/>
      <c r="DGT42" s="78"/>
      <c r="DGU42" s="78"/>
      <c r="DGV42" s="78"/>
      <c r="DGW42" s="78"/>
      <c r="DGX42" s="78"/>
      <c r="DGY42" s="78"/>
      <c r="DGZ42" s="78"/>
      <c r="DHA42" s="78"/>
      <c r="DHB42" s="78"/>
      <c r="DHC42" s="78"/>
      <c r="DHD42" s="78"/>
      <c r="DHE42" s="78"/>
      <c r="DHF42" s="78"/>
      <c r="DHG42" s="78"/>
      <c r="DHH42" s="78"/>
      <c r="DHI42" s="78"/>
      <c r="DHJ42" s="78"/>
      <c r="DHK42" s="78"/>
      <c r="DHL42" s="78"/>
      <c r="DHM42" s="78"/>
      <c r="DHN42" s="78"/>
      <c r="DHO42" s="78"/>
      <c r="DHP42" s="78"/>
      <c r="DHQ42" s="78"/>
      <c r="DHR42" s="78"/>
      <c r="DHS42" s="78"/>
      <c r="DHT42" s="78"/>
      <c r="DHU42" s="78"/>
      <c r="DHV42" s="78"/>
      <c r="DHW42" s="78"/>
      <c r="DHX42" s="78"/>
      <c r="DHY42" s="78"/>
      <c r="DHZ42" s="78"/>
      <c r="DIA42" s="78"/>
      <c r="DIB42" s="78"/>
      <c r="DIC42" s="78"/>
      <c r="DID42" s="78"/>
      <c r="DIE42" s="78"/>
      <c r="DIF42" s="78"/>
      <c r="DIG42" s="78"/>
      <c r="DIH42" s="78"/>
      <c r="DII42" s="78"/>
      <c r="DIJ42" s="78"/>
      <c r="DIK42" s="78"/>
      <c r="DIL42" s="78"/>
      <c r="DIM42" s="78"/>
      <c r="DIN42" s="78"/>
      <c r="DIO42" s="78"/>
      <c r="DIP42" s="78"/>
      <c r="DIQ42" s="78"/>
      <c r="DIR42" s="78"/>
      <c r="DIS42" s="78"/>
      <c r="DIT42" s="78"/>
      <c r="DIU42" s="78"/>
      <c r="DIV42" s="78"/>
      <c r="DIW42" s="78"/>
      <c r="DIX42" s="78"/>
      <c r="DIY42" s="78"/>
      <c r="DIZ42" s="78"/>
      <c r="DJA42" s="78"/>
      <c r="DJB42" s="78"/>
      <c r="DJC42" s="78"/>
      <c r="DJD42" s="78"/>
      <c r="DJE42" s="78"/>
      <c r="DJF42" s="78"/>
      <c r="DJG42" s="78"/>
      <c r="DJH42" s="78"/>
      <c r="DJI42" s="78"/>
      <c r="DJJ42" s="78"/>
      <c r="DJK42" s="78"/>
      <c r="DJL42" s="78"/>
      <c r="DJM42" s="78"/>
      <c r="DJN42" s="78"/>
      <c r="DJO42" s="78"/>
      <c r="DJP42" s="78"/>
      <c r="DJQ42" s="78"/>
      <c r="DJR42" s="78"/>
      <c r="DJS42" s="78"/>
      <c r="DJT42" s="78"/>
      <c r="DJU42" s="78"/>
      <c r="DJV42" s="78"/>
      <c r="DJW42" s="78"/>
      <c r="DJX42" s="78"/>
      <c r="DJY42" s="78"/>
      <c r="DJZ42" s="78"/>
      <c r="DKA42" s="78"/>
      <c r="DKB42" s="78"/>
      <c r="DKC42" s="78"/>
      <c r="DKD42" s="78"/>
      <c r="DKE42" s="78"/>
      <c r="DKF42" s="78"/>
      <c r="DKG42" s="78"/>
      <c r="DKH42" s="78"/>
      <c r="DKI42" s="78"/>
      <c r="DKJ42" s="78"/>
      <c r="DKK42" s="78"/>
      <c r="DKL42" s="78"/>
      <c r="DKM42" s="78"/>
      <c r="DKN42" s="78"/>
      <c r="DKO42" s="78"/>
      <c r="DKP42" s="78"/>
      <c r="DKQ42" s="78"/>
      <c r="DKR42" s="78"/>
      <c r="DKS42" s="78"/>
      <c r="DKT42" s="78"/>
      <c r="DKU42" s="78"/>
      <c r="DKV42" s="78"/>
      <c r="DKW42" s="78"/>
      <c r="DKX42" s="78"/>
      <c r="DKY42" s="78"/>
      <c r="DKZ42" s="78"/>
      <c r="DLA42" s="78"/>
      <c r="DLB42" s="78"/>
      <c r="DLC42" s="78"/>
      <c r="DLD42" s="78"/>
      <c r="DLE42" s="78"/>
      <c r="DLF42" s="78"/>
      <c r="DLG42" s="78"/>
      <c r="DLH42" s="78"/>
      <c r="DLI42" s="78"/>
      <c r="DLJ42" s="78"/>
      <c r="DLK42" s="78"/>
      <c r="DLL42" s="78"/>
      <c r="DLM42" s="78"/>
      <c r="DLN42" s="78"/>
      <c r="DLO42" s="78"/>
      <c r="DLP42" s="78"/>
      <c r="DLQ42" s="78"/>
      <c r="DLR42" s="78"/>
      <c r="DLS42" s="78"/>
      <c r="DLT42" s="78"/>
      <c r="DLU42" s="78"/>
      <c r="DLV42" s="78"/>
      <c r="DLW42" s="78"/>
      <c r="DLX42" s="78"/>
      <c r="DLY42" s="78"/>
      <c r="DLZ42" s="78"/>
      <c r="DMA42" s="78"/>
      <c r="DMB42" s="78"/>
      <c r="DMC42" s="78"/>
      <c r="DMD42" s="78"/>
      <c r="DME42" s="78"/>
      <c r="DMF42" s="78"/>
      <c r="DMG42" s="78"/>
      <c r="DMH42" s="78"/>
      <c r="DMI42" s="78"/>
      <c r="DMJ42" s="78"/>
      <c r="DMK42" s="78"/>
      <c r="DML42" s="78"/>
      <c r="DMM42" s="78"/>
      <c r="DMN42" s="78"/>
      <c r="DMO42" s="78"/>
      <c r="DMP42" s="78"/>
      <c r="DMQ42" s="78"/>
      <c r="DMR42" s="78"/>
      <c r="DMS42" s="78"/>
      <c r="DMT42" s="78"/>
      <c r="DMU42" s="78"/>
      <c r="DMV42" s="78"/>
      <c r="DMW42" s="78"/>
      <c r="DMX42" s="78"/>
      <c r="DMY42" s="78"/>
      <c r="DMZ42" s="78"/>
      <c r="DNA42" s="78"/>
      <c r="DNB42" s="78"/>
      <c r="DNC42" s="78"/>
      <c r="DND42" s="78"/>
      <c r="DNE42" s="78"/>
      <c r="DNF42" s="78"/>
      <c r="DNG42" s="78"/>
      <c r="DNH42" s="78"/>
      <c r="DNI42" s="78"/>
      <c r="DNJ42" s="78"/>
      <c r="DNK42" s="78"/>
      <c r="DNL42" s="78"/>
      <c r="DNM42" s="78"/>
      <c r="DNN42" s="78"/>
      <c r="DNO42" s="78"/>
      <c r="DNP42" s="78"/>
      <c r="DNQ42" s="78"/>
      <c r="DNR42" s="78"/>
      <c r="DNS42" s="78"/>
      <c r="DNT42" s="78"/>
      <c r="DNU42" s="78"/>
      <c r="DNV42" s="78"/>
      <c r="DNW42" s="78"/>
      <c r="DNX42" s="78"/>
      <c r="DNY42" s="78"/>
      <c r="DNZ42" s="78"/>
      <c r="DOA42" s="78"/>
      <c r="DOB42" s="78"/>
      <c r="DOC42" s="78"/>
      <c r="DOD42" s="78"/>
      <c r="DOE42" s="78"/>
      <c r="DOF42" s="78"/>
      <c r="DOG42" s="78"/>
      <c r="DOH42" s="78"/>
      <c r="DOI42" s="78"/>
      <c r="DOJ42" s="78"/>
      <c r="DOK42" s="78"/>
      <c r="DOL42" s="78"/>
      <c r="DOM42" s="78"/>
      <c r="DON42" s="78"/>
      <c r="DOO42" s="78"/>
      <c r="DOP42" s="78"/>
      <c r="DOQ42" s="78"/>
      <c r="DOR42" s="78"/>
      <c r="DOS42" s="78"/>
      <c r="DOT42" s="78"/>
      <c r="DOU42" s="78"/>
      <c r="DOV42" s="78"/>
      <c r="DOW42" s="78"/>
      <c r="DOX42" s="78"/>
      <c r="DOY42" s="78"/>
      <c r="DOZ42" s="78"/>
      <c r="DPA42" s="78"/>
      <c r="DPB42" s="78"/>
      <c r="DPC42" s="78"/>
      <c r="DPD42" s="78"/>
      <c r="DPE42" s="78"/>
      <c r="DPF42" s="78"/>
      <c r="DPG42" s="78"/>
      <c r="DPH42" s="78"/>
      <c r="DPI42" s="78"/>
      <c r="DPJ42" s="78"/>
      <c r="DPK42" s="78"/>
      <c r="DPL42" s="78"/>
      <c r="DPM42" s="78"/>
      <c r="DPN42" s="78"/>
      <c r="DPO42" s="78"/>
      <c r="DPP42" s="78"/>
      <c r="DPQ42" s="78"/>
      <c r="DPR42" s="78"/>
      <c r="DPS42" s="78"/>
      <c r="DPT42" s="78"/>
      <c r="DPU42" s="78"/>
      <c r="DPV42" s="78"/>
      <c r="DPW42" s="78"/>
      <c r="DPX42" s="78"/>
      <c r="DPY42" s="78"/>
      <c r="DPZ42" s="78"/>
      <c r="DQA42" s="78"/>
      <c r="DQB42" s="78"/>
      <c r="DQC42" s="78"/>
      <c r="DQD42" s="78"/>
      <c r="DQE42" s="78"/>
      <c r="DQF42" s="78"/>
      <c r="DQG42" s="78"/>
      <c r="DQH42" s="78"/>
      <c r="DQI42" s="78"/>
      <c r="DQJ42" s="78"/>
      <c r="DQK42" s="78"/>
      <c r="DQL42" s="78"/>
      <c r="DQM42" s="78"/>
      <c r="DQN42" s="78"/>
      <c r="DQO42" s="78"/>
      <c r="DQP42" s="78"/>
      <c r="DQQ42" s="78"/>
      <c r="DQR42" s="78"/>
      <c r="DQS42" s="78"/>
      <c r="DQT42" s="78"/>
      <c r="DQU42" s="78"/>
      <c r="DQV42" s="78"/>
      <c r="DQW42" s="78"/>
      <c r="DQX42" s="78"/>
      <c r="DQY42" s="78"/>
      <c r="DQZ42" s="78"/>
      <c r="DRA42" s="78"/>
      <c r="DRB42" s="78"/>
      <c r="DRC42" s="78"/>
      <c r="DRD42" s="78"/>
      <c r="DRE42" s="78"/>
      <c r="DRF42" s="78"/>
      <c r="DRG42" s="78"/>
      <c r="DRH42" s="78"/>
      <c r="DRI42" s="78"/>
      <c r="DRJ42" s="78"/>
      <c r="DRK42" s="78"/>
      <c r="DRL42" s="78"/>
      <c r="DRM42" s="78"/>
      <c r="DRN42" s="78"/>
      <c r="DRO42" s="78"/>
      <c r="DRP42" s="78"/>
      <c r="DRQ42" s="78"/>
      <c r="DRR42" s="78"/>
      <c r="DRS42" s="78"/>
      <c r="DRT42" s="78"/>
      <c r="DRU42" s="78"/>
      <c r="DRV42" s="78"/>
      <c r="DRW42" s="78"/>
      <c r="DRX42" s="78"/>
      <c r="DRY42" s="78"/>
      <c r="DRZ42" s="78"/>
      <c r="DSA42" s="78"/>
      <c r="DSB42" s="78"/>
      <c r="DSC42" s="78"/>
      <c r="DSD42" s="78"/>
      <c r="DSE42" s="78"/>
      <c r="DSF42" s="78"/>
      <c r="DSG42" s="78"/>
      <c r="DSH42" s="78"/>
      <c r="DSI42" s="78"/>
      <c r="DSJ42" s="78"/>
      <c r="DSK42" s="78"/>
      <c r="DSL42" s="78"/>
      <c r="DSM42" s="78"/>
      <c r="DSN42" s="78"/>
      <c r="DSO42" s="78"/>
      <c r="DSP42" s="78"/>
      <c r="DSQ42" s="78"/>
      <c r="DSR42" s="78"/>
      <c r="DSS42" s="78"/>
      <c r="DST42" s="78"/>
      <c r="DSU42" s="78"/>
      <c r="DSV42" s="78"/>
      <c r="DSW42" s="78"/>
      <c r="DSX42" s="78"/>
      <c r="DSY42" s="78"/>
      <c r="DSZ42" s="78"/>
      <c r="DTA42" s="78"/>
      <c r="DTB42" s="78"/>
      <c r="DTC42" s="78"/>
      <c r="DTD42" s="78"/>
      <c r="DTE42" s="78"/>
      <c r="DTF42" s="78"/>
      <c r="DTG42" s="78"/>
      <c r="DTH42" s="78"/>
      <c r="DTI42" s="78"/>
      <c r="DTJ42" s="78"/>
      <c r="DTK42" s="78"/>
      <c r="DTL42" s="78"/>
      <c r="DTM42" s="78"/>
      <c r="DTN42" s="78"/>
      <c r="DTO42" s="78"/>
      <c r="DTP42" s="78"/>
      <c r="DTQ42" s="78"/>
      <c r="DTR42" s="78"/>
      <c r="DTS42" s="78"/>
      <c r="DTT42" s="78"/>
      <c r="DTU42" s="78"/>
      <c r="DTV42" s="78"/>
      <c r="DTW42" s="78"/>
      <c r="DTX42" s="78"/>
      <c r="DTY42" s="78"/>
      <c r="DTZ42" s="78"/>
      <c r="DUA42" s="78"/>
      <c r="DUB42" s="78"/>
      <c r="DUC42" s="78"/>
      <c r="DUD42" s="78"/>
      <c r="DUE42" s="78"/>
      <c r="DUF42" s="78"/>
      <c r="DUG42" s="78"/>
      <c r="DUH42" s="78"/>
      <c r="DUI42" s="78"/>
      <c r="DUJ42" s="78"/>
      <c r="DUK42" s="78"/>
      <c r="DUL42" s="78"/>
      <c r="DUM42" s="78"/>
      <c r="DUN42" s="78"/>
      <c r="DUO42" s="78"/>
      <c r="DUP42" s="78"/>
      <c r="DUQ42" s="78"/>
      <c r="DUR42" s="78"/>
      <c r="DUS42" s="78"/>
      <c r="DUT42" s="78"/>
      <c r="DUU42" s="78"/>
      <c r="DUV42" s="78"/>
      <c r="DUW42" s="78"/>
      <c r="DUX42" s="78"/>
      <c r="DUY42" s="78"/>
      <c r="DUZ42" s="78"/>
      <c r="DVA42" s="78"/>
      <c r="DVB42" s="78"/>
      <c r="DVC42" s="78"/>
      <c r="DVD42" s="78"/>
      <c r="DVE42" s="78"/>
      <c r="DVF42" s="78"/>
      <c r="DVG42" s="78"/>
      <c r="DVH42" s="78"/>
      <c r="DVI42" s="78"/>
      <c r="DVJ42" s="78"/>
      <c r="DVK42" s="78"/>
      <c r="DVL42" s="78"/>
      <c r="DVM42" s="78"/>
      <c r="DVN42" s="78"/>
      <c r="DVO42" s="78"/>
      <c r="DVP42" s="78"/>
      <c r="DVQ42" s="78"/>
      <c r="DVR42" s="78"/>
      <c r="DVS42" s="78"/>
      <c r="DVT42" s="78"/>
      <c r="DVU42" s="78"/>
      <c r="DVV42" s="78"/>
      <c r="DVW42" s="78"/>
      <c r="DVX42" s="78"/>
      <c r="DVY42" s="78"/>
      <c r="DVZ42" s="78"/>
      <c r="DWA42" s="78"/>
      <c r="DWB42" s="78"/>
      <c r="DWC42" s="78"/>
      <c r="DWD42" s="78"/>
      <c r="DWE42" s="78"/>
      <c r="DWF42" s="78"/>
      <c r="DWG42" s="78"/>
      <c r="DWH42" s="78"/>
      <c r="DWI42" s="78"/>
      <c r="DWJ42" s="78"/>
      <c r="DWK42" s="78"/>
      <c r="DWL42" s="78"/>
      <c r="DWM42" s="78"/>
      <c r="DWN42" s="78"/>
      <c r="DWO42" s="78"/>
      <c r="DWP42" s="78"/>
      <c r="DWQ42" s="78"/>
      <c r="DWR42" s="78"/>
      <c r="DWS42" s="78"/>
      <c r="DWT42" s="78"/>
      <c r="DWU42" s="78"/>
      <c r="DWV42" s="78"/>
      <c r="DWW42" s="78"/>
      <c r="DWX42" s="78"/>
      <c r="DWY42" s="78"/>
      <c r="DWZ42" s="78"/>
      <c r="DXA42" s="78"/>
      <c r="DXB42" s="78"/>
      <c r="DXC42" s="78"/>
      <c r="DXD42" s="78"/>
      <c r="DXE42" s="78"/>
      <c r="DXF42" s="78"/>
      <c r="DXG42" s="78"/>
      <c r="DXH42" s="78"/>
      <c r="DXI42" s="78"/>
      <c r="DXJ42" s="78"/>
      <c r="DXK42" s="78"/>
      <c r="DXL42" s="78"/>
      <c r="DXM42" s="78"/>
      <c r="DXN42" s="78"/>
      <c r="DXO42" s="78"/>
      <c r="DXP42" s="78"/>
      <c r="DXQ42" s="78"/>
      <c r="DXR42" s="78"/>
      <c r="DXS42" s="78"/>
      <c r="DXT42" s="78"/>
      <c r="DXU42" s="78"/>
      <c r="DXV42" s="78"/>
      <c r="DXW42" s="78"/>
      <c r="DXX42" s="78"/>
      <c r="DXY42" s="78"/>
      <c r="DXZ42" s="78"/>
      <c r="DYA42" s="78"/>
      <c r="DYB42" s="78"/>
      <c r="DYC42" s="78"/>
      <c r="DYD42" s="78"/>
      <c r="DYE42" s="78"/>
      <c r="DYF42" s="78"/>
      <c r="DYG42" s="78"/>
      <c r="DYH42" s="78"/>
      <c r="DYI42" s="78"/>
      <c r="DYJ42" s="78"/>
      <c r="DYK42" s="78"/>
      <c r="DYL42" s="78"/>
      <c r="DYM42" s="78"/>
      <c r="DYN42" s="78"/>
      <c r="DYO42" s="78"/>
      <c r="DYP42" s="78"/>
      <c r="DYQ42" s="78"/>
      <c r="DYR42" s="78"/>
      <c r="DYS42" s="78"/>
      <c r="DYT42" s="78"/>
      <c r="DYU42" s="78"/>
      <c r="DYV42" s="78"/>
      <c r="DYW42" s="78"/>
      <c r="DYX42" s="78"/>
      <c r="DYY42" s="78"/>
      <c r="DYZ42" s="78"/>
      <c r="DZA42" s="78"/>
      <c r="DZB42" s="78"/>
      <c r="DZC42" s="78"/>
      <c r="DZD42" s="78"/>
      <c r="DZE42" s="78"/>
      <c r="DZF42" s="78"/>
      <c r="DZG42" s="78"/>
      <c r="DZH42" s="78"/>
      <c r="DZI42" s="78"/>
      <c r="DZJ42" s="78"/>
      <c r="DZK42" s="78"/>
      <c r="DZL42" s="78"/>
      <c r="DZM42" s="78"/>
      <c r="DZN42" s="78"/>
      <c r="DZO42" s="78"/>
      <c r="DZP42" s="78"/>
      <c r="DZQ42" s="78"/>
      <c r="DZR42" s="78"/>
      <c r="DZS42" s="78"/>
      <c r="DZT42" s="78"/>
      <c r="DZU42" s="78"/>
      <c r="DZV42" s="78"/>
      <c r="DZW42" s="78"/>
      <c r="DZX42" s="78"/>
      <c r="DZY42" s="78"/>
      <c r="DZZ42" s="78"/>
      <c r="EAA42" s="78"/>
      <c r="EAB42" s="78"/>
      <c r="EAC42" s="78"/>
      <c r="EAD42" s="78"/>
      <c r="EAE42" s="78"/>
      <c r="EAF42" s="78"/>
      <c r="EAG42" s="78"/>
      <c r="EAH42" s="78"/>
      <c r="EAI42" s="78"/>
      <c r="EAJ42" s="78"/>
      <c r="EAK42" s="78"/>
      <c r="EAL42" s="78"/>
      <c r="EAM42" s="78"/>
      <c r="EAN42" s="78"/>
      <c r="EAO42" s="78"/>
      <c r="EAP42" s="78"/>
      <c r="EAQ42" s="78"/>
      <c r="EAR42" s="78"/>
      <c r="EAS42" s="78"/>
      <c r="EAT42" s="78"/>
      <c r="EAU42" s="78"/>
      <c r="EAV42" s="78"/>
      <c r="EAW42" s="78"/>
      <c r="EAX42" s="78"/>
      <c r="EAY42" s="78"/>
      <c r="EAZ42" s="78"/>
      <c r="EBA42" s="78"/>
      <c r="EBB42" s="78"/>
      <c r="EBC42" s="78"/>
      <c r="EBD42" s="78"/>
      <c r="EBE42" s="78"/>
      <c r="EBF42" s="78"/>
      <c r="EBG42" s="78"/>
      <c r="EBH42" s="78"/>
      <c r="EBI42" s="78"/>
      <c r="EBJ42" s="78"/>
      <c r="EBK42" s="78"/>
      <c r="EBL42" s="78"/>
      <c r="EBM42" s="78"/>
      <c r="EBN42" s="78"/>
      <c r="EBO42" s="78"/>
      <c r="EBP42" s="78"/>
      <c r="EBQ42" s="78"/>
      <c r="EBR42" s="78"/>
      <c r="EBS42" s="78"/>
      <c r="EBT42" s="78"/>
      <c r="EBU42" s="78"/>
      <c r="EBV42" s="78"/>
      <c r="EBW42" s="78"/>
      <c r="EBX42" s="78"/>
      <c r="EBY42" s="78"/>
      <c r="EBZ42" s="78"/>
      <c r="ECA42" s="78"/>
      <c r="ECB42" s="78"/>
      <c r="ECC42" s="78"/>
      <c r="ECD42" s="78"/>
      <c r="ECE42" s="78"/>
      <c r="ECF42" s="78"/>
      <c r="ECG42" s="78"/>
      <c r="ECH42" s="78"/>
      <c r="ECI42" s="78"/>
      <c r="ECJ42" s="78"/>
      <c r="ECK42" s="78"/>
      <c r="ECL42" s="78"/>
      <c r="ECM42" s="78"/>
      <c r="ECN42" s="78"/>
      <c r="ECO42" s="78"/>
      <c r="ECP42" s="78"/>
      <c r="ECQ42" s="78"/>
      <c r="ECR42" s="78"/>
      <c r="ECS42" s="78"/>
      <c r="ECT42" s="78"/>
      <c r="ECU42" s="78"/>
      <c r="ECV42" s="78"/>
      <c r="ECW42" s="78"/>
      <c r="ECX42" s="78"/>
      <c r="ECY42" s="78"/>
      <c r="ECZ42" s="78"/>
      <c r="EDA42" s="78"/>
      <c r="EDB42" s="78"/>
      <c r="EDC42" s="78"/>
      <c r="EDD42" s="78"/>
      <c r="EDE42" s="78"/>
      <c r="EDF42" s="78"/>
      <c r="EDG42" s="78"/>
      <c r="EDH42" s="78"/>
      <c r="EDI42" s="78"/>
      <c r="EDJ42" s="78"/>
      <c r="EDK42" s="78"/>
      <c r="EDL42" s="78"/>
      <c r="EDM42" s="78"/>
      <c r="EDN42" s="78"/>
      <c r="EDO42" s="78"/>
      <c r="EDP42" s="78"/>
      <c r="EDQ42" s="78"/>
      <c r="EDR42" s="78"/>
      <c r="EDS42" s="78"/>
      <c r="EDT42" s="78"/>
      <c r="EDU42" s="78"/>
      <c r="EDV42" s="78"/>
      <c r="EDW42" s="78"/>
      <c r="EDX42" s="78"/>
      <c r="EDY42" s="78"/>
      <c r="EDZ42" s="78"/>
      <c r="EEA42" s="78"/>
      <c r="EEB42" s="78"/>
      <c r="EEC42" s="78"/>
      <c r="EED42" s="78"/>
      <c r="EEE42" s="78"/>
      <c r="EEF42" s="78"/>
      <c r="EEG42" s="78"/>
      <c r="EEH42" s="78"/>
      <c r="EEI42" s="78"/>
      <c r="EEJ42" s="78"/>
      <c r="EEK42" s="78"/>
      <c r="EEL42" s="78"/>
      <c r="EEM42" s="78"/>
      <c r="EEN42" s="78"/>
      <c r="EEO42" s="78"/>
      <c r="EEP42" s="78"/>
      <c r="EEQ42" s="78"/>
      <c r="EER42" s="78"/>
      <c r="EES42" s="78"/>
      <c r="EET42" s="78"/>
      <c r="EEU42" s="78"/>
      <c r="EEV42" s="78"/>
      <c r="EEW42" s="78"/>
      <c r="EEX42" s="78"/>
      <c r="EEY42" s="78"/>
      <c r="EEZ42" s="78"/>
      <c r="EFA42" s="78"/>
      <c r="EFB42" s="78"/>
      <c r="EFC42" s="78"/>
      <c r="EFD42" s="78"/>
      <c r="EFE42" s="78"/>
      <c r="EFF42" s="78"/>
      <c r="EFG42" s="78"/>
      <c r="EFH42" s="78"/>
      <c r="EFI42" s="78"/>
      <c r="EFJ42" s="78"/>
      <c r="EFK42" s="78"/>
      <c r="EFL42" s="78"/>
      <c r="EFM42" s="78"/>
      <c r="EFN42" s="78"/>
      <c r="EFO42" s="78"/>
      <c r="EFP42" s="78"/>
      <c r="EFQ42" s="78"/>
      <c r="EFR42" s="78"/>
      <c r="EFS42" s="78"/>
      <c r="EFT42" s="78"/>
      <c r="EFU42" s="78"/>
      <c r="EFV42" s="78"/>
      <c r="EFW42" s="78"/>
      <c r="EFX42" s="78"/>
      <c r="EFY42" s="78"/>
      <c r="EFZ42" s="78"/>
      <c r="EGA42" s="78"/>
      <c r="EGB42" s="78"/>
      <c r="EGC42" s="78"/>
      <c r="EGD42" s="78"/>
      <c r="EGE42" s="78"/>
      <c r="EGF42" s="78"/>
      <c r="EGG42" s="78"/>
      <c r="EGH42" s="78"/>
      <c r="EGI42" s="78"/>
      <c r="EGJ42" s="78"/>
      <c r="EGK42" s="78"/>
      <c r="EGL42" s="78"/>
      <c r="EGM42" s="78"/>
      <c r="EGN42" s="78"/>
      <c r="EGO42" s="78"/>
      <c r="EGP42" s="78"/>
      <c r="EGQ42" s="78"/>
      <c r="EGR42" s="78"/>
      <c r="EGS42" s="78"/>
      <c r="EGT42" s="78"/>
      <c r="EGU42" s="78"/>
      <c r="EGV42" s="78"/>
      <c r="EGW42" s="78"/>
      <c r="EGX42" s="78"/>
      <c r="EGY42" s="78"/>
      <c r="EGZ42" s="78"/>
      <c r="EHA42" s="78"/>
      <c r="EHB42" s="78"/>
      <c r="EHC42" s="78"/>
      <c r="EHD42" s="78"/>
      <c r="EHE42" s="78"/>
      <c r="EHF42" s="78"/>
      <c r="EHG42" s="78"/>
      <c r="EHH42" s="78"/>
      <c r="EHI42" s="78"/>
      <c r="EHJ42" s="78"/>
      <c r="EHK42" s="78"/>
      <c r="EHL42" s="78"/>
      <c r="EHM42" s="78"/>
      <c r="EHN42" s="78"/>
      <c r="EHO42" s="78"/>
      <c r="EHP42" s="78"/>
      <c r="EHQ42" s="78"/>
      <c r="EHR42" s="78"/>
      <c r="EHS42" s="78"/>
      <c r="EHT42" s="78"/>
      <c r="EHU42" s="78"/>
      <c r="EHV42" s="78"/>
      <c r="EHW42" s="78"/>
      <c r="EHX42" s="78"/>
      <c r="EHY42" s="78"/>
      <c r="EHZ42" s="78"/>
      <c r="EIA42" s="78"/>
      <c r="EIB42" s="78"/>
      <c r="EIC42" s="78"/>
      <c r="EID42" s="78"/>
      <c r="EIE42" s="78"/>
      <c r="EIF42" s="78"/>
      <c r="EIG42" s="78"/>
      <c r="EIH42" s="78"/>
      <c r="EII42" s="78"/>
      <c r="EIJ42" s="78"/>
      <c r="EIK42" s="78"/>
      <c r="EIL42" s="78"/>
      <c r="EIM42" s="78"/>
      <c r="EIN42" s="78"/>
      <c r="EIO42" s="78"/>
      <c r="EIP42" s="78"/>
      <c r="EIQ42" s="78"/>
      <c r="EIR42" s="78"/>
      <c r="EIS42" s="78"/>
      <c r="EIT42" s="78"/>
      <c r="EIU42" s="78"/>
      <c r="EIV42" s="78"/>
      <c r="EIW42" s="78"/>
      <c r="EIX42" s="78"/>
      <c r="EIY42" s="78"/>
      <c r="EIZ42" s="78"/>
      <c r="EJA42" s="78"/>
      <c r="EJB42" s="78"/>
      <c r="EJC42" s="78"/>
      <c r="EJD42" s="78"/>
      <c r="EJE42" s="78"/>
      <c r="EJF42" s="78"/>
      <c r="EJG42" s="78"/>
      <c r="EJH42" s="78"/>
      <c r="EJI42" s="78"/>
      <c r="EJJ42" s="78"/>
      <c r="EJK42" s="78"/>
      <c r="EJL42" s="78"/>
      <c r="EJM42" s="78"/>
      <c r="EJN42" s="78"/>
      <c r="EJO42" s="78"/>
      <c r="EJP42" s="78"/>
      <c r="EJQ42" s="78"/>
      <c r="EJR42" s="78"/>
      <c r="EJS42" s="78"/>
      <c r="EJT42" s="78"/>
      <c r="EJU42" s="78"/>
      <c r="EJV42" s="78"/>
      <c r="EJW42" s="78"/>
      <c r="EJX42" s="78"/>
      <c r="EJY42" s="78"/>
      <c r="EJZ42" s="78"/>
      <c r="EKA42" s="78"/>
      <c r="EKB42" s="78"/>
      <c r="EKC42" s="78"/>
      <c r="EKD42" s="78"/>
      <c r="EKE42" s="78"/>
      <c r="EKF42" s="78"/>
      <c r="EKG42" s="78"/>
      <c r="EKH42" s="78"/>
      <c r="EKI42" s="78"/>
      <c r="EKJ42" s="78"/>
      <c r="EKK42" s="78"/>
      <c r="EKL42" s="78"/>
      <c r="EKM42" s="78"/>
      <c r="EKN42" s="78"/>
      <c r="EKO42" s="78"/>
      <c r="EKP42" s="78"/>
      <c r="EKQ42" s="78"/>
      <c r="EKR42" s="78"/>
      <c r="EKS42" s="78"/>
      <c r="EKT42" s="78"/>
      <c r="EKU42" s="78"/>
      <c r="EKV42" s="78"/>
      <c r="EKW42" s="78"/>
      <c r="EKX42" s="78"/>
      <c r="EKY42" s="78"/>
      <c r="EKZ42" s="78"/>
      <c r="ELA42" s="78"/>
      <c r="ELB42" s="78"/>
      <c r="ELC42" s="78"/>
      <c r="ELD42" s="78"/>
      <c r="ELE42" s="78"/>
      <c r="ELF42" s="78"/>
      <c r="ELG42" s="78"/>
      <c r="ELH42" s="78"/>
      <c r="ELI42" s="78"/>
      <c r="ELJ42" s="78"/>
      <c r="ELK42" s="78"/>
      <c r="ELL42" s="78"/>
      <c r="ELM42" s="78"/>
      <c r="ELN42" s="78"/>
      <c r="ELO42" s="78"/>
      <c r="ELP42" s="78"/>
      <c r="ELQ42" s="78"/>
      <c r="ELR42" s="78"/>
      <c r="ELS42" s="78"/>
      <c r="ELT42" s="78"/>
      <c r="ELU42" s="78"/>
      <c r="ELV42" s="78"/>
      <c r="ELW42" s="78"/>
      <c r="ELX42" s="78"/>
      <c r="ELY42" s="78"/>
      <c r="ELZ42" s="78"/>
      <c r="EMA42" s="78"/>
      <c r="EMB42" s="78"/>
      <c r="EMC42" s="78"/>
      <c r="EMD42" s="78"/>
      <c r="EME42" s="78"/>
      <c r="EMF42" s="78"/>
      <c r="EMG42" s="78"/>
      <c r="EMH42" s="78"/>
      <c r="EMI42" s="78"/>
      <c r="EMJ42" s="78"/>
      <c r="EMK42" s="78"/>
      <c r="EML42" s="78"/>
      <c r="EMM42" s="78"/>
      <c r="EMN42" s="78"/>
      <c r="EMO42" s="78"/>
      <c r="EMP42" s="78"/>
      <c r="EMQ42" s="78"/>
      <c r="EMR42" s="78"/>
      <c r="EMS42" s="78"/>
      <c r="EMT42" s="78"/>
      <c r="EMU42" s="78"/>
      <c r="EMV42" s="78"/>
      <c r="EMW42" s="78"/>
      <c r="EMX42" s="78"/>
      <c r="EMY42" s="78"/>
      <c r="EMZ42" s="78"/>
      <c r="ENA42" s="78"/>
      <c r="ENB42" s="78"/>
      <c r="ENC42" s="78"/>
      <c r="END42" s="78"/>
      <c r="ENE42" s="78"/>
      <c r="ENF42" s="78"/>
      <c r="ENG42" s="78"/>
      <c r="ENH42" s="78"/>
      <c r="ENI42" s="78"/>
      <c r="ENJ42" s="78"/>
      <c r="ENK42" s="78"/>
      <c r="ENL42" s="78"/>
      <c r="ENM42" s="78"/>
      <c r="ENN42" s="78"/>
      <c r="ENO42" s="78"/>
      <c r="ENP42" s="78"/>
      <c r="ENQ42" s="78"/>
      <c r="ENR42" s="78"/>
      <c r="ENS42" s="78"/>
      <c r="ENT42" s="78"/>
      <c r="ENU42" s="78"/>
      <c r="ENV42" s="78"/>
      <c r="ENW42" s="78"/>
      <c r="ENX42" s="78"/>
      <c r="ENY42" s="78"/>
      <c r="ENZ42" s="78"/>
      <c r="EOA42" s="78"/>
      <c r="EOB42" s="78"/>
      <c r="EOC42" s="78"/>
      <c r="EOD42" s="78"/>
      <c r="EOE42" s="78"/>
      <c r="EOF42" s="78"/>
      <c r="EOG42" s="78"/>
      <c r="EOH42" s="78"/>
      <c r="EOI42" s="78"/>
      <c r="EOJ42" s="78"/>
      <c r="EOK42" s="78"/>
      <c r="EOL42" s="78"/>
      <c r="EOM42" s="78"/>
      <c r="EON42" s="78"/>
      <c r="EOO42" s="78"/>
      <c r="EOP42" s="78"/>
      <c r="EOQ42" s="78"/>
      <c r="EOR42" s="78"/>
      <c r="EOS42" s="78"/>
      <c r="EOT42" s="78"/>
      <c r="EOU42" s="78"/>
      <c r="EOV42" s="78"/>
      <c r="EOW42" s="78"/>
      <c r="EOX42" s="78"/>
      <c r="EOY42" s="78"/>
      <c r="EOZ42" s="78"/>
      <c r="EPA42" s="78"/>
      <c r="EPB42" s="78"/>
      <c r="EPC42" s="78"/>
      <c r="EPD42" s="78"/>
      <c r="EPE42" s="78"/>
      <c r="EPF42" s="78"/>
      <c r="EPG42" s="78"/>
      <c r="EPH42" s="78"/>
      <c r="EPI42" s="78"/>
      <c r="EPJ42" s="78"/>
      <c r="EPK42" s="78"/>
      <c r="EPL42" s="78"/>
      <c r="EPM42" s="78"/>
      <c r="EPN42" s="78"/>
      <c r="EPO42" s="78"/>
      <c r="EPP42" s="78"/>
      <c r="EPQ42" s="78"/>
      <c r="EPR42" s="78"/>
      <c r="EPS42" s="78"/>
      <c r="EPT42" s="78"/>
      <c r="EPU42" s="78"/>
      <c r="EPV42" s="78"/>
      <c r="EPW42" s="78"/>
      <c r="EPX42" s="78"/>
      <c r="EPY42" s="78"/>
      <c r="EPZ42" s="78"/>
      <c r="EQA42" s="78"/>
      <c r="EQB42" s="78"/>
      <c r="EQC42" s="78"/>
      <c r="EQD42" s="78"/>
      <c r="EQE42" s="78"/>
      <c r="EQF42" s="78"/>
      <c r="EQG42" s="78"/>
      <c r="EQH42" s="78"/>
      <c r="EQI42" s="78"/>
      <c r="EQJ42" s="78"/>
      <c r="EQK42" s="78"/>
      <c r="EQL42" s="78"/>
      <c r="EQM42" s="78"/>
      <c r="EQN42" s="78"/>
      <c r="EQO42" s="78"/>
      <c r="EQP42" s="78"/>
      <c r="EQQ42" s="78"/>
      <c r="EQR42" s="78"/>
      <c r="EQS42" s="78"/>
      <c r="EQT42" s="78"/>
      <c r="EQU42" s="78"/>
      <c r="EQV42" s="78"/>
      <c r="EQW42" s="78"/>
      <c r="EQX42" s="78"/>
      <c r="EQY42" s="78"/>
      <c r="EQZ42" s="78"/>
      <c r="ERA42" s="78"/>
      <c r="ERB42" s="78"/>
      <c r="ERC42" s="78"/>
      <c r="ERD42" s="78"/>
      <c r="ERE42" s="78"/>
      <c r="ERF42" s="78"/>
      <c r="ERG42" s="78"/>
      <c r="ERH42" s="78"/>
      <c r="ERI42" s="78"/>
      <c r="ERJ42" s="78"/>
      <c r="ERK42" s="78"/>
      <c r="ERL42" s="78"/>
      <c r="ERM42" s="78"/>
      <c r="ERN42" s="78"/>
      <c r="ERO42" s="78"/>
      <c r="ERP42" s="78"/>
      <c r="ERQ42" s="78"/>
      <c r="ERR42" s="78"/>
      <c r="ERS42" s="78"/>
      <c r="ERT42" s="78"/>
      <c r="ERU42" s="78"/>
      <c r="ERV42" s="78"/>
      <c r="ERW42" s="78"/>
      <c r="ERX42" s="78"/>
      <c r="ERY42" s="78"/>
      <c r="ERZ42" s="78"/>
      <c r="ESA42" s="78"/>
      <c r="ESB42" s="78"/>
      <c r="ESC42" s="78"/>
      <c r="ESD42" s="78"/>
      <c r="ESE42" s="78"/>
      <c r="ESF42" s="78"/>
      <c r="ESG42" s="78"/>
      <c r="ESH42" s="78"/>
      <c r="ESI42" s="78"/>
      <c r="ESJ42" s="78"/>
      <c r="ESK42" s="78"/>
      <c r="ESL42" s="78"/>
      <c r="ESM42" s="78"/>
      <c r="ESN42" s="78"/>
      <c r="ESO42" s="78"/>
      <c r="ESP42" s="78"/>
      <c r="ESQ42" s="78"/>
      <c r="ESR42" s="78"/>
      <c r="ESS42" s="78"/>
      <c r="EST42" s="78"/>
      <c r="ESU42" s="78"/>
      <c r="ESV42" s="78"/>
      <c r="ESW42" s="78"/>
      <c r="ESX42" s="78"/>
      <c r="ESY42" s="78"/>
      <c r="ESZ42" s="78"/>
      <c r="ETA42" s="78"/>
      <c r="ETB42" s="78"/>
      <c r="ETC42" s="78"/>
      <c r="ETD42" s="78"/>
      <c r="ETE42" s="78"/>
      <c r="ETF42" s="78"/>
      <c r="ETG42" s="78"/>
      <c r="ETH42" s="78"/>
      <c r="ETI42" s="78"/>
      <c r="ETJ42" s="78"/>
      <c r="ETK42" s="78"/>
      <c r="ETL42" s="78"/>
      <c r="ETM42" s="78"/>
      <c r="ETN42" s="78"/>
      <c r="ETO42" s="78"/>
      <c r="ETP42" s="78"/>
      <c r="ETQ42" s="78"/>
      <c r="ETR42" s="78"/>
      <c r="ETS42" s="78"/>
      <c r="ETT42" s="78"/>
      <c r="ETU42" s="78"/>
      <c r="ETV42" s="78"/>
      <c r="ETW42" s="78"/>
      <c r="ETX42" s="78"/>
      <c r="ETY42" s="78"/>
      <c r="ETZ42" s="78"/>
      <c r="EUA42" s="78"/>
      <c r="EUB42" s="78"/>
      <c r="EUC42" s="78"/>
      <c r="EUD42" s="78"/>
      <c r="EUE42" s="78"/>
      <c r="EUF42" s="78"/>
      <c r="EUG42" s="78"/>
      <c r="EUH42" s="78"/>
      <c r="EUI42" s="78"/>
      <c r="EUJ42" s="78"/>
      <c r="EUK42" s="78"/>
      <c r="EUL42" s="78"/>
      <c r="EUM42" s="78"/>
      <c r="EUN42" s="78"/>
      <c r="EUO42" s="78"/>
      <c r="EUP42" s="78"/>
      <c r="EUQ42" s="78"/>
      <c r="EUR42" s="78"/>
      <c r="EUS42" s="78"/>
      <c r="EUT42" s="78"/>
      <c r="EUU42" s="78"/>
      <c r="EUV42" s="78"/>
      <c r="EUW42" s="78"/>
      <c r="EUX42" s="78"/>
      <c r="EUY42" s="78"/>
      <c r="EUZ42" s="78"/>
      <c r="EVA42" s="78"/>
      <c r="EVB42" s="78"/>
      <c r="EVC42" s="78"/>
      <c r="EVD42" s="78"/>
      <c r="EVE42" s="78"/>
      <c r="EVF42" s="78"/>
      <c r="EVG42" s="78"/>
      <c r="EVH42" s="78"/>
      <c r="EVI42" s="78"/>
      <c r="EVJ42" s="78"/>
      <c r="EVK42" s="78"/>
      <c r="EVL42" s="78"/>
      <c r="EVM42" s="78"/>
      <c r="EVN42" s="78"/>
      <c r="EVO42" s="78"/>
      <c r="EVP42" s="78"/>
      <c r="EVQ42" s="78"/>
      <c r="EVR42" s="78"/>
      <c r="EVS42" s="78"/>
      <c r="EVT42" s="78"/>
      <c r="EVU42" s="78"/>
      <c r="EVV42" s="78"/>
      <c r="EVW42" s="78"/>
      <c r="EVX42" s="78"/>
      <c r="EVY42" s="78"/>
      <c r="EVZ42" s="78"/>
      <c r="EWA42" s="78"/>
      <c r="EWB42" s="78"/>
      <c r="EWC42" s="78"/>
      <c r="EWD42" s="78"/>
      <c r="EWE42" s="78"/>
      <c r="EWF42" s="78"/>
      <c r="EWG42" s="78"/>
      <c r="EWH42" s="78"/>
      <c r="EWI42" s="78"/>
      <c r="EWJ42" s="78"/>
      <c r="EWK42" s="78"/>
      <c r="EWL42" s="78"/>
      <c r="EWM42" s="78"/>
      <c r="EWN42" s="78"/>
      <c r="EWO42" s="78"/>
      <c r="EWP42" s="78"/>
      <c r="EWQ42" s="78"/>
      <c r="EWR42" s="78"/>
      <c r="EWS42" s="78"/>
      <c r="EWT42" s="78"/>
      <c r="EWU42" s="78"/>
      <c r="EWV42" s="78"/>
      <c r="EWW42" s="78"/>
      <c r="EWX42" s="78"/>
      <c r="EWY42" s="78"/>
      <c r="EWZ42" s="78"/>
      <c r="EXA42" s="78"/>
      <c r="EXB42" s="78"/>
      <c r="EXC42" s="78"/>
      <c r="EXD42" s="78"/>
      <c r="EXE42" s="78"/>
      <c r="EXF42" s="78"/>
      <c r="EXG42" s="78"/>
      <c r="EXH42" s="78"/>
      <c r="EXI42" s="78"/>
      <c r="EXJ42" s="78"/>
      <c r="EXK42" s="78"/>
      <c r="EXL42" s="78"/>
      <c r="EXM42" s="78"/>
      <c r="EXN42" s="78"/>
      <c r="EXO42" s="78"/>
      <c r="EXP42" s="78"/>
      <c r="EXQ42" s="78"/>
      <c r="EXR42" s="78"/>
      <c r="EXS42" s="78"/>
      <c r="EXT42" s="78"/>
      <c r="EXU42" s="78"/>
      <c r="EXV42" s="78"/>
      <c r="EXW42" s="78"/>
      <c r="EXX42" s="78"/>
      <c r="EXY42" s="78"/>
      <c r="EXZ42" s="78"/>
      <c r="EYA42" s="78"/>
      <c r="EYB42" s="78"/>
      <c r="EYC42" s="78"/>
      <c r="EYD42" s="78"/>
      <c r="EYE42" s="78"/>
      <c r="EYF42" s="78"/>
      <c r="EYG42" s="78"/>
      <c r="EYH42" s="78"/>
      <c r="EYI42" s="78"/>
      <c r="EYJ42" s="78"/>
      <c r="EYK42" s="78"/>
      <c r="EYL42" s="78"/>
      <c r="EYM42" s="78"/>
      <c r="EYN42" s="78"/>
      <c r="EYO42" s="78"/>
      <c r="EYP42" s="78"/>
      <c r="EYQ42" s="78"/>
      <c r="EYR42" s="78"/>
      <c r="EYS42" s="78"/>
      <c r="EYT42" s="78"/>
      <c r="EYU42" s="78"/>
      <c r="EYV42" s="78"/>
      <c r="EYW42" s="78"/>
      <c r="EYX42" s="78"/>
      <c r="EYY42" s="78"/>
      <c r="EYZ42" s="78"/>
      <c r="EZA42" s="78"/>
      <c r="EZB42" s="78"/>
      <c r="EZC42" s="78"/>
      <c r="EZD42" s="78"/>
      <c r="EZE42" s="78"/>
      <c r="EZF42" s="78"/>
      <c r="EZG42" s="78"/>
      <c r="EZH42" s="78"/>
      <c r="EZI42" s="78"/>
      <c r="EZJ42" s="78"/>
      <c r="EZK42" s="78"/>
      <c r="EZL42" s="78"/>
      <c r="EZM42" s="78"/>
      <c r="EZN42" s="78"/>
      <c r="EZO42" s="78"/>
      <c r="EZP42" s="78"/>
      <c r="EZQ42" s="78"/>
      <c r="EZR42" s="78"/>
      <c r="EZS42" s="78"/>
      <c r="EZT42" s="78"/>
      <c r="EZU42" s="78"/>
      <c r="EZV42" s="78"/>
      <c r="EZW42" s="78"/>
      <c r="EZX42" s="78"/>
      <c r="EZY42" s="78"/>
      <c r="EZZ42" s="78"/>
      <c r="FAA42" s="78"/>
      <c r="FAB42" s="78"/>
      <c r="FAC42" s="78"/>
      <c r="FAD42" s="78"/>
      <c r="FAE42" s="78"/>
      <c r="FAF42" s="78"/>
      <c r="FAG42" s="78"/>
      <c r="FAH42" s="78"/>
      <c r="FAI42" s="78"/>
      <c r="FAJ42" s="78"/>
      <c r="FAK42" s="78"/>
      <c r="FAL42" s="78"/>
      <c r="FAM42" s="78"/>
      <c r="FAN42" s="78"/>
      <c r="FAO42" s="78"/>
      <c r="FAP42" s="78"/>
      <c r="FAQ42" s="78"/>
      <c r="FAR42" s="78"/>
      <c r="FAS42" s="78"/>
      <c r="FAT42" s="78"/>
      <c r="FAU42" s="78"/>
      <c r="FAV42" s="78"/>
      <c r="FAW42" s="78"/>
      <c r="FAX42" s="78"/>
      <c r="FAY42" s="78"/>
      <c r="FAZ42" s="78"/>
      <c r="FBA42" s="78"/>
      <c r="FBB42" s="78"/>
      <c r="FBC42" s="78"/>
      <c r="FBD42" s="78"/>
      <c r="FBE42" s="78"/>
      <c r="FBF42" s="78"/>
      <c r="FBG42" s="78"/>
      <c r="FBH42" s="78"/>
      <c r="FBI42" s="78"/>
      <c r="FBJ42" s="78"/>
      <c r="FBK42" s="78"/>
      <c r="FBL42" s="78"/>
      <c r="FBM42" s="78"/>
      <c r="FBN42" s="78"/>
      <c r="FBO42" s="78"/>
      <c r="FBP42" s="78"/>
      <c r="FBQ42" s="78"/>
      <c r="FBR42" s="78"/>
      <c r="FBS42" s="78"/>
      <c r="FBT42" s="78"/>
      <c r="FBU42" s="78"/>
      <c r="FBV42" s="78"/>
      <c r="FBW42" s="78"/>
      <c r="FBX42" s="78"/>
      <c r="FBY42" s="78"/>
      <c r="FBZ42" s="78"/>
      <c r="FCA42" s="78"/>
      <c r="FCB42" s="78"/>
      <c r="FCC42" s="78"/>
      <c r="FCD42" s="78"/>
      <c r="FCE42" s="78"/>
      <c r="FCF42" s="78"/>
      <c r="FCG42" s="78"/>
      <c r="FCH42" s="78"/>
      <c r="FCI42" s="78"/>
      <c r="FCJ42" s="78"/>
      <c r="FCK42" s="78"/>
      <c r="FCL42" s="78"/>
      <c r="FCM42" s="78"/>
      <c r="FCN42" s="78"/>
      <c r="FCO42" s="78"/>
      <c r="FCP42" s="78"/>
      <c r="FCQ42" s="78"/>
      <c r="FCR42" s="78"/>
      <c r="FCS42" s="78"/>
      <c r="FCT42" s="78"/>
      <c r="FCU42" s="78"/>
      <c r="FCV42" s="78"/>
      <c r="FCW42" s="78"/>
      <c r="FCX42" s="78"/>
      <c r="FCY42" s="78"/>
      <c r="FCZ42" s="78"/>
      <c r="FDA42" s="78"/>
      <c r="FDB42" s="78"/>
      <c r="FDC42" s="78"/>
      <c r="FDD42" s="78"/>
      <c r="FDE42" s="78"/>
      <c r="FDF42" s="78"/>
      <c r="FDG42" s="78"/>
      <c r="FDH42" s="78"/>
      <c r="FDI42" s="78"/>
      <c r="FDJ42" s="78"/>
      <c r="FDK42" s="78"/>
      <c r="FDL42" s="78"/>
      <c r="FDM42" s="78"/>
      <c r="FDN42" s="78"/>
      <c r="FDO42" s="78"/>
      <c r="FDP42" s="78"/>
      <c r="FDQ42" s="78"/>
      <c r="FDR42" s="78"/>
      <c r="FDS42" s="78"/>
      <c r="FDT42" s="78"/>
      <c r="FDU42" s="78"/>
      <c r="FDV42" s="78"/>
      <c r="FDW42" s="78"/>
      <c r="FDX42" s="78"/>
      <c r="FDY42" s="78"/>
      <c r="FDZ42" s="78"/>
      <c r="FEA42" s="78"/>
      <c r="FEB42" s="78"/>
      <c r="FEC42" s="78"/>
      <c r="FED42" s="78"/>
      <c r="FEE42" s="78"/>
      <c r="FEF42" s="78"/>
      <c r="FEG42" s="78"/>
      <c r="FEH42" s="78"/>
      <c r="FEI42" s="78"/>
      <c r="FEJ42" s="78"/>
      <c r="FEK42" s="78"/>
      <c r="FEL42" s="78"/>
      <c r="FEM42" s="78"/>
      <c r="FEN42" s="78"/>
      <c r="FEO42" s="78"/>
      <c r="FEP42" s="78"/>
      <c r="FEQ42" s="78"/>
      <c r="FER42" s="78"/>
      <c r="FES42" s="78"/>
      <c r="FET42" s="78"/>
      <c r="FEU42" s="78"/>
      <c r="FEV42" s="78"/>
      <c r="FEW42" s="78"/>
      <c r="FEX42" s="78"/>
      <c r="FEY42" s="78"/>
      <c r="FEZ42" s="78"/>
      <c r="FFA42" s="78"/>
      <c r="FFB42" s="78"/>
      <c r="FFC42" s="78"/>
      <c r="FFD42" s="78"/>
      <c r="FFE42" s="78"/>
      <c r="FFF42" s="78"/>
      <c r="FFG42" s="78"/>
      <c r="FFH42" s="78"/>
      <c r="FFI42" s="78"/>
      <c r="FFJ42" s="78"/>
      <c r="FFK42" s="78"/>
      <c r="FFL42" s="78"/>
      <c r="FFM42" s="78"/>
      <c r="FFN42" s="78"/>
      <c r="FFO42" s="78"/>
      <c r="FFP42" s="78"/>
      <c r="FFQ42" s="78"/>
      <c r="FFR42" s="78"/>
      <c r="FFS42" s="78"/>
      <c r="FFT42" s="78"/>
      <c r="FFU42" s="78"/>
      <c r="FFV42" s="78"/>
      <c r="FFW42" s="78"/>
      <c r="FFX42" s="78"/>
      <c r="FFY42" s="78"/>
      <c r="FFZ42" s="78"/>
      <c r="FGA42" s="78"/>
      <c r="FGB42" s="78"/>
      <c r="FGC42" s="78"/>
      <c r="FGD42" s="78"/>
      <c r="FGE42" s="78"/>
      <c r="FGF42" s="78"/>
      <c r="FGG42" s="78"/>
      <c r="FGH42" s="78"/>
      <c r="FGI42" s="78"/>
      <c r="FGJ42" s="78"/>
      <c r="FGK42" s="78"/>
      <c r="FGL42" s="78"/>
      <c r="FGM42" s="78"/>
      <c r="FGN42" s="78"/>
      <c r="FGO42" s="78"/>
      <c r="FGP42" s="78"/>
      <c r="FGQ42" s="78"/>
      <c r="FGR42" s="78"/>
      <c r="FGS42" s="78"/>
      <c r="FGT42" s="78"/>
      <c r="FGU42" s="78"/>
      <c r="FGV42" s="78"/>
      <c r="FGW42" s="78"/>
      <c r="FGX42" s="78"/>
      <c r="FGY42" s="78"/>
      <c r="FGZ42" s="78"/>
      <c r="FHA42" s="78"/>
      <c r="FHB42" s="78"/>
      <c r="FHC42" s="78"/>
      <c r="FHD42" s="78"/>
      <c r="FHE42" s="78"/>
      <c r="FHF42" s="78"/>
      <c r="FHG42" s="78"/>
      <c r="FHH42" s="78"/>
      <c r="FHI42" s="78"/>
      <c r="FHJ42" s="78"/>
      <c r="FHK42" s="78"/>
      <c r="FHL42" s="78"/>
      <c r="FHM42" s="78"/>
      <c r="FHN42" s="78"/>
      <c r="FHO42" s="78"/>
      <c r="FHP42" s="78"/>
      <c r="FHQ42" s="78"/>
      <c r="FHR42" s="78"/>
      <c r="FHS42" s="78"/>
      <c r="FHT42" s="78"/>
      <c r="FHU42" s="78"/>
      <c r="FHV42" s="78"/>
      <c r="FHW42" s="78"/>
      <c r="FHX42" s="78"/>
      <c r="FHY42" s="78"/>
      <c r="FHZ42" s="78"/>
      <c r="FIA42" s="78"/>
      <c r="FIB42" s="78"/>
      <c r="FIC42" s="78"/>
      <c r="FID42" s="78"/>
      <c r="FIE42" s="78"/>
      <c r="FIF42" s="78"/>
      <c r="FIG42" s="78"/>
      <c r="FIH42" s="78"/>
      <c r="FII42" s="78"/>
      <c r="FIJ42" s="78"/>
      <c r="FIK42" s="78"/>
      <c r="FIL42" s="78"/>
      <c r="FIM42" s="78"/>
      <c r="FIN42" s="78"/>
      <c r="FIO42" s="78"/>
      <c r="FIP42" s="78"/>
      <c r="FIQ42" s="78"/>
      <c r="FIR42" s="78"/>
      <c r="FIS42" s="78"/>
      <c r="FIT42" s="78"/>
      <c r="FIU42" s="78"/>
      <c r="FIV42" s="78"/>
      <c r="FIW42" s="78"/>
      <c r="FIX42" s="78"/>
      <c r="FIY42" s="78"/>
      <c r="FIZ42" s="78"/>
      <c r="FJA42" s="78"/>
      <c r="FJB42" s="78"/>
      <c r="FJC42" s="78"/>
      <c r="FJD42" s="78"/>
      <c r="FJE42" s="78"/>
      <c r="FJF42" s="78"/>
      <c r="FJG42" s="78"/>
      <c r="FJH42" s="78"/>
      <c r="FJI42" s="78"/>
      <c r="FJJ42" s="78"/>
      <c r="FJK42" s="78"/>
      <c r="FJL42" s="78"/>
      <c r="FJM42" s="78"/>
      <c r="FJN42" s="78"/>
      <c r="FJO42" s="78"/>
      <c r="FJP42" s="78"/>
      <c r="FJQ42" s="78"/>
      <c r="FJR42" s="78"/>
      <c r="FJS42" s="78"/>
      <c r="FJT42" s="78"/>
      <c r="FJU42" s="78"/>
      <c r="FJV42" s="78"/>
      <c r="FJW42" s="78"/>
      <c r="FJX42" s="78"/>
      <c r="FJY42" s="78"/>
      <c r="FJZ42" s="78"/>
      <c r="FKA42" s="78"/>
      <c r="FKB42" s="78"/>
      <c r="FKC42" s="78"/>
      <c r="FKD42" s="78"/>
      <c r="FKE42" s="78"/>
      <c r="FKF42" s="78"/>
      <c r="FKG42" s="78"/>
      <c r="FKH42" s="78"/>
      <c r="FKI42" s="78"/>
      <c r="FKJ42" s="78"/>
      <c r="FKK42" s="78"/>
      <c r="FKL42" s="78"/>
      <c r="FKM42" s="78"/>
      <c r="FKN42" s="78"/>
      <c r="FKO42" s="78"/>
      <c r="FKP42" s="78"/>
      <c r="FKQ42" s="78"/>
      <c r="FKR42" s="78"/>
      <c r="FKS42" s="78"/>
      <c r="FKT42" s="78"/>
      <c r="FKU42" s="78"/>
      <c r="FKV42" s="78"/>
      <c r="FKW42" s="78"/>
      <c r="FKX42" s="78"/>
      <c r="FKY42" s="78"/>
      <c r="FKZ42" s="78"/>
      <c r="FLA42" s="78"/>
      <c r="FLB42" s="78"/>
      <c r="FLC42" s="78"/>
      <c r="FLD42" s="78"/>
      <c r="FLE42" s="78"/>
      <c r="FLF42" s="78"/>
      <c r="FLG42" s="78"/>
      <c r="FLH42" s="78"/>
      <c r="FLI42" s="78"/>
      <c r="FLJ42" s="78"/>
      <c r="FLK42" s="78"/>
      <c r="FLL42" s="78"/>
      <c r="FLM42" s="78"/>
      <c r="FLN42" s="78"/>
      <c r="FLO42" s="78"/>
      <c r="FLP42" s="78"/>
      <c r="FLQ42" s="78"/>
      <c r="FLR42" s="78"/>
      <c r="FLS42" s="78"/>
      <c r="FLT42" s="78"/>
      <c r="FLU42" s="78"/>
      <c r="FLV42" s="78"/>
      <c r="FLW42" s="78"/>
      <c r="FLX42" s="78"/>
      <c r="FLY42" s="78"/>
      <c r="FLZ42" s="78"/>
      <c r="FMA42" s="78"/>
      <c r="FMB42" s="78"/>
      <c r="FMC42" s="78"/>
      <c r="FMD42" s="78"/>
      <c r="FME42" s="78"/>
      <c r="FMF42" s="78"/>
      <c r="FMG42" s="78"/>
      <c r="FMH42" s="78"/>
      <c r="FMI42" s="78"/>
      <c r="FMJ42" s="78"/>
      <c r="FMK42" s="78"/>
      <c r="FML42" s="78"/>
      <c r="FMM42" s="78"/>
      <c r="FMN42" s="78"/>
      <c r="FMO42" s="78"/>
      <c r="FMP42" s="78"/>
      <c r="FMQ42" s="78"/>
      <c r="FMR42" s="78"/>
      <c r="FMS42" s="78"/>
      <c r="FMT42" s="78"/>
      <c r="FMU42" s="78"/>
      <c r="FMV42" s="78"/>
      <c r="FMW42" s="78"/>
      <c r="FMX42" s="78"/>
      <c r="FMY42" s="78"/>
      <c r="FMZ42" s="78"/>
      <c r="FNA42" s="78"/>
      <c r="FNB42" s="78"/>
      <c r="FNC42" s="78"/>
      <c r="FND42" s="78"/>
      <c r="FNE42" s="78"/>
      <c r="FNF42" s="78"/>
      <c r="FNG42" s="78"/>
      <c r="FNH42" s="78"/>
      <c r="FNI42" s="78"/>
      <c r="FNJ42" s="78"/>
      <c r="FNK42" s="78"/>
      <c r="FNL42" s="78"/>
      <c r="FNM42" s="78"/>
      <c r="FNN42" s="78"/>
      <c r="FNO42" s="78"/>
      <c r="FNP42" s="78"/>
      <c r="FNQ42" s="78"/>
      <c r="FNR42" s="78"/>
      <c r="FNS42" s="78"/>
      <c r="FNT42" s="78"/>
      <c r="FNU42" s="78"/>
      <c r="FNV42" s="78"/>
      <c r="FNW42" s="78"/>
      <c r="FNX42" s="78"/>
      <c r="FNY42" s="78"/>
      <c r="FNZ42" s="78"/>
      <c r="FOA42" s="78"/>
      <c r="FOB42" s="78"/>
      <c r="FOC42" s="78"/>
      <c r="FOD42" s="78"/>
      <c r="FOE42" s="78"/>
      <c r="FOF42" s="78"/>
      <c r="FOG42" s="78"/>
      <c r="FOH42" s="78"/>
      <c r="FOI42" s="78"/>
      <c r="FOJ42" s="78"/>
      <c r="FOK42" s="78"/>
      <c r="FOL42" s="78"/>
      <c r="FOM42" s="78"/>
      <c r="FON42" s="78"/>
      <c r="FOO42" s="78"/>
      <c r="FOP42" s="78"/>
      <c r="FOQ42" s="78"/>
      <c r="FOR42" s="78"/>
      <c r="FOS42" s="78"/>
      <c r="FOT42" s="78"/>
      <c r="FOU42" s="78"/>
      <c r="FOV42" s="78"/>
      <c r="FOW42" s="78"/>
      <c r="FOX42" s="78"/>
      <c r="FOY42" s="78"/>
      <c r="FOZ42" s="78"/>
      <c r="FPA42" s="78"/>
      <c r="FPB42" s="78"/>
      <c r="FPC42" s="78"/>
      <c r="FPD42" s="78"/>
      <c r="FPE42" s="78"/>
      <c r="FPF42" s="78"/>
      <c r="FPG42" s="78"/>
      <c r="FPH42" s="78"/>
      <c r="FPI42" s="78"/>
      <c r="FPJ42" s="78"/>
      <c r="FPK42" s="78"/>
      <c r="FPL42" s="78"/>
      <c r="FPM42" s="78"/>
      <c r="FPN42" s="78"/>
      <c r="FPO42" s="78"/>
      <c r="FPP42" s="78"/>
      <c r="FPQ42" s="78"/>
      <c r="FPR42" s="78"/>
      <c r="FPS42" s="78"/>
      <c r="FPT42" s="78"/>
      <c r="FPU42" s="78"/>
      <c r="FPV42" s="78"/>
      <c r="FPW42" s="78"/>
      <c r="FPX42" s="78"/>
      <c r="FPY42" s="78"/>
      <c r="FPZ42" s="78"/>
      <c r="FQA42" s="78"/>
      <c r="FQB42" s="78"/>
      <c r="FQC42" s="78"/>
      <c r="FQD42" s="78"/>
      <c r="FQE42" s="78"/>
      <c r="FQF42" s="78"/>
      <c r="FQG42" s="78"/>
      <c r="FQH42" s="78"/>
      <c r="FQI42" s="78"/>
      <c r="FQJ42" s="78"/>
      <c r="FQK42" s="78"/>
      <c r="FQL42" s="78"/>
      <c r="FQM42" s="78"/>
      <c r="FQN42" s="78"/>
      <c r="FQO42" s="78"/>
      <c r="FQP42" s="78"/>
      <c r="FQQ42" s="78"/>
      <c r="FQR42" s="78"/>
      <c r="FQS42" s="78"/>
      <c r="FQT42" s="78"/>
      <c r="FQU42" s="78"/>
      <c r="FQV42" s="78"/>
      <c r="FQW42" s="78"/>
      <c r="FQX42" s="78"/>
      <c r="FQY42" s="78"/>
      <c r="FQZ42" s="78"/>
      <c r="FRA42" s="78"/>
      <c r="FRB42" s="78"/>
      <c r="FRC42" s="78"/>
      <c r="FRD42" s="78"/>
      <c r="FRE42" s="78"/>
      <c r="FRF42" s="78"/>
      <c r="FRG42" s="78"/>
      <c r="FRH42" s="78"/>
      <c r="FRI42" s="78"/>
      <c r="FRJ42" s="78"/>
      <c r="FRK42" s="78"/>
      <c r="FRL42" s="78"/>
      <c r="FRM42" s="78"/>
      <c r="FRN42" s="78"/>
      <c r="FRO42" s="78"/>
      <c r="FRP42" s="78"/>
      <c r="FRQ42" s="78"/>
      <c r="FRR42" s="78"/>
      <c r="FRS42" s="78"/>
      <c r="FRT42" s="78"/>
      <c r="FRU42" s="78"/>
      <c r="FRV42" s="78"/>
      <c r="FRW42" s="78"/>
      <c r="FRX42" s="78"/>
      <c r="FRY42" s="78"/>
      <c r="FRZ42" s="78"/>
      <c r="FSA42" s="78"/>
      <c r="FSB42" s="78"/>
      <c r="FSC42" s="78"/>
      <c r="FSD42" s="78"/>
      <c r="FSE42" s="78"/>
      <c r="FSF42" s="78"/>
      <c r="FSG42" s="78"/>
      <c r="FSH42" s="78"/>
      <c r="FSI42" s="78"/>
      <c r="FSJ42" s="78"/>
      <c r="FSK42" s="78"/>
      <c r="FSL42" s="78"/>
      <c r="FSM42" s="78"/>
      <c r="FSN42" s="78"/>
      <c r="FSO42" s="78"/>
      <c r="FSP42" s="78"/>
      <c r="FSQ42" s="78"/>
      <c r="FSR42" s="78"/>
      <c r="FSS42" s="78"/>
      <c r="FST42" s="78"/>
      <c r="FSU42" s="78"/>
      <c r="FSV42" s="78"/>
      <c r="FSW42" s="78"/>
      <c r="FSX42" s="78"/>
      <c r="FSY42" s="78"/>
      <c r="FSZ42" s="78"/>
      <c r="FTA42" s="78"/>
      <c r="FTB42" s="78"/>
      <c r="FTC42" s="78"/>
      <c r="FTD42" s="78"/>
      <c r="FTE42" s="78"/>
      <c r="FTF42" s="78"/>
      <c r="FTG42" s="78"/>
      <c r="FTH42" s="78"/>
      <c r="FTI42" s="78"/>
      <c r="FTJ42" s="78"/>
      <c r="FTK42" s="78"/>
      <c r="FTL42" s="78"/>
      <c r="FTM42" s="78"/>
      <c r="FTN42" s="78"/>
      <c r="FTO42" s="78"/>
      <c r="FTP42" s="78"/>
      <c r="FTQ42" s="78"/>
      <c r="FTR42" s="78"/>
      <c r="FTS42" s="78"/>
      <c r="FTT42" s="78"/>
      <c r="FTU42" s="78"/>
      <c r="FTV42" s="78"/>
      <c r="FTW42" s="78"/>
      <c r="FTX42" s="78"/>
      <c r="FTY42" s="78"/>
      <c r="FTZ42" s="78"/>
      <c r="FUA42" s="78"/>
      <c r="FUB42" s="78"/>
      <c r="FUC42" s="78"/>
      <c r="FUD42" s="78"/>
      <c r="FUE42" s="78"/>
      <c r="FUF42" s="78"/>
      <c r="FUG42" s="78"/>
      <c r="FUH42" s="78"/>
      <c r="FUI42" s="78"/>
      <c r="FUJ42" s="78"/>
      <c r="FUK42" s="78"/>
      <c r="FUL42" s="78"/>
      <c r="FUM42" s="78"/>
      <c r="FUN42" s="78"/>
      <c r="FUO42" s="78"/>
      <c r="FUP42" s="78"/>
      <c r="FUQ42" s="78"/>
      <c r="FUR42" s="78"/>
      <c r="FUS42" s="78"/>
      <c r="FUT42" s="78"/>
      <c r="FUU42" s="78"/>
      <c r="FUV42" s="78"/>
      <c r="FUW42" s="78"/>
      <c r="FUX42" s="78"/>
      <c r="FUY42" s="78"/>
      <c r="FUZ42" s="78"/>
      <c r="FVA42" s="78"/>
      <c r="FVB42" s="78"/>
      <c r="FVC42" s="78"/>
      <c r="FVD42" s="78"/>
      <c r="FVE42" s="78"/>
      <c r="FVF42" s="78"/>
      <c r="FVG42" s="78"/>
      <c r="FVH42" s="78"/>
      <c r="FVI42" s="78"/>
      <c r="FVJ42" s="78"/>
      <c r="FVK42" s="78"/>
      <c r="FVL42" s="78"/>
      <c r="FVM42" s="78"/>
      <c r="FVN42" s="78"/>
      <c r="FVO42" s="78"/>
      <c r="FVP42" s="78"/>
      <c r="FVQ42" s="78"/>
      <c r="FVR42" s="78"/>
      <c r="FVS42" s="78"/>
      <c r="FVT42" s="78"/>
      <c r="FVU42" s="78"/>
      <c r="FVV42" s="78"/>
      <c r="FVW42" s="78"/>
      <c r="FVX42" s="78"/>
      <c r="FVY42" s="78"/>
      <c r="FVZ42" s="78"/>
      <c r="FWA42" s="78"/>
      <c r="FWB42" s="78"/>
      <c r="FWC42" s="78"/>
      <c r="FWD42" s="78"/>
      <c r="FWE42" s="78"/>
      <c r="FWF42" s="78"/>
      <c r="FWG42" s="78"/>
      <c r="FWH42" s="78"/>
      <c r="FWI42" s="78"/>
      <c r="FWJ42" s="78"/>
      <c r="FWK42" s="78"/>
      <c r="FWL42" s="78"/>
      <c r="FWM42" s="78"/>
      <c r="FWN42" s="78"/>
      <c r="FWO42" s="78"/>
      <c r="FWP42" s="78"/>
      <c r="FWQ42" s="78"/>
      <c r="FWR42" s="78"/>
      <c r="FWS42" s="78"/>
      <c r="FWT42" s="78"/>
      <c r="FWU42" s="78"/>
      <c r="FWV42" s="78"/>
      <c r="FWW42" s="78"/>
      <c r="FWX42" s="78"/>
      <c r="FWY42" s="78"/>
      <c r="FWZ42" s="78"/>
      <c r="FXA42" s="78"/>
      <c r="FXB42" s="78"/>
      <c r="FXC42" s="78"/>
      <c r="FXD42" s="78"/>
      <c r="FXE42" s="78"/>
      <c r="FXF42" s="78"/>
      <c r="FXG42" s="78"/>
      <c r="FXH42" s="78"/>
      <c r="FXI42" s="78"/>
      <c r="FXJ42" s="78"/>
      <c r="FXK42" s="78"/>
      <c r="FXL42" s="78"/>
      <c r="FXM42" s="78"/>
      <c r="FXN42" s="78"/>
      <c r="FXO42" s="78"/>
      <c r="FXP42" s="78"/>
      <c r="FXQ42" s="78"/>
      <c r="FXR42" s="78"/>
      <c r="FXS42" s="78"/>
      <c r="FXT42" s="78"/>
      <c r="FXU42" s="78"/>
      <c r="FXV42" s="78"/>
      <c r="FXW42" s="78"/>
      <c r="FXX42" s="78"/>
      <c r="FXY42" s="78"/>
      <c r="FXZ42" s="78"/>
      <c r="FYA42" s="78"/>
      <c r="FYB42" s="78"/>
      <c r="FYC42" s="78"/>
      <c r="FYD42" s="78"/>
      <c r="FYE42" s="78"/>
      <c r="FYF42" s="78"/>
      <c r="FYG42" s="78"/>
      <c r="FYH42" s="78"/>
      <c r="FYI42" s="78"/>
      <c r="FYJ42" s="78"/>
      <c r="FYK42" s="78"/>
      <c r="FYL42" s="78"/>
      <c r="FYM42" s="78"/>
      <c r="FYN42" s="78"/>
      <c r="FYO42" s="78"/>
      <c r="FYP42" s="78"/>
      <c r="FYQ42" s="78"/>
      <c r="FYR42" s="78"/>
      <c r="FYS42" s="78"/>
      <c r="FYT42" s="78"/>
      <c r="FYU42" s="78"/>
      <c r="FYV42" s="78"/>
      <c r="FYW42" s="78"/>
      <c r="FYX42" s="78"/>
      <c r="FYY42" s="78"/>
      <c r="FYZ42" s="78"/>
      <c r="FZA42" s="78"/>
      <c r="FZB42" s="78"/>
      <c r="FZC42" s="78"/>
      <c r="FZD42" s="78"/>
      <c r="FZE42" s="78"/>
      <c r="FZF42" s="78"/>
      <c r="FZG42" s="78"/>
      <c r="FZH42" s="78"/>
      <c r="FZI42" s="78"/>
      <c r="FZJ42" s="78"/>
      <c r="FZK42" s="78"/>
      <c r="FZL42" s="78"/>
      <c r="FZM42" s="78"/>
      <c r="FZN42" s="78"/>
      <c r="FZO42" s="78"/>
      <c r="FZP42" s="78"/>
      <c r="FZQ42" s="78"/>
      <c r="FZR42" s="78"/>
      <c r="FZS42" s="78"/>
      <c r="FZT42" s="78"/>
      <c r="FZU42" s="78"/>
      <c r="FZV42" s="78"/>
      <c r="FZW42" s="78"/>
      <c r="FZX42" s="78"/>
      <c r="FZY42" s="78"/>
      <c r="FZZ42" s="78"/>
      <c r="GAA42" s="78"/>
      <c r="GAB42" s="78"/>
      <c r="GAC42" s="78"/>
      <c r="GAD42" s="78"/>
      <c r="GAE42" s="78"/>
      <c r="GAF42" s="78"/>
      <c r="GAG42" s="78"/>
      <c r="GAH42" s="78"/>
      <c r="GAI42" s="78"/>
      <c r="GAJ42" s="78"/>
      <c r="GAK42" s="78"/>
      <c r="GAL42" s="78"/>
      <c r="GAM42" s="78"/>
      <c r="GAN42" s="78"/>
      <c r="GAO42" s="78"/>
      <c r="GAP42" s="78"/>
      <c r="GAQ42" s="78"/>
      <c r="GAR42" s="78"/>
      <c r="GAS42" s="78"/>
      <c r="GAT42" s="78"/>
      <c r="GAU42" s="78"/>
      <c r="GAV42" s="78"/>
      <c r="GAW42" s="78"/>
      <c r="GAX42" s="78"/>
      <c r="GAY42" s="78"/>
      <c r="GAZ42" s="78"/>
      <c r="GBA42" s="78"/>
      <c r="GBB42" s="78"/>
      <c r="GBC42" s="78"/>
      <c r="GBD42" s="78"/>
      <c r="GBE42" s="78"/>
      <c r="GBF42" s="78"/>
      <c r="GBG42" s="78"/>
      <c r="GBH42" s="78"/>
      <c r="GBI42" s="78"/>
      <c r="GBJ42" s="78"/>
      <c r="GBK42" s="78"/>
      <c r="GBL42" s="78"/>
      <c r="GBM42" s="78"/>
      <c r="GBN42" s="78"/>
      <c r="GBO42" s="78"/>
      <c r="GBP42" s="78"/>
      <c r="GBQ42" s="78"/>
      <c r="GBR42" s="78"/>
      <c r="GBS42" s="78"/>
      <c r="GBT42" s="78"/>
      <c r="GBU42" s="78"/>
      <c r="GBV42" s="78"/>
      <c r="GBW42" s="78"/>
      <c r="GBX42" s="78"/>
      <c r="GBY42" s="78"/>
      <c r="GBZ42" s="78"/>
      <c r="GCA42" s="78"/>
      <c r="GCB42" s="78"/>
      <c r="GCC42" s="78"/>
      <c r="GCD42" s="78"/>
      <c r="GCE42" s="78"/>
      <c r="GCF42" s="78"/>
      <c r="GCG42" s="78"/>
      <c r="GCH42" s="78"/>
      <c r="GCI42" s="78"/>
      <c r="GCJ42" s="78"/>
      <c r="GCK42" s="78"/>
      <c r="GCL42" s="78"/>
      <c r="GCM42" s="78"/>
      <c r="GCN42" s="78"/>
      <c r="GCO42" s="78"/>
      <c r="GCP42" s="78"/>
      <c r="GCQ42" s="78"/>
      <c r="GCR42" s="78"/>
      <c r="GCS42" s="78"/>
      <c r="GCT42" s="78"/>
      <c r="GCU42" s="78"/>
      <c r="GCV42" s="78"/>
      <c r="GCW42" s="78"/>
      <c r="GCX42" s="78"/>
      <c r="GCY42" s="78"/>
      <c r="GCZ42" s="78"/>
      <c r="GDA42" s="78"/>
      <c r="GDB42" s="78"/>
      <c r="GDC42" s="78"/>
      <c r="GDD42" s="78"/>
      <c r="GDE42" s="78"/>
      <c r="GDF42" s="78"/>
      <c r="GDG42" s="78"/>
      <c r="GDH42" s="78"/>
      <c r="GDI42" s="78"/>
      <c r="GDJ42" s="78"/>
      <c r="GDK42" s="78"/>
      <c r="GDL42" s="78"/>
      <c r="GDM42" s="78"/>
      <c r="GDN42" s="78"/>
      <c r="GDO42" s="78"/>
      <c r="GDP42" s="78"/>
      <c r="GDQ42" s="78"/>
      <c r="GDR42" s="78"/>
      <c r="GDS42" s="78"/>
      <c r="GDT42" s="78"/>
      <c r="GDU42" s="78"/>
      <c r="GDV42" s="78"/>
      <c r="GDW42" s="78"/>
      <c r="GDX42" s="78"/>
      <c r="GDY42" s="78"/>
      <c r="GDZ42" s="78"/>
      <c r="GEA42" s="78"/>
      <c r="GEB42" s="78"/>
      <c r="GEC42" s="78"/>
      <c r="GED42" s="78"/>
      <c r="GEE42" s="78"/>
      <c r="GEF42" s="78"/>
      <c r="GEG42" s="78"/>
      <c r="GEH42" s="78"/>
      <c r="GEI42" s="78"/>
      <c r="GEJ42" s="78"/>
      <c r="GEK42" s="78"/>
      <c r="GEL42" s="78"/>
      <c r="GEM42" s="78"/>
      <c r="GEN42" s="78"/>
      <c r="GEO42" s="78"/>
      <c r="GEP42" s="78"/>
      <c r="GEQ42" s="78"/>
      <c r="GER42" s="78"/>
      <c r="GES42" s="78"/>
      <c r="GET42" s="78"/>
      <c r="GEU42" s="78"/>
      <c r="GEV42" s="78"/>
      <c r="GEW42" s="78"/>
      <c r="GEX42" s="78"/>
      <c r="GEY42" s="78"/>
      <c r="GEZ42" s="78"/>
      <c r="GFA42" s="78"/>
      <c r="GFB42" s="78"/>
      <c r="GFC42" s="78"/>
      <c r="GFD42" s="78"/>
      <c r="GFE42" s="78"/>
      <c r="GFF42" s="78"/>
      <c r="GFG42" s="78"/>
      <c r="GFH42" s="78"/>
      <c r="GFI42" s="78"/>
      <c r="GFJ42" s="78"/>
      <c r="GFK42" s="78"/>
      <c r="GFL42" s="78"/>
      <c r="GFM42" s="78"/>
      <c r="GFN42" s="78"/>
      <c r="GFO42" s="78"/>
      <c r="GFP42" s="78"/>
      <c r="GFQ42" s="78"/>
      <c r="GFR42" s="78"/>
      <c r="GFS42" s="78"/>
      <c r="GFT42" s="78"/>
      <c r="GFU42" s="78"/>
      <c r="GFV42" s="78"/>
      <c r="GFW42" s="78"/>
      <c r="GFX42" s="78"/>
      <c r="GFY42" s="78"/>
      <c r="GFZ42" s="78"/>
      <c r="GGA42" s="78"/>
      <c r="GGB42" s="78"/>
      <c r="GGC42" s="78"/>
      <c r="GGD42" s="78"/>
      <c r="GGE42" s="78"/>
      <c r="GGF42" s="78"/>
      <c r="GGG42" s="78"/>
      <c r="GGH42" s="78"/>
      <c r="GGI42" s="78"/>
      <c r="GGJ42" s="78"/>
      <c r="GGK42" s="78"/>
      <c r="GGL42" s="78"/>
      <c r="GGM42" s="78"/>
      <c r="GGN42" s="78"/>
      <c r="GGO42" s="78"/>
      <c r="GGP42" s="78"/>
      <c r="GGQ42" s="78"/>
      <c r="GGR42" s="78"/>
      <c r="GGS42" s="78"/>
      <c r="GGT42" s="78"/>
      <c r="GGU42" s="78"/>
      <c r="GGV42" s="78"/>
      <c r="GGW42" s="78"/>
      <c r="GGX42" s="78"/>
      <c r="GGY42" s="78"/>
      <c r="GGZ42" s="78"/>
      <c r="GHA42" s="78"/>
      <c r="GHB42" s="78"/>
      <c r="GHC42" s="78"/>
      <c r="GHD42" s="78"/>
      <c r="GHE42" s="78"/>
      <c r="GHF42" s="78"/>
      <c r="GHG42" s="78"/>
      <c r="GHH42" s="78"/>
      <c r="GHI42" s="78"/>
      <c r="GHJ42" s="78"/>
      <c r="GHK42" s="78"/>
      <c r="GHL42" s="78"/>
      <c r="GHM42" s="78"/>
      <c r="GHN42" s="78"/>
      <c r="GHO42" s="78"/>
      <c r="GHP42" s="78"/>
      <c r="GHQ42" s="78"/>
      <c r="GHR42" s="78"/>
      <c r="GHS42" s="78"/>
      <c r="GHT42" s="78"/>
      <c r="GHU42" s="78"/>
      <c r="GHV42" s="78"/>
      <c r="GHW42" s="78"/>
      <c r="GHX42" s="78"/>
      <c r="GHY42" s="78"/>
      <c r="GHZ42" s="78"/>
      <c r="GIA42" s="78"/>
      <c r="GIB42" s="78"/>
      <c r="GIC42" s="78"/>
      <c r="GID42" s="78"/>
      <c r="GIE42" s="78"/>
      <c r="GIF42" s="78"/>
      <c r="GIG42" s="78"/>
      <c r="GIH42" s="78"/>
      <c r="GII42" s="78"/>
      <c r="GIJ42" s="78"/>
      <c r="GIK42" s="78"/>
      <c r="GIL42" s="78"/>
      <c r="GIM42" s="78"/>
      <c r="GIN42" s="78"/>
      <c r="GIO42" s="78"/>
      <c r="GIP42" s="78"/>
      <c r="GIQ42" s="78"/>
      <c r="GIR42" s="78"/>
      <c r="GIS42" s="78"/>
      <c r="GIT42" s="78"/>
      <c r="GIU42" s="78"/>
      <c r="GIV42" s="78"/>
      <c r="GIW42" s="78"/>
      <c r="GIX42" s="78"/>
      <c r="GIY42" s="78"/>
      <c r="GIZ42" s="78"/>
      <c r="GJA42" s="78"/>
      <c r="GJB42" s="78"/>
      <c r="GJC42" s="78"/>
      <c r="GJD42" s="78"/>
      <c r="GJE42" s="78"/>
      <c r="GJF42" s="78"/>
      <c r="GJG42" s="78"/>
      <c r="GJH42" s="78"/>
      <c r="GJI42" s="78"/>
      <c r="GJJ42" s="78"/>
      <c r="GJK42" s="78"/>
      <c r="GJL42" s="78"/>
      <c r="GJM42" s="78"/>
      <c r="GJN42" s="78"/>
      <c r="GJO42" s="78"/>
      <c r="GJP42" s="78"/>
      <c r="GJQ42" s="78"/>
      <c r="GJR42" s="78"/>
      <c r="GJS42" s="78"/>
      <c r="GJT42" s="78"/>
      <c r="GJU42" s="78"/>
      <c r="GJV42" s="78"/>
      <c r="GJW42" s="78"/>
      <c r="GJX42" s="78"/>
      <c r="GJY42" s="78"/>
      <c r="GJZ42" s="78"/>
      <c r="GKA42" s="78"/>
      <c r="GKB42" s="78"/>
      <c r="GKC42" s="78"/>
      <c r="GKD42" s="78"/>
      <c r="GKE42" s="78"/>
      <c r="GKF42" s="78"/>
      <c r="GKG42" s="78"/>
      <c r="GKH42" s="78"/>
      <c r="GKI42" s="78"/>
      <c r="GKJ42" s="78"/>
      <c r="GKK42" s="78"/>
      <c r="GKL42" s="78"/>
      <c r="GKM42" s="78"/>
      <c r="GKN42" s="78"/>
      <c r="GKO42" s="78"/>
      <c r="GKP42" s="78"/>
      <c r="GKQ42" s="78"/>
      <c r="GKR42" s="78"/>
      <c r="GKS42" s="78"/>
      <c r="GKT42" s="78"/>
      <c r="GKU42" s="78"/>
      <c r="GKV42" s="78"/>
      <c r="GKW42" s="78"/>
      <c r="GKX42" s="78"/>
      <c r="GKY42" s="78"/>
      <c r="GKZ42" s="78"/>
      <c r="GLA42" s="78"/>
      <c r="GLB42" s="78"/>
      <c r="GLC42" s="78"/>
      <c r="GLD42" s="78"/>
      <c r="GLE42" s="78"/>
      <c r="GLF42" s="78"/>
      <c r="GLG42" s="78"/>
      <c r="GLH42" s="78"/>
      <c r="GLI42" s="78"/>
      <c r="GLJ42" s="78"/>
      <c r="GLK42" s="78"/>
      <c r="GLL42" s="78"/>
      <c r="GLM42" s="78"/>
      <c r="GLN42" s="78"/>
      <c r="GLO42" s="78"/>
      <c r="GLP42" s="78"/>
      <c r="GLQ42" s="78"/>
      <c r="GLR42" s="78"/>
      <c r="GLS42" s="78"/>
      <c r="GLT42" s="78"/>
      <c r="GLU42" s="78"/>
      <c r="GLV42" s="78"/>
      <c r="GLW42" s="78"/>
      <c r="GLX42" s="78"/>
      <c r="GLY42" s="78"/>
      <c r="GLZ42" s="78"/>
      <c r="GMA42" s="78"/>
      <c r="GMB42" s="78"/>
      <c r="GMC42" s="78"/>
      <c r="GMD42" s="78"/>
      <c r="GME42" s="78"/>
      <c r="GMF42" s="78"/>
      <c r="GMG42" s="78"/>
      <c r="GMH42" s="78"/>
      <c r="GMI42" s="78"/>
      <c r="GMJ42" s="78"/>
      <c r="GMK42" s="78"/>
      <c r="GML42" s="78"/>
      <c r="GMM42" s="78"/>
      <c r="GMN42" s="78"/>
      <c r="GMO42" s="78"/>
      <c r="GMP42" s="78"/>
      <c r="GMQ42" s="78"/>
      <c r="GMR42" s="78"/>
      <c r="GMS42" s="78"/>
      <c r="GMT42" s="78"/>
      <c r="GMU42" s="78"/>
      <c r="GMV42" s="78"/>
      <c r="GMW42" s="78"/>
      <c r="GMX42" s="78"/>
      <c r="GMY42" s="78"/>
      <c r="GMZ42" s="78"/>
      <c r="GNA42" s="78"/>
      <c r="GNB42" s="78"/>
      <c r="GNC42" s="78"/>
      <c r="GND42" s="78"/>
      <c r="GNE42" s="78"/>
      <c r="GNF42" s="78"/>
      <c r="GNG42" s="78"/>
      <c r="GNH42" s="78"/>
      <c r="GNI42" s="78"/>
      <c r="GNJ42" s="78"/>
      <c r="GNK42" s="78"/>
      <c r="GNL42" s="78"/>
      <c r="GNM42" s="78"/>
      <c r="GNN42" s="78"/>
      <c r="GNO42" s="78"/>
      <c r="GNP42" s="78"/>
      <c r="GNQ42" s="78"/>
      <c r="GNR42" s="78"/>
      <c r="GNS42" s="78"/>
      <c r="GNT42" s="78"/>
      <c r="GNU42" s="78"/>
      <c r="GNV42" s="78"/>
      <c r="GNW42" s="78"/>
      <c r="GNX42" s="78"/>
      <c r="GNY42" s="78"/>
      <c r="GNZ42" s="78"/>
      <c r="GOA42" s="78"/>
      <c r="GOB42" s="78"/>
      <c r="GOC42" s="78"/>
      <c r="GOD42" s="78"/>
      <c r="GOE42" s="78"/>
      <c r="GOF42" s="78"/>
      <c r="GOG42" s="78"/>
      <c r="GOH42" s="78"/>
      <c r="GOI42" s="78"/>
      <c r="GOJ42" s="78"/>
      <c r="GOK42" s="78"/>
      <c r="GOL42" s="78"/>
      <c r="GOM42" s="78"/>
      <c r="GON42" s="78"/>
      <c r="GOO42" s="78"/>
      <c r="GOP42" s="78"/>
      <c r="GOQ42" s="78"/>
      <c r="GOR42" s="78"/>
      <c r="GOS42" s="78"/>
      <c r="GOT42" s="78"/>
      <c r="GOU42" s="78"/>
      <c r="GOV42" s="78"/>
      <c r="GOW42" s="78"/>
      <c r="GOX42" s="78"/>
      <c r="GOY42" s="78"/>
      <c r="GOZ42" s="78"/>
      <c r="GPA42" s="78"/>
      <c r="GPB42" s="78"/>
      <c r="GPC42" s="78"/>
      <c r="GPD42" s="78"/>
      <c r="GPE42" s="78"/>
      <c r="GPF42" s="78"/>
      <c r="GPG42" s="78"/>
      <c r="GPH42" s="78"/>
      <c r="GPI42" s="78"/>
      <c r="GPJ42" s="78"/>
      <c r="GPK42" s="78"/>
      <c r="GPL42" s="78"/>
      <c r="GPM42" s="78"/>
      <c r="GPN42" s="78"/>
      <c r="GPO42" s="78"/>
      <c r="GPP42" s="78"/>
      <c r="GPQ42" s="78"/>
      <c r="GPR42" s="78"/>
      <c r="GPS42" s="78"/>
      <c r="GPT42" s="78"/>
      <c r="GPU42" s="78"/>
      <c r="GPV42" s="78"/>
      <c r="GPW42" s="78"/>
      <c r="GPX42" s="78"/>
      <c r="GPY42" s="78"/>
      <c r="GPZ42" s="78"/>
      <c r="GQA42" s="78"/>
      <c r="GQB42" s="78"/>
      <c r="GQC42" s="78"/>
      <c r="GQD42" s="78"/>
      <c r="GQE42" s="78"/>
      <c r="GQF42" s="78"/>
      <c r="GQG42" s="78"/>
      <c r="GQH42" s="78"/>
      <c r="GQI42" s="78"/>
      <c r="GQJ42" s="78"/>
      <c r="GQK42" s="78"/>
      <c r="GQL42" s="78"/>
      <c r="GQM42" s="78"/>
      <c r="GQN42" s="78"/>
      <c r="GQO42" s="78"/>
      <c r="GQP42" s="78"/>
      <c r="GQQ42" s="78"/>
      <c r="GQR42" s="78"/>
      <c r="GQS42" s="78"/>
      <c r="GQT42" s="78"/>
      <c r="GQU42" s="78"/>
      <c r="GQV42" s="78"/>
      <c r="GQW42" s="78"/>
      <c r="GQX42" s="78"/>
      <c r="GQY42" s="78"/>
      <c r="GQZ42" s="78"/>
      <c r="GRA42" s="78"/>
      <c r="GRB42" s="78"/>
      <c r="GRC42" s="78"/>
      <c r="GRD42" s="78"/>
      <c r="GRE42" s="78"/>
      <c r="GRF42" s="78"/>
      <c r="GRG42" s="78"/>
      <c r="GRH42" s="78"/>
      <c r="GRI42" s="78"/>
      <c r="GRJ42" s="78"/>
      <c r="GRK42" s="78"/>
      <c r="GRL42" s="78"/>
      <c r="GRM42" s="78"/>
      <c r="GRN42" s="78"/>
      <c r="GRO42" s="78"/>
      <c r="GRP42" s="78"/>
      <c r="GRQ42" s="78"/>
      <c r="GRR42" s="78"/>
      <c r="GRS42" s="78"/>
      <c r="GRT42" s="78"/>
      <c r="GRU42" s="78"/>
      <c r="GRV42" s="78"/>
      <c r="GRW42" s="78"/>
      <c r="GRX42" s="78"/>
      <c r="GRY42" s="78"/>
      <c r="GRZ42" s="78"/>
      <c r="GSA42" s="78"/>
      <c r="GSB42" s="78"/>
      <c r="GSC42" s="78"/>
      <c r="GSD42" s="78"/>
      <c r="GSE42" s="78"/>
      <c r="GSF42" s="78"/>
      <c r="GSG42" s="78"/>
      <c r="GSH42" s="78"/>
      <c r="GSI42" s="78"/>
      <c r="GSJ42" s="78"/>
      <c r="GSK42" s="78"/>
      <c r="GSL42" s="78"/>
      <c r="GSM42" s="78"/>
      <c r="GSN42" s="78"/>
      <c r="GSO42" s="78"/>
      <c r="GSP42" s="78"/>
      <c r="GSQ42" s="78"/>
      <c r="GSR42" s="78"/>
      <c r="GSS42" s="78"/>
      <c r="GST42" s="78"/>
      <c r="GSU42" s="78"/>
      <c r="GSV42" s="78"/>
      <c r="GSW42" s="78"/>
      <c r="GSX42" s="78"/>
      <c r="GSY42" s="78"/>
      <c r="GSZ42" s="78"/>
      <c r="GTA42" s="78"/>
      <c r="GTB42" s="78"/>
      <c r="GTC42" s="78"/>
      <c r="GTD42" s="78"/>
      <c r="GTE42" s="78"/>
      <c r="GTF42" s="78"/>
      <c r="GTG42" s="78"/>
      <c r="GTH42" s="78"/>
      <c r="GTI42" s="78"/>
      <c r="GTJ42" s="78"/>
      <c r="GTK42" s="78"/>
      <c r="GTL42" s="78"/>
      <c r="GTM42" s="78"/>
      <c r="GTN42" s="78"/>
      <c r="GTO42" s="78"/>
      <c r="GTP42" s="78"/>
      <c r="GTQ42" s="78"/>
      <c r="GTR42" s="78"/>
      <c r="GTS42" s="78"/>
      <c r="GTT42" s="78"/>
      <c r="GTU42" s="78"/>
      <c r="GTV42" s="78"/>
      <c r="GTW42" s="78"/>
      <c r="GTX42" s="78"/>
      <c r="GTY42" s="78"/>
      <c r="GTZ42" s="78"/>
      <c r="GUA42" s="78"/>
      <c r="GUB42" s="78"/>
      <c r="GUC42" s="78"/>
      <c r="GUD42" s="78"/>
      <c r="GUE42" s="78"/>
      <c r="GUF42" s="78"/>
      <c r="GUG42" s="78"/>
      <c r="GUH42" s="78"/>
      <c r="GUI42" s="78"/>
      <c r="GUJ42" s="78"/>
      <c r="GUK42" s="78"/>
      <c r="GUL42" s="78"/>
      <c r="GUM42" s="78"/>
      <c r="GUN42" s="78"/>
      <c r="GUO42" s="78"/>
      <c r="GUP42" s="78"/>
      <c r="GUQ42" s="78"/>
      <c r="GUR42" s="78"/>
      <c r="GUS42" s="78"/>
      <c r="GUT42" s="78"/>
      <c r="GUU42" s="78"/>
      <c r="GUV42" s="78"/>
      <c r="GUW42" s="78"/>
      <c r="GUX42" s="78"/>
      <c r="GUY42" s="78"/>
      <c r="GUZ42" s="78"/>
      <c r="GVA42" s="78"/>
      <c r="GVB42" s="78"/>
      <c r="GVC42" s="78"/>
      <c r="GVD42" s="78"/>
      <c r="GVE42" s="78"/>
      <c r="GVF42" s="78"/>
      <c r="GVG42" s="78"/>
      <c r="GVH42" s="78"/>
      <c r="GVI42" s="78"/>
      <c r="GVJ42" s="78"/>
      <c r="GVK42" s="78"/>
      <c r="GVL42" s="78"/>
      <c r="GVM42" s="78"/>
      <c r="GVN42" s="78"/>
      <c r="GVO42" s="78"/>
      <c r="GVP42" s="78"/>
      <c r="GVQ42" s="78"/>
      <c r="GVR42" s="78"/>
      <c r="GVS42" s="78"/>
      <c r="GVT42" s="78"/>
      <c r="GVU42" s="78"/>
      <c r="GVV42" s="78"/>
      <c r="GVW42" s="78"/>
      <c r="GVX42" s="78"/>
      <c r="GVY42" s="78"/>
      <c r="GVZ42" s="78"/>
      <c r="GWA42" s="78"/>
      <c r="GWB42" s="78"/>
      <c r="GWC42" s="78"/>
      <c r="GWD42" s="78"/>
      <c r="GWE42" s="78"/>
      <c r="GWF42" s="78"/>
      <c r="GWG42" s="78"/>
      <c r="GWH42" s="78"/>
      <c r="GWI42" s="78"/>
      <c r="GWJ42" s="78"/>
      <c r="GWK42" s="78"/>
      <c r="GWL42" s="78"/>
      <c r="GWM42" s="78"/>
      <c r="GWN42" s="78"/>
      <c r="GWO42" s="78"/>
      <c r="GWP42" s="78"/>
      <c r="GWQ42" s="78"/>
      <c r="GWR42" s="78"/>
      <c r="GWS42" s="78"/>
      <c r="GWT42" s="78"/>
      <c r="GWU42" s="78"/>
      <c r="GWV42" s="78"/>
      <c r="GWW42" s="78"/>
      <c r="GWX42" s="78"/>
      <c r="GWY42" s="78"/>
      <c r="GWZ42" s="78"/>
      <c r="GXA42" s="78"/>
      <c r="GXB42" s="78"/>
      <c r="GXC42" s="78"/>
      <c r="GXD42" s="78"/>
      <c r="GXE42" s="78"/>
      <c r="GXF42" s="78"/>
      <c r="GXG42" s="78"/>
      <c r="GXH42" s="78"/>
      <c r="GXI42" s="78"/>
      <c r="GXJ42" s="78"/>
      <c r="GXK42" s="78"/>
      <c r="GXL42" s="78"/>
      <c r="GXM42" s="78"/>
      <c r="GXN42" s="78"/>
      <c r="GXO42" s="78"/>
      <c r="GXP42" s="78"/>
      <c r="GXQ42" s="78"/>
      <c r="GXR42" s="78"/>
      <c r="GXS42" s="78"/>
      <c r="GXT42" s="78"/>
      <c r="GXU42" s="78"/>
      <c r="GXV42" s="78"/>
      <c r="GXW42" s="78"/>
      <c r="GXX42" s="78"/>
      <c r="GXY42" s="78"/>
      <c r="GXZ42" s="78"/>
      <c r="GYA42" s="78"/>
      <c r="GYB42" s="78"/>
      <c r="GYC42" s="78"/>
      <c r="GYD42" s="78"/>
      <c r="GYE42" s="78"/>
      <c r="GYF42" s="78"/>
      <c r="GYG42" s="78"/>
      <c r="GYH42" s="78"/>
      <c r="GYI42" s="78"/>
      <c r="GYJ42" s="78"/>
      <c r="GYK42" s="78"/>
      <c r="GYL42" s="78"/>
      <c r="GYM42" s="78"/>
      <c r="GYN42" s="78"/>
      <c r="GYO42" s="78"/>
      <c r="GYP42" s="78"/>
      <c r="GYQ42" s="78"/>
      <c r="GYR42" s="78"/>
      <c r="GYS42" s="78"/>
      <c r="GYT42" s="78"/>
      <c r="GYU42" s="78"/>
      <c r="GYV42" s="78"/>
      <c r="GYW42" s="78"/>
      <c r="GYX42" s="78"/>
      <c r="GYY42" s="78"/>
      <c r="GYZ42" s="78"/>
      <c r="GZA42" s="78"/>
      <c r="GZB42" s="78"/>
      <c r="GZC42" s="78"/>
      <c r="GZD42" s="78"/>
      <c r="GZE42" s="78"/>
      <c r="GZF42" s="78"/>
      <c r="GZG42" s="78"/>
      <c r="GZH42" s="78"/>
      <c r="GZI42" s="78"/>
      <c r="GZJ42" s="78"/>
      <c r="GZK42" s="78"/>
      <c r="GZL42" s="78"/>
      <c r="GZM42" s="78"/>
      <c r="GZN42" s="78"/>
      <c r="GZO42" s="78"/>
      <c r="GZP42" s="78"/>
      <c r="GZQ42" s="78"/>
      <c r="GZR42" s="78"/>
      <c r="GZS42" s="78"/>
      <c r="GZT42" s="78"/>
      <c r="GZU42" s="78"/>
      <c r="GZV42" s="78"/>
      <c r="GZW42" s="78"/>
      <c r="GZX42" s="78"/>
      <c r="GZY42" s="78"/>
      <c r="GZZ42" s="78"/>
      <c r="HAA42" s="78"/>
      <c r="HAB42" s="78"/>
      <c r="HAC42" s="78"/>
      <c r="HAD42" s="78"/>
      <c r="HAE42" s="78"/>
      <c r="HAF42" s="78"/>
      <c r="HAG42" s="78"/>
      <c r="HAH42" s="78"/>
      <c r="HAI42" s="78"/>
      <c r="HAJ42" s="78"/>
      <c r="HAK42" s="78"/>
      <c r="HAL42" s="78"/>
      <c r="HAM42" s="78"/>
      <c r="HAN42" s="78"/>
      <c r="HAO42" s="78"/>
      <c r="HAP42" s="78"/>
      <c r="HAQ42" s="78"/>
      <c r="HAR42" s="78"/>
      <c r="HAS42" s="78"/>
      <c r="HAT42" s="78"/>
      <c r="HAU42" s="78"/>
      <c r="HAV42" s="78"/>
      <c r="HAW42" s="78"/>
      <c r="HAX42" s="78"/>
      <c r="HAY42" s="78"/>
      <c r="HAZ42" s="78"/>
      <c r="HBA42" s="78"/>
      <c r="HBB42" s="78"/>
      <c r="HBC42" s="78"/>
      <c r="HBD42" s="78"/>
      <c r="HBE42" s="78"/>
      <c r="HBF42" s="78"/>
      <c r="HBG42" s="78"/>
      <c r="HBH42" s="78"/>
      <c r="HBI42" s="78"/>
      <c r="HBJ42" s="78"/>
      <c r="HBK42" s="78"/>
      <c r="HBL42" s="78"/>
      <c r="HBM42" s="78"/>
      <c r="HBN42" s="78"/>
      <c r="HBO42" s="78"/>
      <c r="HBP42" s="78"/>
      <c r="HBQ42" s="78"/>
      <c r="HBR42" s="78"/>
      <c r="HBS42" s="78"/>
      <c r="HBT42" s="78"/>
      <c r="HBU42" s="78"/>
      <c r="HBV42" s="78"/>
      <c r="HBW42" s="78"/>
      <c r="HBX42" s="78"/>
      <c r="HBY42" s="78"/>
      <c r="HBZ42" s="78"/>
      <c r="HCA42" s="78"/>
      <c r="HCB42" s="78"/>
      <c r="HCC42" s="78"/>
      <c r="HCD42" s="78"/>
      <c r="HCE42" s="78"/>
      <c r="HCF42" s="78"/>
      <c r="HCG42" s="78"/>
      <c r="HCH42" s="78"/>
      <c r="HCI42" s="78"/>
      <c r="HCJ42" s="78"/>
      <c r="HCK42" s="78"/>
      <c r="HCL42" s="78"/>
      <c r="HCM42" s="78"/>
      <c r="HCN42" s="78"/>
      <c r="HCO42" s="78"/>
      <c r="HCP42" s="78"/>
      <c r="HCQ42" s="78"/>
      <c r="HCR42" s="78"/>
      <c r="HCS42" s="78"/>
      <c r="HCT42" s="78"/>
      <c r="HCU42" s="78"/>
      <c r="HCV42" s="78"/>
      <c r="HCW42" s="78"/>
      <c r="HCX42" s="78"/>
      <c r="HCY42" s="78"/>
      <c r="HCZ42" s="78"/>
      <c r="HDA42" s="78"/>
      <c r="HDB42" s="78"/>
      <c r="HDC42" s="78"/>
      <c r="HDD42" s="78"/>
      <c r="HDE42" s="78"/>
      <c r="HDF42" s="78"/>
      <c r="HDG42" s="78"/>
      <c r="HDH42" s="78"/>
      <c r="HDI42" s="78"/>
      <c r="HDJ42" s="78"/>
      <c r="HDK42" s="78"/>
      <c r="HDL42" s="78"/>
      <c r="HDM42" s="78"/>
      <c r="HDN42" s="78"/>
      <c r="HDO42" s="78"/>
      <c r="HDP42" s="78"/>
      <c r="HDQ42" s="78"/>
      <c r="HDR42" s="78"/>
      <c r="HDS42" s="78"/>
      <c r="HDT42" s="78"/>
      <c r="HDU42" s="78"/>
      <c r="HDV42" s="78"/>
      <c r="HDW42" s="78"/>
      <c r="HDX42" s="78"/>
      <c r="HDY42" s="78"/>
      <c r="HDZ42" s="78"/>
      <c r="HEA42" s="78"/>
      <c r="HEB42" s="78"/>
      <c r="HEC42" s="78"/>
      <c r="HED42" s="78"/>
      <c r="HEE42" s="78"/>
      <c r="HEF42" s="78"/>
      <c r="HEG42" s="78"/>
      <c r="HEH42" s="78"/>
      <c r="HEI42" s="78"/>
      <c r="HEJ42" s="78"/>
      <c r="HEK42" s="78"/>
      <c r="HEL42" s="78"/>
      <c r="HEM42" s="78"/>
      <c r="HEN42" s="78"/>
      <c r="HEO42" s="78"/>
      <c r="HEP42" s="78"/>
      <c r="HEQ42" s="78"/>
      <c r="HER42" s="78"/>
      <c r="HES42" s="78"/>
      <c r="HET42" s="78"/>
      <c r="HEU42" s="78"/>
      <c r="HEV42" s="78"/>
      <c r="HEW42" s="78"/>
      <c r="HEX42" s="78"/>
      <c r="HEY42" s="78"/>
      <c r="HEZ42" s="78"/>
      <c r="HFA42" s="78"/>
      <c r="HFB42" s="78"/>
      <c r="HFC42" s="78"/>
      <c r="HFD42" s="78"/>
      <c r="HFE42" s="78"/>
      <c r="HFF42" s="78"/>
      <c r="HFG42" s="78"/>
      <c r="HFH42" s="78"/>
      <c r="HFI42" s="78"/>
      <c r="HFJ42" s="78"/>
      <c r="HFK42" s="78"/>
      <c r="HFL42" s="78"/>
      <c r="HFM42" s="78"/>
      <c r="HFN42" s="78"/>
      <c r="HFO42" s="78"/>
      <c r="HFP42" s="78"/>
      <c r="HFQ42" s="78"/>
      <c r="HFR42" s="78"/>
      <c r="HFS42" s="78"/>
      <c r="HFT42" s="78"/>
      <c r="HFU42" s="78"/>
      <c r="HFV42" s="78"/>
      <c r="HFW42" s="78"/>
      <c r="HFX42" s="78"/>
      <c r="HFY42" s="78"/>
      <c r="HFZ42" s="78"/>
      <c r="HGA42" s="78"/>
      <c r="HGB42" s="78"/>
      <c r="HGC42" s="78"/>
      <c r="HGD42" s="78"/>
      <c r="HGE42" s="78"/>
      <c r="HGF42" s="78"/>
      <c r="HGG42" s="78"/>
      <c r="HGH42" s="78"/>
      <c r="HGI42" s="78"/>
      <c r="HGJ42" s="78"/>
      <c r="HGK42" s="78"/>
      <c r="HGL42" s="78"/>
      <c r="HGM42" s="78"/>
      <c r="HGN42" s="78"/>
      <c r="HGO42" s="78"/>
      <c r="HGP42" s="78"/>
      <c r="HGQ42" s="78"/>
      <c r="HGR42" s="78"/>
      <c r="HGS42" s="78"/>
      <c r="HGT42" s="78"/>
      <c r="HGU42" s="78"/>
      <c r="HGV42" s="78"/>
      <c r="HGW42" s="78"/>
      <c r="HGX42" s="78"/>
      <c r="HGY42" s="78"/>
      <c r="HGZ42" s="78"/>
      <c r="HHA42" s="78"/>
      <c r="HHB42" s="78"/>
      <c r="HHC42" s="78"/>
      <c r="HHD42" s="78"/>
      <c r="HHE42" s="78"/>
      <c r="HHF42" s="78"/>
      <c r="HHG42" s="78"/>
      <c r="HHH42" s="78"/>
      <c r="HHI42" s="78"/>
      <c r="HHJ42" s="78"/>
      <c r="HHK42" s="78"/>
      <c r="HHL42" s="78"/>
      <c r="HHM42" s="78"/>
      <c r="HHN42" s="78"/>
      <c r="HHO42" s="78"/>
      <c r="HHP42" s="78"/>
      <c r="HHQ42" s="78"/>
      <c r="HHR42" s="78"/>
      <c r="HHS42" s="78"/>
      <c r="HHT42" s="78"/>
      <c r="HHU42" s="78"/>
      <c r="HHV42" s="78"/>
      <c r="HHW42" s="78"/>
      <c r="HHX42" s="78"/>
      <c r="HHY42" s="78"/>
      <c r="HHZ42" s="78"/>
      <c r="HIA42" s="78"/>
      <c r="HIB42" s="78"/>
      <c r="HIC42" s="78"/>
      <c r="HID42" s="78"/>
      <c r="HIE42" s="78"/>
      <c r="HIF42" s="78"/>
      <c r="HIG42" s="78"/>
      <c r="HIH42" s="78"/>
      <c r="HII42" s="78"/>
      <c r="HIJ42" s="78"/>
      <c r="HIK42" s="78"/>
      <c r="HIL42" s="78"/>
      <c r="HIM42" s="78"/>
      <c r="HIN42" s="78"/>
      <c r="HIO42" s="78"/>
      <c r="HIP42" s="78"/>
      <c r="HIQ42" s="78"/>
      <c r="HIR42" s="78"/>
      <c r="HIS42" s="78"/>
      <c r="HIT42" s="78"/>
      <c r="HIU42" s="78"/>
      <c r="HIV42" s="78"/>
      <c r="HIW42" s="78"/>
      <c r="HIX42" s="78"/>
      <c r="HIY42" s="78"/>
      <c r="HIZ42" s="78"/>
      <c r="HJA42" s="78"/>
      <c r="HJB42" s="78"/>
      <c r="HJC42" s="78"/>
      <c r="HJD42" s="78"/>
      <c r="HJE42" s="78"/>
      <c r="HJF42" s="78"/>
      <c r="HJG42" s="78"/>
      <c r="HJH42" s="78"/>
      <c r="HJI42" s="78"/>
      <c r="HJJ42" s="78"/>
      <c r="HJK42" s="78"/>
      <c r="HJL42" s="78"/>
      <c r="HJM42" s="78"/>
      <c r="HJN42" s="78"/>
      <c r="HJO42" s="78"/>
      <c r="HJP42" s="78"/>
      <c r="HJQ42" s="78"/>
      <c r="HJR42" s="78"/>
      <c r="HJS42" s="78"/>
      <c r="HJT42" s="78"/>
      <c r="HJU42" s="78"/>
      <c r="HJV42" s="78"/>
      <c r="HJW42" s="78"/>
      <c r="HJX42" s="78"/>
      <c r="HJY42" s="78"/>
      <c r="HJZ42" s="78"/>
      <c r="HKA42" s="78"/>
      <c r="HKB42" s="78"/>
      <c r="HKC42" s="78"/>
      <c r="HKD42" s="78"/>
      <c r="HKE42" s="78"/>
      <c r="HKF42" s="78"/>
      <c r="HKG42" s="78"/>
      <c r="HKH42" s="78"/>
      <c r="HKI42" s="78"/>
      <c r="HKJ42" s="78"/>
      <c r="HKK42" s="78"/>
      <c r="HKL42" s="78"/>
      <c r="HKM42" s="78"/>
      <c r="HKN42" s="78"/>
      <c r="HKO42" s="78"/>
      <c r="HKP42" s="78"/>
      <c r="HKQ42" s="78"/>
      <c r="HKR42" s="78"/>
      <c r="HKS42" s="78"/>
      <c r="HKT42" s="78"/>
      <c r="HKU42" s="78"/>
      <c r="HKV42" s="78"/>
      <c r="HKW42" s="78"/>
      <c r="HKX42" s="78"/>
      <c r="HKY42" s="78"/>
      <c r="HKZ42" s="78"/>
      <c r="HLA42" s="78"/>
      <c r="HLB42" s="78"/>
      <c r="HLC42" s="78"/>
      <c r="HLD42" s="78"/>
      <c r="HLE42" s="78"/>
      <c r="HLF42" s="78"/>
      <c r="HLG42" s="78"/>
      <c r="HLH42" s="78"/>
      <c r="HLI42" s="78"/>
      <c r="HLJ42" s="78"/>
      <c r="HLK42" s="78"/>
      <c r="HLL42" s="78"/>
      <c r="HLM42" s="78"/>
      <c r="HLN42" s="78"/>
      <c r="HLO42" s="78"/>
      <c r="HLP42" s="78"/>
      <c r="HLQ42" s="78"/>
      <c r="HLR42" s="78"/>
      <c r="HLS42" s="78"/>
      <c r="HLT42" s="78"/>
      <c r="HLU42" s="78"/>
      <c r="HLV42" s="78"/>
      <c r="HLW42" s="78"/>
      <c r="HLX42" s="78"/>
      <c r="HLY42" s="78"/>
      <c r="HLZ42" s="78"/>
      <c r="HMA42" s="78"/>
      <c r="HMB42" s="78"/>
      <c r="HMC42" s="78"/>
      <c r="HMD42" s="78"/>
      <c r="HME42" s="78"/>
      <c r="HMF42" s="78"/>
      <c r="HMG42" s="78"/>
      <c r="HMH42" s="78"/>
      <c r="HMI42" s="78"/>
      <c r="HMJ42" s="78"/>
      <c r="HMK42" s="78"/>
      <c r="HML42" s="78"/>
      <c r="HMM42" s="78"/>
      <c r="HMN42" s="78"/>
      <c r="HMO42" s="78"/>
      <c r="HMP42" s="78"/>
      <c r="HMQ42" s="78"/>
      <c r="HMR42" s="78"/>
      <c r="HMS42" s="78"/>
      <c r="HMT42" s="78"/>
      <c r="HMU42" s="78"/>
      <c r="HMV42" s="78"/>
      <c r="HMW42" s="78"/>
      <c r="HMX42" s="78"/>
      <c r="HMY42" s="78"/>
      <c r="HMZ42" s="78"/>
      <c r="HNA42" s="78"/>
      <c r="HNB42" s="78"/>
      <c r="HNC42" s="78"/>
      <c r="HND42" s="78"/>
      <c r="HNE42" s="78"/>
      <c r="HNF42" s="78"/>
      <c r="HNG42" s="78"/>
      <c r="HNH42" s="78"/>
      <c r="HNI42" s="78"/>
      <c r="HNJ42" s="78"/>
      <c r="HNK42" s="78"/>
      <c r="HNL42" s="78"/>
      <c r="HNM42" s="78"/>
      <c r="HNN42" s="78"/>
      <c r="HNO42" s="78"/>
      <c r="HNP42" s="78"/>
      <c r="HNQ42" s="78"/>
      <c r="HNR42" s="78"/>
      <c r="HNS42" s="78"/>
      <c r="HNT42" s="78"/>
      <c r="HNU42" s="78"/>
      <c r="HNV42" s="78"/>
      <c r="HNW42" s="78"/>
      <c r="HNX42" s="78"/>
      <c r="HNY42" s="78"/>
      <c r="HNZ42" s="78"/>
      <c r="HOA42" s="78"/>
      <c r="HOB42" s="78"/>
      <c r="HOC42" s="78"/>
      <c r="HOD42" s="78"/>
      <c r="HOE42" s="78"/>
      <c r="HOF42" s="78"/>
      <c r="HOG42" s="78"/>
      <c r="HOH42" s="78"/>
      <c r="HOI42" s="78"/>
      <c r="HOJ42" s="78"/>
      <c r="HOK42" s="78"/>
      <c r="HOL42" s="78"/>
      <c r="HOM42" s="78"/>
      <c r="HON42" s="78"/>
      <c r="HOO42" s="78"/>
      <c r="HOP42" s="78"/>
      <c r="HOQ42" s="78"/>
      <c r="HOR42" s="78"/>
      <c r="HOS42" s="78"/>
      <c r="HOT42" s="78"/>
      <c r="HOU42" s="78"/>
      <c r="HOV42" s="78"/>
      <c r="HOW42" s="78"/>
      <c r="HOX42" s="78"/>
      <c r="HOY42" s="78"/>
      <c r="HOZ42" s="78"/>
      <c r="HPA42" s="78"/>
      <c r="HPB42" s="78"/>
      <c r="HPC42" s="78"/>
      <c r="HPD42" s="78"/>
      <c r="HPE42" s="78"/>
      <c r="HPF42" s="78"/>
      <c r="HPG42" s="78"/>
      <c r="HPH42" s="78"/>
      <c r="HPI42" s="78"/>
      <c r="HPJ42" s="78"/>
      <c r="HPK42" s="78"/>
      <c r="HPL42" s="78"/>
      <c r="HPM42" s="78"/>
      <c r="HPN42" s="78"/>
      <c r="HPO42" s="78"/>
      <c r="HPP42" s="78"/>
      <c r="HPQ42" s="78"/>
      <c r="HPR42" s="78"/>
      <c r="HPS42" s="78"/>
      <c r="HPT42" s="78"/>
      <c r="HPU42" s="78"/>
      <c r="HPV42" s="78"/>
      <c r="HPW42" s="78"/>
      <c r="HPX42" s="78"/>
      <c r="HPY42" s="78"/>
      <c r="HPZ42" s="78"/>
      <c r="HQA42" s="78"/>
      <c r="HQB42" s="78"/>
      <c r="HQC42" s="78"/>
      <c r="HQD42" s="78"/>
      <c r="HQE42" s="78"/>
      <c r="HQF42" s="78"/>
      <c r="HQG42" s="78"/>
      <c r="HQH42" s="78"/>
      <c r="HQI42" s="78"/>
      <c r="HQJ42" s="78"/>
      <c r="HQK42" s="78"/>
      <c r="HQL42" s="78"/>
      <c r="HQM42" s="78"/>
      <c r="HQN42" s="78"/>
      <c r="HQO42" s="78"/>
      <c r="HQP42" s="78"/>
      <c r="HQQ42" s="78"/>
      <c r="HQR42" s="78"/>
      <c r="HQS42" s="78"/>
      <c r="HQT42" s="78"/>
      <c r="HQU42" s="78"/>
      <c r="HQV42" s="78"/>
      <c r="HQW42" s="78"/>
      <c r="HQX42" s="78"/>
      <c r="HQY42" s="78"/>
      <c r="HQZ42" s="78"/>
      <c r="HRA42" s="78"/>
      <c r="HRB42" s="78"/>
      <c r="HRC42" s="78"/>
      <c r="HRD42" s="78"/>
      <c r="HRE42" s="78"/>
      <c r="HRF42" s="78"/>
      <c r="HRG42" s="78"/>
      <c r="HRH42" s="78"/>
      <c r="HRI42" s="78"/>
      <c r="HRJ42" s="78"/>
      <c r="HRK42" s="78"/>
      <c r="HRL42" s="78"/>
      <c r="HRM42" s="78"/>
      <c r="HRN42" s="78"/>
      <c r="HRO42" s="78"/>
      <c r="HRP42" s="78"/>
      <c r="HRQ42" s="78"/>
      <c r="HRR42" s="78"/>
      <c r="HRS42" s="78"/>
      <c r="HRT42" s="78"/>
      <c r="HRU42" s="78"/>
      <c r="HRV42" s="78"/>
      <c r="HRW42" s="78"/>
      <c r="HRX42" s="78"/>
      <c r="HRY42" s="78"/>
      <c r="HRZ42" s="78"/>
      <c r="HSA42" s="78"/>
      <c r="HSB42" s="78"/>
      <c r="HSC42" s="78"/>
      <c r="HSD42" s="78"/>
      <c r="HSE42" s="78"/>
      <c r="HSF42" s="78"/>
      <c r="HSG42" s="78"/>
      <c r="HSH42" s="78"/>
      <c r="HSI42" s="78"/>
      <c r="HSJ42" s="78"/>
      <c r="HSK42" s="78"/>
      <c r="HSL42" s="78"/>
      <c r="HSM42" s="78"/>
      <c r="HSN42" s="78"/>
      <c r="HSO42" s="78"/>
      <c r="HSP42" s="78"/>
      <c r="HSQ42" s="78"/>
      <c r="HSR42" s="78"/>
      <c r="HSS42" s="78"/>
      <c r="HST42" s="78"/>
      <c r="HSU42" s="78"/>
      <c r="HSV42" s="78"/>
      <c r="HSW42" s="78"/>
      <c r="HSX42" s="78"/>
      <c r="HSY42" s="78"/>
      <c r="HSZ42" s="78"/>
      <c r="HTA42" s="78"/>
      <c r="HTB42" s="78"/>
      <c r="HTC42" s="78"/>
      <c r="HTD42" s="78"/>
      <c r="HTE42" s="78"/>
      <c r="HTF42" s="78"/>
      <c r="HTG42" s="78"/>
      <c r="HTH42" s="78"/>
      <c r="HTI42" s="78"/>
      <c r="HTJ42" s="78"/>
      <c r="HTK42" s="78"/>
      <c r="HTL42" s="78"/>
      <c r="HTM42" s="78"/>
      <c r="HTN42" s="78"/>
      <c r="HTO42" s="78"/>
      <c r="HTP42" s="78"/>
      <c r="HTQ42" s="78"/>
      <c r="HTR42" s="78"/>
      <c r="HTS42" s="78"/>
      <c r="HTT42" s="78"/>
      <c r="HTU42" s="78"/>
      <c r="HTV42" s="78"/>
      <c r="HTW42" s="78"/>
      <c r="HTX42" s="78"/>
      <c r="HTY42" s="78"/>
      <c r="HTZ42" s="78"/>
      <c r="HUA42" s="78"/>
      <c r="HUB42" s="78"/>
      <c r="HUC42" s="78"/>
      <c r="HUD42" s="78"/>
      <c r="HUE42" s="78"/>
      <c r="HUF42" s="78"/>
      <c r="HUG42" s="78"/>
      <c r="HUH42" s="78"/>
      <c r="HUI42" s="78"/>
      <c r="HUJ42" s="78"/>
      <c r="HUK42" s="78"/>
      <c r="HUL42" s="78"/>
      <c r="HUM42" s="78"/>
      <c r="HUN42" s="78"/>
      <c r="HUO42" s="78"/>
      <c r="HUP42" s="78"/>
      <c r="HUQ42" s="78"/>
      <c r="HUR42" s="78"/>
      <c r="HUS42" s="78"/>
      <c r="HUT42" s="78"/>
      <c r="HUU42" s="78"/>
      <c r="HUV42" s="78"/>
      <c r="HUW42" s="78"/>
      <c r="HUX42" s="78"/>
      <c r="HUY42" s="78"/>
      <c r="HUZ42" s="78"/>
      <c r="HVA42" s="78"/>
      <c r="HVB42" s="78"/>
      <c r="HVC42" s="78"/>
      <c r="HVD42" s="78"/>
      <c r="HVE42" s="78"/>
      <c r="HVF42" s="78"/>
      <c r="HVG42" s="78"/>
      <c r="HVH42" s="78"/>
      <c r="HVI42" s="78"/>
      <c r="HVJ42" s="78"/>
      <c r="HVK42" s="78"/>
      <c r="HVL42" s="78"/>
      <c r="HVM42" s="78"/>
      <c r="HVN42" s="78"/>
      <c r="HVO42" s="78"/>
      <c r="HVP42" s="78"/>
      <c r="HVQ42" s="78"/>
      <c r="HVR42" s="78"/>
      <c r="HVS42" s="78"/>
      <c r="HVT42" s="78"/>
      <c r="HVU42" s="78"/>
      <c r="HVV42" s="78"/>
      <c r="HVW42" s="78"/>
      <c r="HVX42" s="78"/>
      <c r="HVY42" s="78"/>
      <c r="HVZ42" s="78"/>
      <c r="HWA42" s="78"/>
      <c r="HWB42" s="78"/>
      <c r="HWC42" s="78"/>
      <c r="HWD42" s="78"/>
      <c r="HWE42" s="78"/>
      <c r="HWF42" s="78"/>
      <c r="HWG42" s="78"/>
      <c r="HWH42" s="78"/>
      <c r="HWI42" s="78"/>
      <c r="HWJ42" s="78"/>
      <c r="HWK42" s="78"/>
      <c r="HWL42" s="78"/>
      <c r="HWM42" s="78"/>
      <c r="HWN42" s="78"/>
      <c r="HWO42" s="78"/>
      <c r="HWP42" s="78"/>
      <c r="HWQ42" s="78"/>
      <c r="HWR42" s="78"/>
      <c r="HWS42" s="78"/>
      <c r="HWT42" s="78"/>
      <c r="HWU42" s="78"/>
      <c r="HWV42" s="78"/>
      <c r="HWW42" s="78"/>
      <c r="HWX42" s="78"/>
      <c r="HWY42" s="78"/>
      <c r="HWZ42" s="78"/>
      <c r="HXA42" s="78"/>
      <c r="HXB42" s="78"/>
      <c r="HXC42" s="78"/>
      <c r="HXD42" s="78"/>
      <c r="HXE42" s="78"/>
      <c r="HXF42" s="78"/>
      <c r="HXG42" s="78"/>
      <c r="HXH42" s="78"/>
      <c r="HXI42" s="78"/>
      <c r="HXJ42" s="78"/>
      <c r="HXK42" s="78"/>
      <c r="HXL42" s="78"/>
      <c r="HXM42" s="78"/>
      <c r="HXN42" s="78"/>
      <c r="HXO42" s="78"/>
      <c r="HXP42" s="78"/>
      <c r="HXQ42" s="78"/>
      <c r="HXR42" s="78"/>
      <c r="HXS42" s="78"/>
      <c r="HXT42" s="78"/>
      <c r="HXU42" s="78"/>
      <c r="HXV42" s="78"/>
      <c r="HXW42" s="78"/>
      <c r="HXX42" s="78"/>
      <c r="HXY42" s="78"/>
      <c r="HXZ42" s="78"/>
      <c r="HYA42" s="78"/>
      <c r="HYB42" s="78"/>
      <c r="HYC42" s="78"/>
      <c r="HYD42" s="78"/>
      <c r="HYE42" s="78"/>
      <c r="HYF42" s="78"/>
      <c r="HYG42" s="78"/>
      <c r="HYH42" s="78"/>
      <c r="HYI42" s="78"/>
      <c r="HYJ42" s="78"/>
      <c r="HYK42" s="78"/>
      <c r="HYL42" s="78"/>
      <c r="HYM42" s="78"/>
      <c r="HYN42" s="78"/>
      <c r="HYO42" s="78"/>
      <c r="HYP42" s="78"/>
      <c r="HYQ42" s="78"/>
      <c r="HYR42" s="78"/>
      <c r="HYS42" s="78"/>
      <c r="HYT42" s="78"/>
      <c r="HYU42" s="78"/>
      <c r="HYV42" s="78"/>
      <c r="HYW42" s="78"/>
      <c r="HYX42" s="78"/>
      <c r="HYY42" s="78"/>
      <c r="HYZ42" s="78"/>
      <c r="HZA42" s="78"/>
      <c r="HZB42" s="78"/>
      <c r="HZC42" s="78"/>
      <c r="HZD42" s="78"/>
      <c r="HZE42" s="78"/>
      <c r="HZF42" s="78"/>
      <c r="HZG42" s="78"/>
      <c r="HZH42" s="78"/>
      <c r="HZI42" s="78"/>
      <c r="HZJ42" s="78"/>
      <c r="HZK42" s="78"/>
      <c r="HZL42" s="78"/>
      <c r="HZM42" s="78"/>
      <c r="HZN42" s="78"/>
      <c r="HZO42" s="78"/>
      <c r="HZP42" s="78"/>
      <c r="HZQ42" s="78"/>
      <c r="HZR42" s="78"/>
      <c r="HZS42" s="78"/>
      <c r="HZT42" s="78"/>
      <c r="HZU42" s="78"/>
      <c r="HZV42" s="78"/>
      <c r="HZW42" s="78"/>
      <c r="HZX42" s="78"/>
      <c r="HZY42" s="78"/>
      <c r="HZZ42" s="78"/>
      <c r="IAA42" s="78"/>
      <c r="IAB42" s="78"/>
      <c r="IAC42" s="78"/>
      <c r="IAD42" s="78"/>
      <c r="IAE42" s="78"/>
      <c r="IAF42" s="78"/>
      <c r="IAG42" s="78"/>
      <c r="IAH42" s="78"/>
      <c r="IAI42" s="78"/>
      <c r="IAJ42" s="78"/>
      <c r="IAK42" s="78"/>
      <c r="IAL42" s="78"/>
      <c r="IAM42" s="78"/>
      <c r="IAN42" s="78"/>
      <c r="IAO42" s="78"/>
      <c r="IAP42" s="78"/>
      <c r="IAQ42" s="78"/>
      <c r="IAR42" s="78"/>
      <c r="IAS42" s="78"/>
      <c r="IAT42" s="78"/>
      <c r="IAU42" s="78"/>
      <c r="IAV42" s="78"/>
      <c r="IAW42" s="78"/>
      <c r="IAX42" s="78"/>
      <c r="IAY42" s="78"/>
      <c r="IAZ42" s="78"/>
      <c r="IBA42" s="78"/>
      <c r="IBB42" s="78"/>
      <c r="IBC42" s="78"/>
      <c r="IBD42" s="78"/>
      <c r="IBE42" s="78"/>
      <c r="IBF42" s="78"/>
      <c r="IBG42" s="78"/>
      <c r="IBH42" s="78"/>
      <c r="IBI42" s="78"/>
      <c r="IBJ42" s="78"/>
      <c r="IBK42" s="78"/>
      <c r="IBL42" s="78"/>
      <c r="IBM42" s="78"/>
      <c r="IBN42" s="78"/>
      <c r="IBO42" s="78"/>
      <c r="IBP42" s="78"/>
      <c r="IBQ42" s="78"/>
      <c r="IBR42" s="78"/>
      <c r="IBS42" s="78"/>
      <c r="IBT42" s="78"/>
      <c r="IBU42" s="78"/>
      <c r="IBV42" s="78"/>
      <c r="IBW42" s="78"/>
      <c r="IBX42" s="78"/>
      <c r="IBY42" s="78"/>
      <c r="IBZ42" s="78"/>
      <c r="ICA42" s="78"/>
      <c r="ICB42" s="78"/>
      <c r="ICC42" s="78"/>
      <c r="ICD42" s="78"/>
      <c r="ICE42" s="78"/>
      <c r="ICF42" s="78"/>
      <c r="ICG42" s="78"/>
      <c r="ICH42" s="78"/>
      <c r="ICI42" s="78"/>
      <c r="ICJ42" s="78"/>
      <c r="ICK42" s="78"/>
      <c r="ICL42" s="78"/>
      <c r="ICM42" s="78"/>
      <c r="ICN42" s="78"/>
      <c r="ICO42" s="78"/>
      <c r="ICP42" s="78"/>
      <c r="ICQ42" s="78"/>
      <c r="ICR42" s="78"/>
      <c r="ICS42" s="78"/>
      <c r="ICT42" s="78"/>
      <c r="ICU42" s="78"/>
      <c r="ICV42" s="78"/>
      <c r="ICW42" s="78"/>
      <c r="ICX42" s="78"/>
      <c r="ICY42" s="78"/>
      <c r="ICZ42" s="78"/>
      <c r="IDA42" s="78"/>
      <c r="IDB42" s="78"/>
      <c r="IDC42" s="78"/>
      <c r="IDD42" s="78"/>
      <c r="IDE42" s="78"/>
      <c r="IDF42" s="78"/>
      <c r="IDG42" s="78"/>
      <c r="IDH42" s="78"/>
      <c r="IDI42" s="78"/>
      <c r="IDJ42" s="78"/>
      <c r="IDK42" s="78"/>
      <c r="IDL42" s="78"/>
      <c r="IDM42" s="78"/>
      <c r="IDN42" s="78"/>
      <c r="IDO42" s="78"/>
      <c r="IDP42" s="78"/>
      <c r="IDQ42" s="78"/>
      <c r="IDR42" s="78"/>
      <c r="IDS42" s="78"/>
      <c r="IDT42" s="78"/>
      <c r="IDU42" s="78"/>
      <c r="IDV42" s="78"/>
      <c r="IDW42" s="78"/>
      <c r="IDX42" s="78"/>
      <c r="IDY42" s="78"/>
      <c r="IDZ42" s="78"/>
      <c r="IEA42" s="78"/>
      <c r="IEB42" s="78"/>
      <c r="IEC42" s="78"/>
      <c r="IED42" s="78"/>
      <c r="IEE42" s="78"/>
      <c r="IEF42" s="78"/>
      <c r="IEG42" s="78"/>
      <c r="IEH42" s="78"/>
      <c r="IEI42" s="78"/>
      <c r="IEJ42" s="78"/>
      <c r="IEK42" s="78"/>
      <c r="IEL42" s="78"/>
      <c r="IEM42" s="78"/>
      <c r="IEN42" s="78"/>
      <c r="IEO42" s="78"/>
      <c r="IEP42" s="78"/>
      <c r="IEQ42" s="78"/>
      <c r="IER42" s="78"/>
      <c r="IES42" s="78"/>
      <c r="IET42" s="78"/>
      <c r="IEU42" s="78"/>
      <c r="IEV42" s="78"/>
      <c r="IEW42" s="78"/>
      <c r="IEX42" s="78"/>
      <c r="IEY42" s="78"/>
      <c r="IEZ42" s="78"/>
      <c r="IFA42" s="78"/>
      <c r="IFB42" s="78"/>
      <c r="IFC42" s="78"/>
      <c r="IFD42" s="78"/>
      <c r="IFE42" s="78"/>
      <c r="IFF42" s="78"/>
      <c r="IFG42" s="78"/>
      <c r="IFH42" s="78"/>
      <c r="IFI42" s="78"/>
      <c r="IFJ42" s="78"/>
      <c r="IFK42" s="78"/>
      <c r="IFL42" s="78"/>
      <c r="IFM42" s="78"/>
      <c r="IFN42" s="78"/>
      <c r="IFO42" s="78"/>
      <c r="IFP42" s="78"/>
      <c r="IFQ42" s="78"/>
      <c r="IFR42" s="78"/>
      <c r="IFS42" s="78"/>
      <c r="IFT42" s="78"/>
      <c r="IFU42" s="78"/>
      <c r="IFV42" s="78"/>
      <c r="IFW42" s="78"/>
      <c r="IFX42" s="78"/>
      <c r="IFY42" s="78"/>
      <c r="IFZ42" s="78"/>
      <c r="IGA42" s="78"/>
      <c r="IGB42" s="78"/>
      <c r="IGC42" s="78"/>
      <c r="IGD42" s="78"/>
      <c r="IGE42" s="78"/>
      <c r="IGF42" s="78"/>
      <c r="IGG42" s="78"/>
      <c r="IGH42" s="78"/>
      <c r="IGI42" s="78"/>
      <c r="IGJ42" s="78"/>
      <c r="IGK42" s="78"/>
      <c r="IGL42" s="78"/>
      <c r="IGM42" s="78"/>
      <c r="IGN42" s="78"/>
      <c r="IGO42" s="78"/>
      <c r="IGP42" s="78"/>
      <c r="IGQ42" s="78"/>
      <c r="IGR42" s="78"/>
      <c r="IGS42" s="78"/>
      <c r="IGT42" s="78"/>
      <c r="IGU42" s="78"/>
      <c r="IGV42" s="78"/>
      <c r="IGW42" s="78"/>
      <c r="IGX42" s="78"/>
      <c r="IGY42" s="78"/>
      <c r="IGZ42" s="78"/>
      <c r="IHA42" s="78"/>
      <c r="IHB42" s="78"/>
      <c r="IHC42" s="78"/>
      <c r="IHD42" s="78"/>
      <c r="IHE42" s="78"/>
      <c r="IHF42" s="78"/>
      <c r="IHG42" s="78"/>
      <c r="IHH42" s="78"/>
      <c r="IHI42" s="78"/>
      <c r="IHJ42" s="78"/>
      <c r="IHK42" s="78"/>
      <c r="IHL42" s="78"/>
      <c r="IHM42" s="78"/>
      <c r="IHN42" s="78"/>
      <c r="IHO42" s="78"/>
      <c r="IHP42" s="78"/>
      <c r="IHQ42" s="78"/>
      <c r="IHR42" s="78"/>
      <c r="IHS42" s="78"/>
      <c r="IHT42" s="78"/>
      <c r="IHU42" s="78"/>
      <c r="IHV42" s="78"/>
      <c r="IHW42" s="78"/>
      <c r="IHX42" s="78"/>
      <c r="IHY42" s="78"/>
      <c r="IHZ42" s="78"/>
      <c r="IIA42" s="78"/>
      <c r="IIB42" s="78"/>
      <c r="IIC42" s="78"/>
      <c r="IID42" s="78"/>
      <c r="IIE42" s="78"/>
      <c r="IIF42" s="78"/>
      <c r="IIG42" s="78"/>
      <c r="IIH42" s="78"/>
      <c r="III42" s="78"/>
      <c r="IIJ42" s="78"/>
      <c r="IIK42" s="78"/>
      <c r="IIL42" s="78"/>
      <c r="IIM42" s="78"/>
      <c r="IIN42" s="78"/>
      <c r="IIO42" s="78"/>
      <c r="IIP42" s="78"/>
      <c r="IIQ42" s="78"/>
      <c r="IIR42" s="78"/>
      <c r="IIS42" s="78"/>
      <c r="IIT42" s="78"/>
      <c r="IIU42" s="78"/>
      <c r="IIV42" s="78"/>
      <c r="IIW42" s="78"/>
      <c r="IIX42" s="78"/>
      <c r="IIY42" s="78"/>
      <c r="IIZ42" s="78"/>
      <c r="IJA42" s="78"/>
      <c r="IJB42" s="78"/>
      <c r="IJC42" s="78"/>
      <c r="IJD42" s="78"/>
      <c r="IJE42" s="78"/>
      <c r="IJF42" s="78"/>
      <c r="IJG42" s="78"/>
      <c r="IJH42" s="78"/>
      <c r="IJI42" s="78"/>
      <c r="IJJ42" s="78"/>
      <c r="IJK42" s="78"/>
      <c r="IJL42" s="78"/>
      <c r="IJM42" s="78"/>
      <c r="IJN42" s="78"/>
      <c r="IJO42" s="78"/>
      <c r="IJP42" s="78"/>
      <c r="IJQ42" s="78"/>
      <c r="IJR42" s="78"/>
      <c r="IJS42" s="78"/>
      <c r="IJT42" s="78"/>
      <c r="IJU42" s="78"/>
      <c r="IJV42" s="78"/>
      <c r="IJW42" s="78"/>
      <c r="IJX42" s="78"/>
      <c r="IJY42" s="78"/>
      <c r="IJZ42" s="78"/>
      <c r="IKA42" s="78"/>
      <c r="IKB42" s="78"/>
      <c r="IKC42" s="78"/>
      <c r="IKD42" s="78"/>
      <c r="IKE42" s="78"/>
      <c r="IKF42" s="78"/>
      <c r="IKG42" s="78"/>
      <c r="IKH42" s="78"/>
      <c r="IKI42" s="78"/>
      <c r="IKJ42" s="78"/>
      <c r="IKK42" s="78"/>
      <c r="IKL42" s="78"/>
      <c r="IKM42" s="78"/>
      <c r="IKN42" s="78"/>
      <c r="IKO42" s="78"/>
      <c r="IKP42" s="78"/>
      <c r="IKQ42" s="78"/>
      <c r="IKR42" s="78"/>
      <c r="IKS42" s="78"/>
      <c r="IKT42" s="78"/>
      <c r="IKU42" s="78"/>
      <c r="IKV42" s="78"/>
      <c r="IKW42" s="78"/>
      <c r="IKX42" s="78"/>
      <c r="IKY42" s="78"/>
      <c r="IKZ42" s="78"/>
      <c r="ILA42" s="78"/>
      <c r="ILB42" s="78"/>
      <c r="ILC42" s="78"/>
      <c r="ILD42" s="78"/>
      <c r="ILE42" s="78"/>
      <c r="ILF42" s="78"/>
      <c r="ILG42" s="78"/>
      <c r="ILH42" s="78"/>
      <c r="ILI42" s="78"/>
      <c r="ILJ42" s="78"/>
      <c r="ILK42" s="78"/>
      <c r="ILL42" s="78"/>
      <c r="ILM42" s="78"/>
      <c r="ILN42" s="78"/>
      <c r="ILO42" s="78"/>
      <c r="ILP42" s="78"/>
      <c r="ILQ42" s="78"/>
      <c r="ILR42" s="78"/>
      <c r="ILS42" s="78"/>
      <c r="ILT42" s="78"/>
      <c r="ILU42" s="78"/>
      <c r="ILV42" s="78"/>
      <c r="ILW42" s="78"/>
      <c r="ILX42" s="78"/>
      <c r="ILY42" s="78"/>
      <c r="ILZ42" s="78"/>
      <c r="IMA42" s="78"/>
      <c r="IMB42" s="78"/>
      <c r="IMC42" s="78"/>
      <c r="IMD42" s="78"/>
      <c r="IME42" s="78"/>
      <c r="IMF42" s="78"/>
      <c r="IMG42" s="78"/>
      <c r="IMH42" s="78"/>
      <c r="IMI42" s="78"/>
      <c r="IMJ42" s="78"/>
      <c r="IMK42" s="78"/>
      <c r="IML42" s="78"/>
      <c r="IMM42" s="78"/>
      <c r="IMN42" s="78"/>
      <c r="IMO42" s="78"/>
      <c r="IMP42" s="78"/>
      <c r="IMQ42" s="78"/>
      <c r="IMR42" s="78"/>
      <c r="IMS42" s="78"/>
      <c r="IMT42" s="78"/>
      <c r="IMU42" s="78"/>
      <c r="IMV42" s="78"/>
      <c r="IMW42" s="78"/>
      <c r="IMX42" s="78"/>
      <c r="IMY42" s="78"/>
      <c r="IMZ42" s="78"/>
      <c r="INA42" s="78"/>
      <c r="INB42" s="78"/>
      <c r="INC42" s="78"/>
      <c r="IND42" s="78"/>
      <c r="INE42" s="78"/>
      <c r="INF42" s="78"/>
      <c r="ING42" s="78"/>
      <c r="INH42" s="78"/>
      <c r="INI42" s="78"/>
      <c r="INJ42" s="78"/>
      <c r="INK42" s="78"/>
      <c r="INL42" s="78"/>
      <c r="INM42" s="78"/>
      <c r="INN42" s="78"/>
      <c r="INO42" s="78"/>
      <c r="INP42" s="78"/>
      <c r="INQ42" s="78"/>
      <c r="INR42" s="78"/>
      <c r="INS42" s="78"/>
      <c r="INT42" s="78"/>
      <c r="INU42" s="78"/>
      <c r="INV42" s="78"/>
      <c r="INW42" s="78"/>
      <c r="INX42" s="78"/>
      <c r="INY42" s="78"/>
      <c r="INZ42" s="78"/>
      <c r="IOA42" s="78"/>
      <c r="IOB42" s="78"/>
      <c r="IOC42" s="78"/>
      <c r="IOD42" s="78"/>
      <c r="IOE42" s="78"/>
      <c r="IOF42" s="78"/>
      <c r="IOG42" s="78"/>
      <c r="IOH42" s="78"/>
      <c r="IOI42" s="78"/>
      <c r="IOJ42" s="78"/>
      <c r="IOK42" s="78"/>
      <c r="IOL42" s="78"/>
      <c r="IOM42" s="78"/>
      <c r="ION42" s="78"/>
      <c r="IOO42" s="78"/>
      <c r="IOP42" s="78"/>
      <c r="IOQ42" s="78"/>
      <c r="IOR42" s="78"/>
      <c r="IOS42" s="78"/>
      <c r="IOT42" s="78"/>
      <c r="IOU42" s="78"/>
      <c r="IOV42" s="78"/>
      <c r="IOW42" s="78"/>
      <c r="IOX42" s="78"/>
      <c r="IOY42" s="78"/>
      <c r="IOZ42" s="78"/>
      <c r="IPA42" s="78"/>
      <c r="IPB42" s="78"/>
      <c r="IPC42" s="78"/>
      <c r="IPD42" s="78"/>
      <c r="IPE42" s="78"/>
      <c r="IPF42" s="78"/>
      <c r="IPG42" s="78"/>
      <c r="IPH42" s="78"/>
      <c r="IPI42" s="78"/>
      <c r="IPJ42" s="78"/>
      <c r="IPK42" s="78"/>
      <c r="IPL42" s="78"/>
      <c r="IPM42" s="78"/>
      <c r="IPN42" s="78"/>
      <c r="IPO42" s="78"/>
      <c r="IPP42" s="78"/>
      <c r="IPQ42" s="78"/>
      <c r="IPR42" s="78"/>
      <c r="IPS42" s="78"/>
      <c r="IPT42" s="78"/>
      <c r="IPU42" s="78"/>
      <c r="IPV42" s="78"/>
      <c r="IPW42" s="78"/>
      <c r="IPX42" s="78"/>
      <c r="IPY42" s="78"/>
      <c r="IPZ42" s="78"/>
      <c r="IQA42" s="78"/>
      <c r="IQB42" s="78"/>
      <c r="IQC42" s="78"/>
      <c r="IQD42" s="78"/>
      <c r="IQE42" s="78"/>
      <c r="IQF42" s="78"/>
      <c r="IQG42" s="78"/>
      <c r="IQH42" s="78"/>
      <c r="IQI42" s="78"/>
      <c r="IQJ42" s="78"/>
      <c r="IQK42" s="78"/>
      <c r="IQL42" s="78"/>
      <c r="IQM42" s="78"/>
      <c r="IQN42" s="78"/>
      <c r="IQO42" s="78"/>
      <c r="IQP42" s="78"/>
      <c r="IQQ42" s="78"/>
      <c r="IQR42" s="78"/>
      <c r="IQS42" s="78"/>
      <c r="IQT42" s="78"/>
      <c r="IQU42" s="78"/>
      <c r="IQV42" s="78"/>
      <c r="IQW42" s="78"/>
      <c r="IQX42" s="78"/>
      <c r="IQY42" s="78"/>
      <c r="IQZ42" s="78"/>
      <c r="IRA42" s="78"/>
      <c r="IRB42" s="78"/>
      <c r="IRC42" s="78"/>
      <c r="IRD42" s="78"/>
      <c r="IRE42" s="78"/>
      <c r="IRF42" s="78"/>
      <c r="IRG42" s="78"/>
      <c r="IRH42" s="78"/>
      <c r="IRI42" s="78"/>
      <c r="IRJ42" s="78"/>
      <c r="IRK42" s="78"/>
      <c r="IRL42" s="78"/>
      <c r="IRM42" s="78"/>
      <c r="IRN42" s="78"/>
      <c r="IRO42" s="78"/>
      <c r="IRP42" s="78"/>
      <c r="IRQ42" s="78"/>
      <c r="IRR42" s="78"/>
      <c r="IRS42" s="78"/>
      <c r="IRT42" s="78"/>
      <c r="IRU42" s="78"/>
      <c r="IRV42" s="78"/>
      <c r="IRW42" s="78"/>
      <c r="IRX42" s="78"/>
      <c r="IRY42" s="78"/>
      <c r="IRZ42" s="78"/>
      <c r="ISA42" s="78"/>
      <c r="ISB42" s="78"/>
      <c r="ISC42" s="78"/>
      <c r="ISD42" s="78"/>
      <c r="ISE42" s="78"/>
      <c r="ISF42" s="78"/>
      <c r="ISG42" s="78"/>
      <c r="ISH42" s="78"/>
      <c r="ISI42" s="78"/>
      <c r="ISJ42" s="78"/>
      <c r="ISK42" s="78"/>
      <c r="ISL42" s="78"/>
      <c r="ISM42" s="78"/>
      <c r="ISN42" s="78"/>
      <c r="ISO42" s="78"/>
      <c r="ISP42" s="78"/>
      <c r="ISQ42" s="78"/>
      <c r="ISR42" s="78"/>
      <c r="ISS42" s="78"/>
      <c r="IST42" s="78"/>
      <c r="ISU42" s="78"/>
      <c r="ISV42" s="78"/>
      <c r="ISW42" s="78"/>
      <c r="ISX42" s="78"/>
      <c r="ISY42" s="78"/>
      <c r="ISZ42" s="78"/>
      <c r="ITA42" s="78"/>
      <c r="ITB42" s="78"/>
      <c r="ITC42" s="78"/>
      <c r="ITD42" s="78"/>
      <c r="ITE42" s="78"/>
      <c r="ITF42" s="78"/>
      <c r="ITG42" s="78"/>
      <c r="ITH42" s="78"/>
      <c r="ITI42" s="78"/>
      <c r="ITJ42" s="78"/>
      <c r="ITK42" s="78"/>
      <c r="ITL42" s="78"/>
      <c r="ITM42" s="78"/>
      <c r="ITN42" s="78"/>
      <c r="ITO42" s="78"/>
      <c r="ITP42" s="78"/>
      <c r="ITQ42" s="78"/>
      <c r="ITR42" s="78"/>
      <c r="ITS42" s="78"/>
      <c r="ITT42" s="78"/>
      <c r="ITU42" s="78"/>
      <c r="ITV42" s="78"/>
      <c r="ITW42" s="78"/>
      <c r="ITX42" s="78"/>
      <c r="ITY42" s="78"/>
      <c r="ITZ42" s="78"/>
      <c r="IUA42" s="78"/>
      <c r="IUB42" s="78"/>
      <c r="IUC42" s="78"/>
      <c r="IUD42" s="78"/>
      <c r="IUE42" s="78"/>
      <c r="IUF42" s="78"/>
      <c r="IUG42" s="78"/>
      <c r="IUH42" s="78"/>
      <c r="IUI42" s="78"/>
      <c r="IUJ42" s="78"/>
      <c r="IUK42" s="78"/>
      <c r="IUL42" s="78"/>
      <c r="IUM42" s="78"/>
      <c r="IUN42" s="78"/>
      <c r="IUO42" s="78"/>
      <c r="IUP42" s="78"/>
      <c r="IUQ42" s="78"/>
      <c r="IUR42" s="78"/>
      <c r="IUS42" s="78"/>
      <c r="IUT42" s="78"/>
      <c r="IUU42" s="78"/>
      <c r="IUV42" s="78"/>
      <c r="IUW42" s="78"/>
      <c r="IUX42" s="78"/>
      <c r="IUY42" s="78"/>
      <c r="IUZ42" s="78"/>
      <c r="IVA42" s="78"/>
      <c r="IVB42" s="78"/>
      <c r="IVC42" s="78"/>
      <c r="IVD42" s="78"/>
      <c r="IVE42" s="78"/>
      <c r="IVF42" s="78"/>
      <c r="IVG42" s="78"/>
      <c r="IVH42" s="78"/>
      <c r="IVI42" s="78"/>
      <c r="IVJ42" s="78"/>
      <c r="IVK42" s="78"/>
      <c r="IVL42" s="78"/>
      <c r="IVM42" s="78"/>
      <c r="IVN42" s="78"/>
      <c r="IVO42" s="78"/>
      <c r="IVP42" s="78"/>
      <c r="IVQ42" s="78"/>
      <c r="IVR42" s="78"/>
      <c r="IVS42" s="78"/>
      <c r="IVT42" s="78"/>
      <c r="IVU42" s="78"/>
      <c r="IVV42" s="78"/>
      <c r="IVW42" s="78"/>
      <c r="IVX42" s="78"/>
      <c r="IVY42" s="78"/>
      <c r="IVZ42" s="78"/>
      <c r="IWA42" s="78"/>
      <c r="IWB42" s="78"/>
      <c r="IWC42" s="78"/>
      <c r="IWD42" s="78"/>
      <c r="IWE42" s="78"/>
      <c r="IWF42" s="78"/>
      <c r="IWG42" s="78"/>
      <c r="IWH42" s="78"/>
      <c r="IWI42" s="78"/>
      <c r="IWJ42" s="78"/>
      <c r="IWK42" s="78"/>
      <c r="IWL42" s="78"/>
      <c r="IWM42" s="78"/>
      <c r="IWN42" s="78"/>
      <c r="IWO42" s="78"/>
      <c r="IWP42" s="78"/>
      <c r="IWQ42" s="78"/>
      <c r="IWR42" s="78"/>
      <c r="IWS42" s="78"/>
      <c r="IWT42" s="78"/>
      <c r="IWU42" s="78"/>
      <c r="IWV42" s="78"/>
      <c r="IWW42" s="78"/>
      <c r="IWX42" s="78"/>
      <c r="IWY42" s="78"/>
      <c r="IWZ42" s="78"/>
      <c r="IXA42" s="78"/>
      <c r="IXB42" s="78"/>
      <c r="IXC42" s="78"/>
      <c r="IXD42" s="78"/>
      <c r="IXE42" s="78"/>
      <c r="IXF42" s="78"/>
      <c r="IXG42" s="78"/>
      <c r="IXH42" s="78"/>
      <c r="IXI42" s="78"/>
      <c r="IXJ42" s="78"/>
      <c r="IXK42" s="78"/>
      <c r="IXL42" s="78"/>
      <c r="IXM42" s="78"/>
      <c r="IXN42" s="78"/>
      <c r="IXO42" s="78"/>
      <c r="IXP42" s="78"/>
      <c r="IXQ42" s="78"/>
      <c r="IXR42" s="78"/>
      <c r="IXS42" s="78"/>
      <c r="IXT42" s="78"/>
      <c r="IXU42" s="78"/>
      <c r="IXV42" s="78"/>
      <c r="IXW42" s="78"/>
      <c r="IXX42" s="78"/>
      <c r="IXY42" s="78"/>
      <c r="IXZ42" s="78"/>
      <c r="IYA42" s="78"/>
      <c r="IYB42" s="78"/>
      <c r="IYC42" s="78"/>
      <c r="IYD42" s="78"/>
      <c r="IYE42" s="78"/>
      <c r="IYF42" s="78"/>
      <c r="IYG42" s="78"/>
      <c r="IYH42" s="78"/>
      <c r="IYI42" s="78"/>
      <c r="IYJ42" s="78"/>
      <c r="IYK42" s="78"/>
      <c r="IYL42" s="78"/>
      <c r="IYM42" s="78"/>
      <c r="IYN42" s="78"/>
      <c r="IYO42" s="78"/>
      <c r="IYP42" s="78"/>
      <c r="IYQ42" s="78"/>
      <c r="IYR42" s="78"/>
      <c r="IYS42" s="78"/>
      <c r="IYT42" s="78"/>
      <c r="IYU42" s="78"/>
      <c r="IYV42" s="78"/>
      <c r="IYW42" s="78"/>
      <c r="IYX42" s="78"/>
      <c r="IYY42" s="78"/>
      <c r="IYZ42" s="78"/>
      <c r="IZA42" s="78"/>
      <c r="IZB42" s="78"/>
      <c r="IZC42" s="78"/>
      <c r="IZD42" s="78"/>
      <c r="IZE42" s="78"/>
      <c r="IZF42" s="78"/>
      <c r="IZG42" s="78"/>
      <c r="IZH42" s="78"/>
      <c r="IZI42" s="78"/>
      <c r="IZJ42" s="78"/>
      <c r="IZK42" s="78"/>
      <c r="IZL42" s="78"/>
      <c r="IZM42" s="78"/>
      <c r="IZN42" s="78"/>
      <c r="IZO42" s="78"/>
      <c r="IZP42" s="78"/>
      <c r="IZQ42" s="78"/>
      <c r="IZR42" s="78"/>
      <c r="IZS42" s="78"/>
      <c r="IZT42" s="78"/>
      <c r="IZU42" s="78"/>
      <c r="IZV42" s="78"/>
      <c r="IZW42" s="78"/>
      <c r="IZX42" s="78"/>
      <c r="IZY42" s="78"/>
      <c r="IZZ42" s="78"/>
      <c r="JAA42" s="78"/>
      <c r="JAB42" s="78"/>
      <c r="JAC42" s="78"/>
      <c r="JAD42" s="78"/>
      <c r="JAE42" s="78"/>
      <c r="JAF42" s="78"/>
      <c r="JAG42" s="78"/>
      <c r="JAH42" s="78"/>
      <c r="JAI42" s="78"/>
      <c r="JAJ42" s="78"/>
      <c r="JAK42" s="78"/>
      <c r="JAL42" s="78"/>
      <c r="JAM42" s="78"/>
      <c r="JAN42" s="78"/>
      <c r="JAO42" s="78"/>
      <c r="JAP42" s="78"/>
      <c r="JAQ42" s="78"/>
      <c r="JAR42" s="78"/>
      <c r="JAS42" s="78"/>
      <c r="JAT42" s="78"/>
      <c r="JAU42" s="78"/>
      <c r="JAV42" s="78"/>
      <c r="JAW42" s="78"/>
      <c r="JAX42" s="78"/>
      <c r="JAY42" s="78"/>
      <c r="JAZ42" s="78"/>
      <c r="JBA42" s="78"/>
      <c r="JBB42" s="78"/>
      <c r="JBC42" s="78"/>
      <c r="JBD42" s="78"/>
      <c r="JBE42" s="78"/>
      <c r="JBF42" s="78"/>
      <c r="JBG42" s="78"/>
      <c r="JBH42" s="78"/>
      <c r="JBI42" s="78"/>
      <c r="JBJ42" s="78"/>
      <c r="JBK42" s="78"/>
      <c r="JBL42" s="78"/>
      <c r="JBM42" s="78"/>
      <c r="JBN42" s="78"/>
      <c r="JBO42" s="78"/>
      <c r="JBP42" s="78"/>
      <c r="JBQ42" s="78"/>
      <c r="JBR42" s="78"/>
      <c r="JBS42" s="78"/>
      <c r="JBT42" s="78"/>
      <c r="JBU42" s="78"/>
      <c r="JBV42" s="78"/>
      <c r="JBW42" s="78"/>
      <c r="JBX42" s="78"/>
      <c r="JBY42" s="78"/>
      <c r="JBZ42" s="78"/>
      <c r="JCA42" s="78"/>
      <c r="JCB42" s="78"/>
      <c r="JCC42" s="78"/>
      <c r="JCD42" s="78"/>
      <c r="JCE42" s="78"/>
      <c r="JCF42" s="78"/>
      <c r="JCG42" s="78"/>
      <c r="JCH42" s="78"/>
      <c r="JCI42" s="78"/>
      <c r="JCJ42" s="78"/>
      <c r="JCK42" s="78"/>
      <c r="JCL42" s="78"/>
      <c r="JCM42" s="78"/>
      <c r="JCN42" s="78"/>
      <c r="JCO42" s="78"/>
      <c r="JCP42" s="78"/>
      <c r="JCQ42" s="78"/>
      <c r="JCR42" s="78"/>
      <c r="JCS42" s="78"/>
      <c r="JCT42" s="78"/>
      <c r="JCU42" s="78"/>
      <c r="JCV42" s="78"/>
      <c r="JCW42" s="78"/>
      <c r="JCX42" s="78"/>
      <c r="JCY42" s="78"/>
      <c r="JCZ42" s="78"/>
      <c r="JDA42" s="78"/>
      <c r="JDB42" s="78"/>
      <c r="JDC42" s="78"/>
      <c r="JDD42" s="78"/>
      <c r="JDE42" s="78"/>
      <c r="JDF42" s="78"/>
      <c r="JDG42" s="78"/>
      <c r="JDH42" s="78"/>
      <c r="JDI42" s="78"/>
      <c r="JDJ42" s="78"/>
      <c r="JDK42" s="78"/>
      <c r="JDL42" s="78"/>
      <c r="JDM42" s="78"/>
      <c r="JDN42" s="78"/>
      <c r="JDO42" s="78"/>
      <c r="JDP42" s="78"/>
      <c r="JDQ42" s="78"/>
      <c r="JDR42" s="78"/>
      <c r="JDS42" s="78"/>
      <c r="JDT42" s="78"/>
      <c r="JDU42" s="78"/>
      <c r="JDV42" s="78"/>
      <c r="JDW42" s="78"/>
      <c r="JDX42" s="78"/>
      <c r="JDY42" s="78"/>
      <c r="JDZ42" s="78"/>
      <c r="JEA42" s="78"/>
      <c r="JEB42" s="78"/>
      <c r="JEC42" s="78"/>
      <c r="JED42" s="78"/>
      <c r="JEE42" s="78"/>
      <c r="JEF42" s="78"/>
      <c r="JEG42" s="78"/>
      <c r="JEH42" s="78"/>
      <c r="JEI42" s="78"/>
      <c r="JEJ42" s="78"/>
      <c r="JEK42" s="78"/>
      <c r="JEL42" s="78"/>
      <c r="JEM42" s="78"/>
      <c r="JEN42" s="78"/>
      <c r="JEO42" s="78"/>
      <c r="JEP42" s="78"/>
      <c r="JEQ42" s="78"/>
      <c r="JER42" s="78"/>
      <c r="JES42" s="78"/>
      <c r="JET42" s="78"/>
      <c r="JEU42" s="78"/>
      <c r="JEV42" s="78"/>
      <c r="JEW42" s="78"/>
      <c r="JEX42" s="78"/>
      <c r="JEY42" s="78"/>
      <c r="JEZ42" s="78"/>
      <c r="JFA42" s="78"/>
      <c r="JFB42" s="78"/>
      <c r="JFC42" s="78"/>
      <c r="JFD42" s="78"/>
      <c r="JFE42" s="78"/>
      <c r="JFF42" s="78"/>
      <c r="JFG42" s="78"/>
      <c r="JFH42" s="78"/>
      <c r="JFI42" s="78"/>
      <c r="JFJ42" s="78"/>
      <c r="JFK42" s="78"/>
      <c r="JFL42" s="78"/>
      <c r="JFM42" s="78"/>
      <c r="JFN42" s="78"/>
      <c r="JFO42" s="78"/>
      <c r="JFP42" s="78"/>
      <c r="JFQ42" s="78"/>
      <c r="JFR42" s="78"/>
      <c r="JFS42" s="78"/>
      <c r="JFT42" s="78"/>
      <c r="JFU42" s="78"/>
      <c r="JFV42" s="78"/>
      <c r="JFW42" s="78"/>
      <c r="JFX42" s="78"/>
      <c r="JFY42" s="78"/>
      <c r="JFZ42" s="78"/>
      <c r="JGA42" s="78"/>
      <c r="JGB42" s="78"/>
      <c r="JGC42" s="78"/>
      <c r="JGD42" s="78"/>
      <c r="JGE42" s="78"/>
      <c r="JGF42" s="78"/>
      <c r="JGG42" s="78"/>
      <c r="JGH42" s="78"/>
      <c r="JGI42" s="78"/>
      <c r="JGJ42" s="78"/>
      <c r="JGK42" s="78"/>
      <c r="JGL42" s="78"/>
      <c r="JGM42" s="78"/>
      <c r="JGN42" s="78"/>
      <c r="JGO42" s="78"/>
      <c r="JGP42" s="78"/>
      <c r="JGQ42" s="78"/>
      <c r="JGR42" s="78"/>
      <c r="JGS42" s="78"/>
      <c r="JGT42" s="78"/>
      <c r="JGU42" s="78"/>
      <c r="JGV42" s="78"/>
      <c r="JGW42" s="78"/>
      <c r="JGX42" s="78"/>
      <c r="JGY42" s="78"/>
      <c r="JGZ42" s="78"/>
      <c r="JHA42" s="78"/>
      <c r="JHB42" s="78"/>
      <c r="JHC42" s="78"/>
      <c r="JHD42" s="78"/>
      <c r="JHE42" s="78"/>
      <c r="JHF42" s="78"/>
      <c r="JHG42" s="78"/>
      <c r="JHH42" s="78"/>
      <c r="JHI42" s="78"/>
      <c r="JHJ42" s="78"/>
      <c r="JHK42" s="78"/>
      <c r="JHL42" s="78"/>
      <c r="JHM42" s="78"/>
      <c r="JHN42" s="78"/>
      <c r="JHO42" s="78"/>
      <c r="JHP42" s="78"/>
      <c r="JHQ42" s="78"/>
      <c r="JHR42" s="78"/>
      <c r="JHS42" s="78"/>
      <c r="JHT42" s="78"/>
      <c r="JHU42" s="78"/>
      <c r="JHV42" s="78"/>
      <c r="JHW42" s="78"/>
      <c r="JHX42" s="78"/>
      <c r="JHY42" s="78"/>
      <c r="JHZ42" s="78"/>
      <c r="JIA42" s="78"/>
      <c r="JIB42" s="78"/>
      <c r="JIC42" s="78"/>
      <c r="JID42" s="78"/>
      <c r="JIE42" s="78"/>
      <c r="JIF42" s="78"/>
      <c r="JIG42" s="78"/>
      <c r="JIH42" s="78"/>
      <c r="JII42" s="78"/>
      <c r="JIJ42" s="78"/>
      <c r="JIK42" s="78"/>
      <c r="JIL42" s="78"/>
      <c r="JIM42" s="78"/>
      <c r="JIN42" s="78"/>
      <c r="JIO42" s="78"/>
      <c r="JIP42" s="78"/>
      <c r="JIQ42" s="78"/>
      <c r="JIR42" s="78"/>
      <c r="JIS42" s="78"/>
      <c r="JIT42" s="78"/>
      <c r="JIU42" s="78"/>
      <c r="JIV42" s="78"/>
      <c r="JIW42" s="78"/>
      <c r="JIX42" s="78"/>
      <c r="JIY42" s="78"/>
      <c r="JIZ42" s="78"/>
      <c r="JJA42" s="78"/>
      <c r="JJB42" s="78"/>
      <c r="JJC42" s="78"/>
      <c r="JJD42" s="78"/>
      <c r="JJE42" s="78"/>
      <c r="JJF42" s="78"/>
      <c r="JJG42" s="78"/>
      <c r="JJH42" s="78"/>
      <c r="JJI42" s="78"/>
      <c r="JJJ42" s="78"/>
      <c r="JJK42" s="78"/>
      <c r="JJL42" s="78"/>
      <c r="JJM42" s="78"/>
      <c r="JJN42" s="78"/>
      <c r="JJO42" s="78"/>
      <c r="JJP42" s="78"/>
      <c r="JJQ42" s="78"/>
      <c r="JJR42" s="78"/>
      <c r="JJS42" s="78"/>
      <c r="JJT42" s="78"/>
      <c r="JJU42" s="78"/>
      <c r="JJV42" s="78"/>
      <c r="JJW42" s="78"/>
      <c r="JJX42" s="78"/>
      <c r="JJY42" s="78"/>
      <c r="JJZ42" s="78"/>
      <c r="JKA42" s="78"/>
      <c r="JKB42" s="78"/>
      <c r="JKC42" s="78"/>
      <c r="JKD42" s="78"/>
      <c r="JKE42" s="78"/>
      <c r="JKF42" s="78"/>
      <c r="JKG42" s="78"/>
      <c r="JKH42" s="78"/>
      <c r="JKI42" s="78"/>
      <c r="JKJ42" s="78"/>
      <c r="JKK42" s="78"/>
      <c r="JKL42" s="78"/>
      <c r="JKM42" s="78"/>
      <c r="JKN42" s="78"/>
      <c r="JKO42" s="78"/>
      <c r="JKP42" s="78"/>
      <c r="JKQ42" s="78"/>
      <c r="JKR42" s="78"/>
      <c r="JKS42" s="78"/>
      <c r="JKT42" s="78"/>
      <c r="JKU42" s="78"/>
      <c r="JKV42" s="78"/>
      <c r="JKW42" s="78"/>
      <c r="JKX42" s="78"/>
      <c r="JKY42" s="78"/>
      <c r="JKZ42" s="78"/>
      <c r="JLA42" s="78"/>
      <c r="JLB42" s="78"/>
      <c r="JLC42" s="78"/>
      <c r="JLD42" s="78"/>
      <c r="JLE42" s="78"/>
      <c r="JLF42" s="78"/>
      <c r="JLG42" s="78"/>
      <c r="JLH42" s="78"/>
      <c r="JLI42" s="78"/>
      <c r="JLJ42" s="78"/>
      <c r="JLK42" s="78"/>
      <c r="JLL42" s="78"/>
      <c r="JLM42" s="78"/>
      <c r="JLN42" s="78"/>
      <c r="JLO42" s="78"/>
      <c r="JLP42" s="78"/>
      <c r="JLQ42" s="78"/>
      <c r="JLR42" s="78"/>
      <c r="JLS42" s="78"/>
      <c r="JLT42" s="78"/>
      <c r="JLU42" s="78"/>
      <c r="JLV42" s="78"/>
      <c r="JLW42" s="78"/>
      <c r="JLX42" s="78"/>
      <c r="JLY42" s="78"/>
      <c r="JLZ42" s="78"/>
      <c r="JMA42" s="78"/>
      <c r="JMB42" s="78"/>
      <c r="JMC42" s="78"/>
      <c r="JMD42" s="78"/>
      <c r="JME42" s="78"/>
      <c r="JMF42" s="78"/>
      <c r="JMG42" s="78"/>
      <c r="JMH42" s="78"/>
      <c r="JMI42" s="78"/>
      <c r="JMJ42" s="78"/>
      <c r="JMK42" s="78"/>
      <c r="JML42" s="78"/>
      <c r="JMM42" s="78"/>
      <c r="JMN42" s="78"/>
      <c r="JMO42" s="78"/>
      <c r="JMP42" s="78"/>
      <c r="JMQ42" s="78"/>
      <c r="JMR42" s="78"/>
      <c r="JMS42" s="78"/>
      <c r="JMT42" s="78"/>
      <c r="JMU42" s="78"/>
      <c r="JMV42" s="78"/>
      <c r="JMW42" s="78"/>
      <c r="JMX42" s="78"/>
      <c r="JMY42" s="78"/>
      <c r="JMZ42" s="78"/>
      <c r="JNA42" s="78"/>
      <c r="JNB42" s="78"/>
      <c r="JNC42" s="78"/>
      <c r="JND42" s="78"/>
      <c r="JNE42" s="78"/>
      <c r="JNF42" s="78"/>
      <c r="JNG42" s="78"/>
      <c r="JNH42" s="78"/>
      <c r="JNI42" s="78"/>
      <c r="JNJ42" s="78"/>
      <c r="JNK42" s="78"/>
      <c r="JNL42" s="78"/>
      <c r="JNM42" s="78"/>
      <c r="JNN42" s="78"/>
      <c r="JNO42" s="78"/>
      <c r="JNP42" s="78"/>
      <c r="JNQ42" s="78"/>
      <c r="JNR42" s="78"/>
      <c r="JNS42" s="78"/>
      <c r="JNT42" s="78"/>
      <c r="JNU42" s="78"/>
      <c r="JNV42" s="78"/>
      <c r="JNW42" s="78"/>
      <c r="JNX42" s="78"/>
      <c r="JNY42" s="78"/>
      <c r="JNZ42" s="78"/>
      <c r="JOA42" s="78"/>
      <c r="JOB42" s="78"/>
      <c r="JOC42" s="78"/>
      <c r="JOD42" s="78"/>
      <c r="JOE42" s="78"/>
      <c r="JOF42" s="78"/>
      <c r="JOG42" s="78"/>
      <c r="JOH42" s="78"/>
      <c r="JOI42" s="78"/>
      <c r="JOJ42" s="78"/>
      <c r="JOK42" s="78"/>
      <c r="JOL42" s="78"/>
      <c r="JOM42" s="78"/>
      <c r="JON42" s="78"/>
      <c r="JOO42" s="78"/>
      <c r="JOP42" s="78"/>
      <c r="JOQ42" s="78"/>
      <c r="JOR42" s="78"/>
      <c r="JOS42" s="78"/>
      <c r="JOT42" s="78"/>
      <c r="JOU42" s="78"/>
      <c r="JOV42" s="78"/>
      <c r="JOW42" s="78"/>
      <c r="JOX42" s="78"/>
      <c r="JOY42" s="78"/>
      <c r="JOZ42" s="78"/>
      <c r="JPA42" s="78"/>
      <c r="JPB42" s="78"/>
      <c r="JPC42" s="78"/>
      <c r="JPD42" s="78"/>
      <c r="JPE42" s="78"/>
      <c r="JPF42" s="78"/>
      <c r="JPG42" s="78"/>
      <c r="JPH42" s="78"/>
      <c r="JPI42" s="78"/>
      <c r="JPJ42" s="78"/>
      <c r="JPK42" s="78"/>
      <c r="JPL42" s="78"/>
      <c r="JPM42" s="78"/>
      <c r="JPN42" s="78"/>
      <c r="JPO42" s="78"/>
      <c r="JPP42" s="78"/>
      <c r="JPQ42" s="78"/>
      <c r="JPR42" s="78"/>
      <c r="JPS42" s="78"/>
      <c r="JPT42" s="78"/>
      <c r="JPU42" s="78"/>
      <c r="JPV42" s="78"/>
      <c r="JPW42" s="78"/>
      <c r="JPX42" s="78"/>
      <c r="JPY42" s="78"/>
      <c r="JPZ42" s="78"/>
      <c r="JQA42" s="78"/>
      <c r="JQB42" s="78"/>
      <c r="JQC42" s="78"/>
      <c r="JQD42" s="78"/>
      <c r="JQE42" s="78"/>
      <c r="JQF42" s="78"/>
      <c r="JQG42" s="78"/>
      <c r="JQH42" s="78"/>
      <c r="JQI42" s="78"/>
      <c r="JQJ42" s="78"/>
      <c r="JQK42" s="78"/>
      <c r="JQL42" s="78"/>
      <c r="JQM42" s="78"/>
      <c r="JQN42" s="78"/>
      <c r="JQO42" s="78"/>
      <c r="JQP42" s="78"/>
      <c r="JQQ42" s="78"/>
      <c r="JQR42" s="78"/>
      <c r="JQS42" s="78"/>
      <c r="JQT42" s="78"/>
      <c r="JQU42" s="78"/>
      <c r="JQV42" s="78"/>
      <c r="JQW42" s="78"/>
      <c r="JQX42" s="78"/>
      <c r="JQY42" s="78"/>
      <c r="JQZ42" s="78"/>
      <c r="JRA42" s="78"/>
      <c r="JRB42" s="78"/>
      <c r="JRC42" s="78"/>
      <c r="JRD42" s="78"/>
      <c r="JRE42" s="78"/>
      <c r="JRF42" s="78"/>
      <c r="JRG42" s="78"/>
      <c r="JRH42" s="78"/>
      <c r="JRI42" s="78"/>
      <c r="JRJ42" s="78"/>
      <c r="JRK42" s="78"/>
      <c r="JRL42" s="78"/>
      <c r="JRM42" s="78"/>
      <c r="JRN42" s="78"/>
      <c r="JRO42" s="78"/>
      <c r="JRP42" s="78"/>
      <c r="JRQ42" s="78"/>
      <c r="JRR42" s="78"/>
      <c r="JRS42" s="78"/>
      <c r="JRT42" s="78"/>
      <c r="JRU42" s="78"/>
      <c r="JRV42" s="78"/>
      <c r="JRW42" s="78"/>
      <c r="JRX42" s="78"/>
      <c r="JRY42" s="78"/>
      <c r="JRZ42" s="78"/>
      <c r="JSA42" s="78"/>
      <c r="JSB42" s="78"/>
      <c r="JSC42" s="78"/>
      <c r="JSD42" s="78"/>
      <c r="JSE42" s="78"/>
      <c r="JSF42" s="78"/>
      <c r="JSG42" s="78"/>
      <c r="JSH42" s="78"/>
      <c r="JSI42" s="78"/>
      <c r="JSJ42" s="78"/>
      <c r="JSK42" s="78"/>
      <c r="JSL42" s="78"/>
      <c r="JSM42" s="78"/>
      <c r="JSN42" s="78"/>
      <c r="JSO42" s="78"/>
      <c r="JSP42" s="78"/>
      <c r="JSQ42" s="78"/>
      <c r="JSR42" s="78"/>
      <c r="JSS42" s="78"/>
      <c r="JST42" s="78"/>
      <c r="JSU42" s="78"/>
      <c r="JSV42" s="78"/>
      <c r="JSW42" s="78"/>
      <c r="JSX42" s="78"/>
      <c r="JSY42" s="78"/>
      <c r="JSZ42" s="78"/>
      <c r="JTA42" s="78"/>
      <c r="JTB42" s="78"/>
      <c r="JTC42" s="78"/>
      <c r="JTD42" s="78"/>
      <c r="JTE42" s="78"/>
      <c r="JTF42" s="78"/>
      <c r="JTG42" s="78"/>
      <c r="JTH42" s="78"/>
      <c r="JTI42" s="78"/>
      <c r="JTJ42" s="78"/>
      <c r="JTK42" s="78"/>
      <c r="JTL42" s="78"/>
      <c r="JTM42" s="78"/>
      <c r="JTN42" s="78"/>
      <c r="JTO42" s="78"/>
      <c r="JTP42" s="78"/>
      <c r="JTQ42" s="78"/>
      <c r="JTR42" s="78"/>
      <c r="JTS42" s="78"/>
      <c r="JTT42" s="78"/>
      <c r="JTU42" s="78"/>
      <c r="JTV42" s="78"/>
      <c r="JTW42" s="78"/>
      <c r="JTX42" s="78"/>
      <c r="JTY42" s="78"/>
      <c r="JTZ42" s="78"/>
      <c r="JUA42" s="78"/>
      <c r="JUB42" s="78"/>
      <c r="JUC42" s="78"/>
      <c r="JUD42" s="78"/>
      <c r="JUE42" s="78"/>
      <c r="JUF42" s="78"/>
      <c r="JUG42" s="78"/>
      <c r="JUH42" s="78"/>
      <c r="JUI42" s="78"/>
      <c r="JUJ42" s="78"/>
      <c r="JUK42" s="78"/>
      <c r="JUL42" s="78"/>
      <c r="JUM42" s="78"/>
      <c r="JUN42" s="78"/>
      <c r="JUO42" s="78"/>
      <c r="JUP42" s="78"/>
      <c r="JUQ42" s="78"/>
      <c r="JUR42" s="78"/>
      <c r="JUS42" s="78"/>
      <c r="JUT42" s="78"/>
      <c r="JUU42" s="78"/>
      <c r="JUV42" s="78"/>
      <c r="JUW42" s="78"/>
      <c r="JUX42" s="78"/>
      <c r="JUY42" s="78"/>
      <c r="JUZ42" s="78"/>
      <c r="JVA42" s="78"/>
      <c r="JVB42" s="78"/>
      <c r="JVC42" s="78"/>
      <c r="JVD42" s="78"/>
      <c r="JVE42" s="78"/>
      <c r="JVF42" s="78"/>
      <c r="JVG42" s="78"/>
      <c r="JVH42" s="78"/>
      <c r="JVI42" s="78"/>
      <c r="JVJ42" s="78"/>
      <c r="JVK42" s="78"/>
      <c r="JVL42" s="78"/>
      <c r="JVM42" s="78"/>
      <c r="JVN42" s="78"/>
      <c r="JVO42" s="78"/>
      <c r="JVP42" s="78"/>
      <c r="JVQ42" s="78"/>
      <c r="JVR42" s="78"/>
      <c r="JVS42" s="78"/>
      <c r="JVT42" s="78"/>
      <c r="JVU42" s="78"/>
      <c r="JVV42" s="78"/>
      <c r="JVW42" s="78"/>
      <c r="JVX42" s="78"/>
      <c r="JVY42" s="78"/>
      <c r="JVZ42" s="78"/>
      <c r="JWA42" s="78"/>
      <c r="JWB42" s="78"/>
      <c r="JWC42" s="78"/>
      <c r="JWD42" s="78"/>
      <c r="JWE42" s="78"/>
      <c r="JWF42" s="78"/>
      <c r="JWG42" s="78"/>
      <c r="JWH42" s="78"/>
      <c r="JWI42" s="78"/>
      <c r="JWJ42" s="78"/>
      <c r="JWK42" s="78"/>
      <c r="JWL42" s="78"/>
      <c r="JWM42" s="78"/>
      <c r="JWN42" s="78"/>
      <c r="JWO42" s="78"/>
      <c r="JWP42" s="78"/>
      <c r="JWQ42" s="78"/>
      <c r="JWR42" s="78"/>
      <c r="JWS42" s="78"/>
      <c r="JWT42" s="78"/>
      <c r="JWU42" s="78"/>
      <c r="JWV42" s="78"/>
      <c r="JWW42" s="78"/>
      <c r="JWX42" s="78"/>
      <c r="JWY42" s="78"/>
      <c r="JWZ42" s="78"/>
      <c r="JXA42" s="78"/>
      <c r="JXB42" s="78"/>
      <c r="JXC42" s="78"/>
      <c r="JXD42" s="78"/>
      <c r="JXE42" s="78"/>
      <c r="JXF42" s="78"/>
      <c r="JXG42" s="78"/>
      <c r="JXH42" s="78"/>
      <c r="JXI42" s="78"/>
      <c r="JXJ42" s="78"/>
      <c r="JXK42" s="78"/>
      <c r="JXL42" s="78"/>
      <c r="JXM42" s="78"/>
      <c r="JXN42" s="78"/>
      <c r="JXO42" s="78"/>
      <c r="JXP42" s="78"/>
      <c r="JXQ42" s="78"/>
      <c r="JXR42" s="78"/>
      <c r="JXS42" s="78"/>
      <c r="JXT42" s="78"/>
      <c r="JXU42" s="78"/>
      <c r="JXV42" s="78"/>
      <c r="JXW42" s="78"/>
      <c r="JXX42" s="78"/>
      <c r="JXY42" s="78"/>
      <c r="JXZ42" s="78"/>
      <c r="JYA42" s="78"/>
      <c r="JYB42" s="78"/>
      <c r="JYC42" s="78"/>
      <c r="JYD42" s="78"/>
      <c r="JYE42" s="78"/>
      <c r="JYF42" s="78"/>
      <c r="JYG42" s="78"/>
      <c r="JYH42" s="78"/>
      <c r="JYI42" s="78"/>
      <c r="JYJ42" s="78"/>
      <c r="JYK42" s="78"/>
      <c r="JYL42" s="78"/>
      <c r="JYM42" s="78"/>
      <c r="JYN42" s="78"/>
      <c r="JYO42" s="78"/>
      <c r="JYP42" s="78"/>
      <c r="JYQ42" s="78"/>
      <c r="JYR42" s="78"/>
      <c r="JYS42" s="78"/>
      <c r="JYT42" s="78"/>
      <c r="JYU42" s="78"/>
      <c r="JYV42" s="78"/>
      <c r="JYW42" s="78"/>
      <c r="JYX42" s="78"/>
      <c r="JYY42" s="78"/>
      <c r="JYZ42" s="78"/>
      <c r="JZA42" s="78"/>
      <c r="JZB42" s="78"/>
      <c r="JZC42" s="78"/>
      <c r="JZD42" s="78"/>
      <c r="JZE42" s="78"/>
      <c r="JZF42" s="78"/>
      <c r="JZG42" s="78"/>
      <c r="JZH42" s="78"/>
      <c r="JZI42" s="78"/>
      <c r="JZJ42" s="78"/>
      <c r="JZK42" s="78"/>
      <c r="JZL42" s="78"/>
      <c r="JZM42" s="78"/>
      <c r="JZN42" s="78"/>
      <c r="JZO42" s="78"/>
      <c r="JZP42" s="78"/>
      <c r="JZQ42" s="78"/>
      <c r="JZR42" s="78"/>
      <c r="JZS42" s="78"/>
      <c r="JZT42" s="78"/>
      <c r="JZU42" s="78"/>
      <c r="JZV42" s="78"/>
      <c r="JZW42" s="78"/>
      <c r="JZX42" s="78"/>
      <c r="JZY42" s="78"/>
      <c r="JZZ42" s="78"/>
      <c r="KAA42" s="78"/>
      <c r="KAB42" s="78"/>
      <c r="KAC42" s="78"/>
      <c r="KAD42" s="78"/>
      <c r="KAE42" s="78"/>
      <c r="KAF42" s="78"/>
      <c r="KAG42" s="78"/>
      <c r="KAH42" s="78"/>
      <c r="KAI42" s="78"/>
      <c r="KAJ42" s="78"/>
      <c r="KAK42" s="78"/>
      <c r="KAL42" s="78"/>
      <c r="KAM42" s="78"/>
      <c r="KAN42" s="78"/>
      <c r="KAO42" s="78"/>
      <c r="KAP42" s="78"/>
      <c r="KAQ42" s="78"/>
      <c r="KAR42" s="78"/>
      <c r="KAS42" s="78"/>
      <c r="KAT42" s="78"/>
      <c r="KAU42" s="78"/>
      <c r="KAV42" s="78"/>
      <c r="KAW42" s="78"/>
      <c r="KAX42" s="78"/>
      <c r="KAY42" s="78"/>
      <c r="KAZ42" s="78"/>
      <c r="KBA42" s="78"/>
      <c r="KBB42" s="78"/>
      <c r="KBC42" s="78"/>
      <c r="KBD42" s="78"/>
      <c r="KBE42" s="78"/>
      <c r="KBF42" s="78"/>
      <c r="KBG42" s="78"/>
      <c r="KBH42" s="78"/>
      <c r="KBI42" s="78"/>
      <c r="KBJ42" s="78"/>
      <c r="KBK42" s="78"/>
      <c r="KBL42" s="78"/>
      <c r="KBM42" s="78"/>
      <c r="KBN42" s="78"/>
      <c r="KBO42" s="78"/>
      <c r="KBP42" s="78"/>
      <c r="KBQ42" s="78"/>
      <c r="KBR42" s="78"/>
      <c r="KBS42" s="78"/>
      <c r="KBT42" s="78"/>
      <c r="KBU42" s="78"/>
      <c r="KBV42" s="78"/>
      <c r="KBW42" s="78"/>
      <c r="KBX42" s="78"/>
      <c r="KBY42" s="78"/>
      <c r="KBZ42" s="78"/>
      <c r="KCA42" s="78"/>
      <c r="KCB42" s="78"/>
      <c r="KCC42" s="78"/>
      <c r="KCD42" s="78"/>
      <c r="KCE42" s="78"/>
      <c r="KCF42" s="78"/>
      <c r="KCG42" s="78"/>
      <c r="KCH42" s="78"/>
      <c r="KCI42" s="78"/>
      <c r="KCJ42" s="78"/>
      <c r="KCK42" s="78"/>
      <c r="KCL42" s="78"/>
      <c r="KCM42" s="78"/>
      <c r="KCN42" s="78"/>
      <c r="KCO42" s="78"/>
      <c r="KCP42" s="78"/>
      <c r="KCQ42" s="78"/>
      <c r="KCR42" s="78"/>
      <c r="KCS42" s="78"/>
      <c r="KCT42" s="78"/>
      <c r="KCU42" s="78"/>
      <c r="KCV42" s="78"/>
      <c r="KCW42" s="78"/>
      <c r="KCX42" s="78"/>
      <c r="KCY42" s="78"/>
      <c r="KCZ42" s="78"/>
      <c r="KDA42" s="78"/>
      <c r="KDB42" s="78"/>
      <c r="KDC42" s="78"/>
      <c r="KDD42" s="78"/>
      <c r="KDE42" s="78"/>
      <c r="KDF42" s="78"/>
      <c r="KDG42" s="78"/>
      <c r="KDH42" s="78"/>
      <c r="KDI42" s="78"/>
      <c r="KDJ42" s="78"/>
      <c r="KDK42" s="78"/>
      <c r="KDL42" s="78"/>
      <c r="KDM42" s="78"/>
      <c r="KDN42" s="78"/>
      <c r="KDO42" s="78"/>
      <c r="KDP42" s="78"/>
      <c r="KDQ42" s="78"/>
      <c r="KDR42" s="78"/>
      <c r="KDS42" s="78"/>
      <c r="KDT42" s="78"/>
      <c r="KDU42" s="78"/>
      <c r="KDV42" s="78"/>
      <c r="KDW42" s="78"/>
      <c r="KDX42" s="78"/>
      <c r="KDY42" s="78"/>
      <c r="KDZ42" s="78"/>
      <c r="KEA42" s="78"/>
      <c r="KEB42" s="78"/>
      <c r="KEC42" s="78"/>
      <c r="KED42" s="78"/>
      <c r="KEE42" s="78"/>
      <c r="KEF42" s="78"/>
      <c r="KEG42" s="78"/>
      <c r="KEH42" s="78"/>
      <c r="KEI42" s="78"/>
      <c r="KEJ42" s="78"/>
      <c r="KEK42" s="78"/>
      <c r="KEL42" s="78"/>
      <c r="KEM42" s="78"/>
      <c r="KEN42" s="78"/>
      <c r="KEO42" s="78"/>
      <c r="KEP42" s="78"/>
      <c r="KEQ42" s="78"/>
      <c r="KER42" s="78"/>
      <c r="KES42" s="78"/>
      <c r="KET42" s="78"/>
      <c r="KEU42" s="78"/>
      <c r="KEV42" s="78"/>
      <c r="KEW42" s="78"/>
      <c r="KEX42" s="78"/>
      <c r="KEY42" s="78"/>
      <c r="KEZ42" s="78"/>
      <c r="KFA42" s="78"/>
      <c r="KFB42" s="78"/>
      <c r="KFC42" s="78"/>
      <c r="KFD42" s="78"/>
      <c r="KFE42" s="78"/>
      <c r="KFF42" s="78"/>
      <c r="KFG42" s="78"/>
      <c r="KFH42" s="78"/>
      <c r="KFI42" s="78"/>
      <c r="KFJ42" s="78"/>
      <c r="KFK42" s="78"/>
      <c r="KFL42" s="78"/>
      <c r="KFM42" s="78"/>
      <c r="KFN42" s="78"/>
      <c r="KFO42" s="78"/>
      <c r="KFP42" s="78"/>
      <c r="KFQ42" s="78"/>
      <c r="KFR42" s="78"/>
      <c r="KFS42" s="78"/>
      <c r="KFT42" s="78"/>
      <c r="KFU42" s="78"/>
      <c r="KFV42" s="78"/>
      <c r="KFW42" s="78"/>
      <c r="KFX42" s="78"/>
      <c r="KFY42" s="78"/>
      <c r="KFZ42" s="78"/>
      <c r="KGA42" s="78"/>
      <c r="KGB42" s="78"/>
      <c r="KGC42" s="78"/>
      <c r="KGD42" s="78"/>
      <c r="KGE42" s="78"/>
      <c r="KGF42" s="78"/>
      <c r="KGG42" s="78"/>
      <c r="KGH42" s="78"/>
      <c r="KGI42" s="78"/>
      <c r="KGJ42" s="78"/>
      <c r="KGK42" s="78"/>
      <c r="KGL42" s="78"/>
      <c r="KGM42" s="78"/>
      <c r="KGN42" s="78"/>
      <c r="KGO42" s="78"/>
      <c r="KGP42" s="78"/>
      <c r="KGQ42" s="78"/>
      <c r="KGR42" s="78"/>
      <c r="KGS42" s="78"/>
      <c r="KGT42" s="78"/>
      <c r="KGU42" s="78"/>
      <c r="KGV42" s="78"/>
      <c r="KGW42" s="78"/>
      <c r="KGX42" s="78"/>
      <c r="KGY42" s="78"/>
      <c r="KGZ42" s="78"/>
      <c r="KHA42" s="78"/>
      <c r="KHB42" s="78"/>
      <c r="KHC42" s="78"/>
      <c r="KHD42" s="78"/>
      <c r="KHE42" s="78"/>
      <c r="KHF42" s="78"/>
      <c r="KHG42" s="78"/>
      <c r="KHH42" s="78"/>
      <c r="KHI42" s="78"/>
      <c r="KHJ42" s="78"/>
      <c r="KHK42" s="78"/>
      <c r="KHL42" s="78"/>
      <c r="KHM42" s="78"/>
      <c r="KHN42" s="78"/>
      <c r="KHO42" s="78"/>
      <c r="KHP42" s="78"/>
      <c r="KHQ42" s="78"/>
      <c r="KHR42" s="78"/>
      <c r="KHS42" s="78"/>
      <c r="KHT42" s="78"/>
      <c r="KHU42" s="78"/>
      <c r="KHV42" s="78"/>
      <c r="KHW42" s="78"/>
      <c r="KHX42" s="78"/>
      <c r="KHY42" s="78"/>
      <c r="KHZ42" s="78"/>
      <c r="KIA42" s="78"/>
      <c r="KIB42" s="78"/>
      <c r="KIC42" s="78"/>
      <c r="KID42" s="78"/>
      <c r="KIE42" s="78"/>
      <c r="KIF42" s="78"/>
      <c r="KIG42" s="78"/>
      <c r="KIH42" s="78"/>
      <c r="KII42" s="78"/>
      <c r="KIJ42" s="78"/>
      <c r="KIK42" s="78"/>
      <c r="KIL42" s="78"/>
      <c r="KIM42" s="78"/>
      <c r="KIN42" s="78"/>
      <c r="KIO42" s="78"/>
      <c r="KIP42" s="78"/>
      <c r="KIQ42" s="78"/>
      <c r="KIR42" s="78"/>
      <c r="KIS42" s="78"/>
      <c r="KIT42" s="78"/>
      <c r="KIU42" s="78"/>
      <c r="KIV42" s="78"/>
      <c r="KIW42" s="78"/>
      <c r="KIX42" s="78"/>
      <c r="KIY42" s="78"/>
      <c r="KIZ42" s="78"/>
      <c r="KJA42" s="78"/>
      <c r="KJB42" s="78"/>
      <c r="KJC42" s="78"/>
      <c r="KJD42" s="78"/>
      <c r="KJE42" s="78"/>
      <c r="KJF42" s="78"/>
      <c r="KJG42" s="78"/>
      <c r="KJH42" s="78"/>
      <c r="KJI42" s="78"/>
      <c r="KJJ42" s="78"/>
      <c r="KJK42" s="78"/>
      <c r="KJL42" s="78"/>
      <c r="KJM42" s="78"/>
      <c r="KJN42" s="78"/>
      <c r="KJO42" s="78"/>
      <c r="KJP42" s="78"/>
      <c r="KJQ42" s="78"/>
      <c r="KJR42" s="78"/>
      <c r="KJS42" s="78"/>
      <c r="KJT42" s="78"/>
      <c r="KJU42" s="78"/>
      <c r="KJV42" s="78"/>
      <c r="KJW42" s="78"/>
      <c r="KJX42" s="78"/>
      <c r="KJY42" s="78"/>
      <c r="KJZ42" s="78"/>
      <c r="KKA42" s="78"/>
      <c r="KKB42" s="78"/>
      <c r="KKC42" s="78"/>
      <c r="KKD42" s="78"/>
      <c r="KKE42" s="78"/>
      <c r="KKF42" s="78"/>
      <c r="KKG42" s="78"/>
      <c r="KKH42" s="78"/>
      <c r="KKI42" s="78"/>
      <c r="KKJ42" s="78"/>
      <c r="KKK42" s="78"/>
      <c r="KKL42" s="78"/>
      <c r="KKM42" s="78"/>
      <c r="KKN42" s="78"/>
      <c r="KKO42" s="78"/>
      <c r="KKP42" s="78"/>
      <c r="KKQ42" s="78"/>
      <c r="KKR42" s="78"/>
      <c r="KKS42" s="78"/>
      <c r="KKT42" s="78"/>
      <c r="KKU42" s="78"/>
      <c r="KKV42" s="78"/>
      <c r="KKW42" s="78"/>
      <c r="KKX42" s="78"/>
      <c r="KKY42" s="78"/>
      <c r="KKZ42" s="78"/>
      <c r="KLA42" s="78"/>
      <c r="KLB42" s="78"/>
      <c r="KLC42" s="78"/>
      <c r="KLD42" s="78"/>
      <c r="KLE42" s="78"/>
      <c r="KLF42" s="78"/>
      <c r="KLG42" s="78"/>
      <c r="KLH42" s="78"/>
      <c r="KLI42" s="78"/>
      <c r="KLJ42" s="78"/>
      <c r="KLK42" s="78"/>
      <c r="KLL42" s="78"/>
      <c r="KLM42" s="78"/>
      <c r="KLN42" s="78"/>
      <c r="KLO42" s="78"/>
      <c r="KLP42" s="78"/>
      <c r="KLQ42" s="78"/>
      <c r="KLR42" s="78"/>
      <c r="KLS42" s="78"/>
      <c r="KLT42" s="78"/>
      <c r="KLU42" s="78"/>
      <c r="KLV42" s="78"/>
      <c r="KLW42" s="78"/>
      <c r="KLX42" s="78"/>
      <c r="KLY42" s="78"/>
      <c r="KLZ42" s="78"/>
      <c r="KMA42" s="78"/>
      <c r="KMB42" s="78"/>
      <c r="KMC42" s="78"/>
      <c r="KMD42" s="78"/>
      <c r="KME42" s="78"/>
      <c r="KMF42" s="78"/>
      <c r="KMG42" s="78"/>
      <c r="KMH42" s="78"/>
      <c r="KMI42" s="78"/>
      <c r="KMJ42" s="78"/>
      <c r="KMK42" s="78"/>
      <c r="KML42" s="78"/>
      <c r="KMM42" s="78"/>
      <c r="KMN42" s="78"/>
      <c r="KMO42" s="78"/>
      <c r="KMP42" s="78"/>
      <c r="KMQ42" s="78"/>
      <c r="KMR42" s="78"/>
      <c r="KMS42" s="78"/>
      <c r="KMT42" s="78"/>
      <c r="KMU42" s="78"/>
      <c r="KMV42" s="78"/>
      <c r="KMW42" s="78"/>
      <c r="KMX42" s="78"/>
      <c r="KMY42" s="78"/>
      <c r="KMZ42" s="78"/>
      <c r="KNA42" s="78"/>
      <c r="KNB42" s="78"/>
      <c r="KNC42" s="78"/>
      <c r="KND42" s="78"/>
      <c r="KNE42" s="78"/>
      <c r="KNF42" s="78"/>
      <c r="KNG42" s="78"/>
      <c r="KNH42" s="78"/>
      <c r="KNI42" s="78"/>
      <c r="KNJ42" s="78"/>
      <c r="KNK42" s="78"/>
      <c r="KNL42" s="78"/>
      <c r="KNM42" s="78"/>
      <c r="KNN42" s="78"/>
      <c r="KNO42" s="78"/>
      <c r="KNP42" s="78"/>
      <c r="KNQ42" s="78"/>
      <c r="KNR42" s="78"/>
      <c r="KNS42" s="78"/>
      <c r="KNT42" s="78"/>
      <c r="KNU42" s="78"/>
      <c r="KNV42" s="78"/>
      <c r="KNW42" s="78"/>
      <c r="KNX42" s="78"/>
      <c r="KNY42" s="78"/>
      <c r="KNZ42" s="78"/>
      <c r="KOA42" s="78"/>
      <c r="KOB42" s="78"/>
      <c r="KOC42" s="78"/>
      <c r="KOD42" s="78"/>
      <c r="KOE42" s="78"/>
      <c r="KOF42" s="78"/>
      <c r="KOG42" s="78"/>
      <c r="KOH42" s="78"/>
      <c r="KOI42" s="78"/>
      <c r="KOJ42" s="78"/>
      <c r="KOK42" s="78"/>
      <c r="KOL42" s="78"/>
      <c r="KOM42" s="78"/>
      <c r="KON42" s="78"/>
      <c r="KOO42" s="78"/>
      <c r="KOP42" s="78"/>
      <c r="KOQ42" s="78"/>
      <c r="KOR42" s="78"/>
      <c r="KOS42" s="78"/>
      <c r="KOT42" s="78"/>
      <c r="KOU42" s="78"/>
      <c r="KOV42" s="78"/>
      <c r="KOW42" s="78"/>
      <c r="KOX42" s="78"/>
      <c r="KOY42" s="78"/>
      <c r="KOZ42" s="78"/>
      <c r="KPA42" s="78"/>
      <c r="KPB42" s="78"/>
      <c r="KPC42" s="78"/>
      <c r="KPD42" s="78"/>
      <c r="KPE42" s="78"/>
      <c r="KPF42" s="78"/>
      <c r="KPG42" s="78"/>
      <c r="KPH42" s="78"/>
      <c r="KPI42" s="78"/>
      <c r="KPJ42" s="78"/>
      <c r="KPK42" s="78"/>
      <c r="KPL42" s="78"/>
      <c r="KPM42" s="78"/>
      <c r="KPN42" s="78"/>
      <c r="KPO42" s="78"/>
      <c r="KPP42" s="78"/>
      <c r="KPQ42" s="78"/>
      <c r="KPR42" s="78"/>
      <c r="KPS42" s="78"/>
      <c r="KPT42" s="78"/>
      <c r="KPU42" s="78"/>
      <c r="KPV42" s="78"/>
      <c r="KPW42" s="78"/>
      <c r="KPX42" s="78"/>
      <c r="KPY42" s="78"/>
      <c r="KPZ42" s="78"/>
      <c r="KQA42" s="78"/>
      <c r="KQB42" s="78"/>
      <c r="KQC42" s="78"/>
      <c r="KQD42" s="78"/>
      <c r="KQE42" s="78"/>
      <c r="KQF42" s="78"/>
      <c r="KQG42" s="78"/>
      <c r="KQH42" s="78"/>
      <c r="KQI42" s="78"/>
      <c r="KQJ42" s="78"/>
      <c r="KQK42" s="78"/>
      <c r="KQL42" s="78"/>
      <c r="KQM42" s="78"/>
      <c r="KQN42" s="78"/>
      <c r="KQO42" s="78"/>
      <c r="KQP42" s="78"/>
      <c r="KQQ42" s="78"/>
      <c r="KQR42" s="78"/>
      <c r="KQS42" s="78"/>
      <c r="KQT42" s="78"/>
      <c r="KQU42" s="78"/>
      <c r="KQV42" s="78"/>
      <c r="KQW42" s="78"/>
      <c r="KQX42" s="78"/>
      <c r="KQY42" s="78"/>
      <c r="KQZ42" s="78"/>
      <c r="KRA42" s="78"/>
      <c r="KRB42" s="78"/>
      <c r="KRC42" s="78"/>
      <c r="KRD42" s="78"/>
      <c r="KRE42" s="78"/>
      <c r="KRF42" s="78"/>
      <c r="KRG42" s="78"/>
      <c r="KRH42" s="78"/>
      <c r="KRI42" s="78"/>
      <c r="KRJ42" s="78"/>
      <c r="KRK42" s="78"/>
      <c r="KRL42" s="78"/>
      <c r="KRM42" s="78"/>
      <c r="KRN42" s="78"/>
      <c r="KRO42" s="78"/>
      <c r="KRP42" s="78"/>
      <c r="KRQ42" s="78"/>
      <c r="KRR42" s="78"/>
      <c r="KRS42" s="78"/>
      <c r="KRT42" s="78"/>
      <c r="KRU42" s="78"/>
      <c r="KRV42" s="78"/>
      <c r="KRW42" s="78"/>
      <c r="KRX42" s="78"/>
      <c r="KRY42" s="78"/>
      <c r="KRZ42" s="78"/>
      <c r="KSA42" s="78"/>
      <c r="KSB42" s="78"/>
      <c r="KSC42" s="78"/>
      <c r="KSD42" s="78"/>
      <c r="KSE42" s="78"/>
      <c r="KSF42" s="78"/>
      <c r="KSG42" s="78"/>
      <c r="KSH42" s="78"/>
      <c r="KSI42" s="78"/>
      <c r="KSJ42" s="78"/>
      <c r="KSK42" s="78"/>
      <c r="KSL42" s="78"/>
      <c r="KSM42" s="78"/>
      <c r="KSN42" s="78"/>
      <c r="KSO42" s="78"/>
      <c r="KSP42" s="78"/>
      <c r="KSQ42" s="78"/>
      <c r="KSR42" s="78"/>
      <c r="KSS42" s="78"/>
      <c r="KST42" s="78"/>
      <c r="KSU42" s="78"/>
      <c r="KSV42" s="78"/>
      <c r="KSW42" s="78"/>
      <c r="KSX42" s="78"/>
      <c r="KSY42" s="78"/>
      <c r="KSZ42" s="78"/>
      <c r="KTA42" s="78"/>
      <c r="KTB42" s="78"/>
      <c r="KTC42" s="78"/>
      <c r="KTD42" s="78"/>
      <c r="KTE42" s="78"/>
      <c r="KTF42" s="78"/>
      <c r="KTG42" s="78"/>
      <c r="KTH42" s="78"/>
      <c r="KTI42" s="78"/>
      <c r="KTJ42" s="78"/>
      <c r="KTK42" s="78"/>
      <c r="KTL42" s="78"/>
      <c r="KTM42" s="78"/>
      <c r="KTN42" s="78"/>
      <c r="KTO42" s="78"/>
      <c r="KTP42" s="78"/>
      <c r="KTQ42" s="78"/>
      <c r="KTR42" s="78"/>
      <c r="KTS42" s="78"/>
      <c r="KTT42" s="78"/>
      <c r="KTU42" s="78"/>
      <c r="KTV42" s="78"/>
      <c r="KTW42" s="78"/>
      <c r="KTX42" s="78"/>
      <c r="KTY42" s="78"/>
      <c r="KTZ42" s="78"/>
      <c r="KUA42" s="78"/>
      <c r="KUB42" s="78"/>
      <c r="KUC42" s="78"/>
      <c r="KUD42" s="78"/>
      <c r="KUE42" s="78"/>
      <c r="KUF42" s="78"/>
      <c r="KUG42" s="78"/>
      <c r="KUH42" s="78"/>
      <c r="KUI42" s="78"/>
      <c r="KUJ42" s="78"/>
      <c r="KUK42" s="78"/>
      <c r="KUL42" s="78"/>
      <c r="KUM42" s="78"/>
      <c r="KUN42" s="78"/>
      <c r="KUO42" s="78"/>
      <c r="KUP42" s="78"/>
      <c r="KUQ42" s="78"/>
      <c r="KUR42" s="78"/>
      <c r="KUS42" s="78"/>
      <c r="KUT42" s="78"/>
      <c r="KUU42" s="78"/>
      <c r="KUV42" s="78"/>
      <c r="KUW42" s="78"/>
      <c r="KUX42" s="78"/>
      <c r="KUY42" s="78"/>
      <c r="KUZ42" s="78"/>
      <c r="KVA42" s="78"/>
      <c r="KVB42" s="78"/>
      <c r="KVC42" s="78"/>
      <c r="KVD42" s="78"/>
      <c r="KVE42" s="78"/>
      <c r="KVF42" s="78"/>
      <c r="KVG42" s="78"/>
      <c r="KVH42" s="78"/>
      <c r="KVI42" s="78"/>
      <c r="KVJ42" s="78"/>
      <c r="KVK42" s="78"/>
      <c r="KVL42" s="78"/>
      <c r="KVM42" s="78"/>
      <c r="KVN42" s="78"/>
      <c r="KVO42" s="78"/>
      <c r="KVP42" s="78"/>
      <c r="KVQ42" s="78"/>
      <c r="KVR42" s="78"/>
      <c r="KVS42" s="78"/>
      <c r="KVT42" s="78"/>
      <c r="KVU42" s="78"/>
      <c r="KVV42" s="78"/>
      <c r="KVW42" s="78"/>
      <c r="KVX42" s="78"/>
      <c r="KVY42" s="78"/>
      <c r="KVZ42" s="78"/>
      <c r="KWA42" s="78"/>
      <c r="KWB42" s="78"/>
      <c r="KWC42" s="78"/>
      <c r="KWD42" s="78"/>
      <c r="KWE42" s="78"/>
      <c r="KWF42" s="78"/>
      <c r="KWG42" s="78"/>
      <c r="KWH42" s="78"/>
      <c r="KWI42" s="78"/>
      <c r="KWJ42" s="78"/>
      <c r="KWK42" s="78"/>
      <c r="KWL42" s="78"/>
      <c r="KWM42" s="78"/>
      <c r="KWN42" s="78"/>
      <c r="KWO42" s="78"/>
      <c r="KWP42" s="78"/>
      <c r="KWQ42" s="78"/>
      <c r="KWR42" s="78"/>
      <c r="KWS42" s="78"/>
      <c r="KWT42" s="78"/>
      <c r="KWU42" s="78"/>
      <c r="KWV42" s="78"/>
      <c r="KWW42" s="78"/>
      <c r="KWX42" s="78"/>
      <c r="KWY42" s="78"/>
      <c r="KWZ42" s="78"/>
      <c r="KXA42" s="78"/>
      <c r="KXB42" s="78"/>
      <c r="KXC42" s="78"/>
      <c r="KXD42" s="78"/>
      <c r="KXE42" s="78"/>
      <c r="KXF42" s="78"/>
      <c r="KXG42" s="78"/>
      <c r="KXH42" s="78"/>
      <c r="KXI42" s="78"/>
      <c r="KXJ42" s="78"/>
      <c r="KXK42" s="78"/>
      <c r="KXL42" s="78"/>
      <c r="KXM42" s="78"/>
      <c r="KXN42" s="78"/>
      <c r="KXO42" s="78"/>
      <c r="KXP42" s="78"/>
      <c r="KXQ42" s="78"/>
      <c r="KXR42" s="78"/>
      <c r="KXS42" s="78"/>
      <c r="KXT42" s="78"/>
      <c r="KXU42" s="78"/>
      <c r="KXV42" s="78"/>
      <c r="KXW42" s="78"/>
      <c r="KXX42" s="78"/>
      <c r="KXY42" s="78"/>
      <c r="KXZ42" s="78"/>
      <c r="KYA42" s="78"/>
      <c r="KYB42" s="78"/>
      <c r="KYC42" s="78"/>
      <c r="KYD42" s="78"/>
      <c r="KYE42" s="78"/>
      <c r="KYF42" s="78"/>
      <c r="KYG42" s="78"/>
      <c r="KYH42" s="78"/>
      <c r="KYI42" s="78"/>
      <c r="KYJ42" s="78"/>
      <c r="KYK42" s="78"/>
      <c r="KYL42" s="78"/>
      <c r="KYM42" s="78"/>
      <c r="KYN42" s="78"/>
      <c r="KYO42" s="78"/>
      <c r="KYP42" s="78"/>
      <c r="KYQ42" s="78"/>
      <c r="KYR42" s="78"/>
      <c r="KYS42" s="78"/>
      <c r="KYT42" s="78"/>
      <c r="KYU42" s="78"/>
      <c r="KYV42" s="78"/>
      <c r="KYW42" s="78"/>
      <c r="KYX42" s="78"/>
      <c r="KYY42" s="78"/>
      <c r="KYZ42" s="78"/>
      <c r="KZA42" s="78"/>
      <c r="KZB42" s="78"/>
      <c r="KZC42" s="78"/>
      <c r="KZD42" s="78"/>
      <c r="KZE42" s="78"/>
      <c r="KZF42" s="78"/>
      <c r="KZG42" s="78"/>
      <c r="KZH42" s="78"/>
      <c r="KZI42" s="78"/>
      <c r="KZJ42" s="78"/>
      <c r="KZK42" s="78"/>
      <c r="KZL42" s="78"/>
      <c r="KZM42" s="78"/>
      <c r="KZN42" s="78"/>
      <c r="KZO42" s="78"/>
      <c r="KZP42" s="78"/>
      <c r="KZQ42" s="78"/>
      <c r="KZR42" s="78"/>
      <c r="KZS42" s="78"/>
      <c r="KZT42" s="78"/>
      <c r="KZU42" s="78"/>
      <c r="KZV42" s="78"/>
      <c r="KZW42" s="78"/>
      <c r="KZX42" s="78"/>
      <c r="KZY42" s="78"/>
      <c r="KZZ42" s="78"/>
      <c r="LAA42" s="78"/>
      <c r="LAB42" s="78"/>
      <c r="LAC42" s="78"/>
      <c r="LAD42" s="78"/>
      <c r="LAE42" s="78"/>
      <c r="LAF42" s="78"/>
      <c r="LAG42" s="78"/>
      <c r="LAH42" s="78"/>
      <c r="LAI42" s="78"/>
      <c r="LAJ42" s="78"/>
      <c r="LAK42" s="78"/>
      <c r="LAL42" s="78"/>
      <c r="LAM42" s="78"/>
      <c r="LAN42" s="78"/>
      <c r="LAO42" s="78"/>
      <c r="LAP42" s="78"/>
      <c r="LAQ42" s="78"/>
      <c r="LAR42" s="78"/>
      <c r="LAS42" s="78"/>
      <c r="LAT42" s="78"/>
      <c r="LAU42" s="78"/>
      <c r="LAV42" s="78"/>
      <c r="LAW42" s="78"/>
      <c r="LAX42" s="78"/>
      <c r="LAY42" s="78"/>
      <c r="LAZ42" s="78"/>
      <c r="LBA42" s="78"/>
      <c r="LBB42" s="78"/>
      <c r="LBC42" s="78"/>
      <c r="LBD42" s="78"/>
      <c r="LBE42" s="78"/>
      <c r="LBF42" s="78"/>
      <c r="LBG42" s="78"/>
      <c r="LBH42" s="78"/>
      <c r="LBI42" s="78"/>
      <c r="LBJ42" s="78"/>
      <c r="LBK42" s="78"/>
      <c r="LBL42" s="78"/>
      <c r="LBM42" s="78"/>
      <c r="LBN42" s="78"/>
      <c r="LBO42" s="78"/>
      <c r="LBP42" s="78"/>
      <c r="LBQ42" s="78"/>
      <c r="LBR42" s="78"/>
      <c r="LBS42" s="78"/>
      <c r="LBT42" s="78"/>
      <c r="LBU42" s="78"/>
      <c r="LBV42" s="78"/>
      <c r="LBW42" s="78"/>
      <c r="LBX42" s="78"/>
      <c r="LBY42" s="78"/>
      <c r="LBZ42" s="78"/>
      <c r="LCA42" s="78"/>
      <c r="LCB42" s="78"/>
      <c r="LCC42" s="78"/>
      <c r="LCD42" s="78"/>
      <c r="LCE42" s="78"/>
      <c r="LCF42" s="78"/>
      <c r="LCG42" s="78"/>
      <c r="LCH42" s="78"/>
      <c r="LCI42" s="78"/>
      <c r="LCJ42" s="78"/>
      <c r="LCK42" s="78"/>
      <c r="LCL42" s="78"/>
      <c r="LCM42" s="78"/>
      <c r="LCN42" s="78"/>
      <c r="LCO42" s="78"/>
      <c r="LCP42" s="78"/>
      <c r="LCQ42" s="78"/>
      <c r="LCR42" s="78"/>
      <c r="LCS42" s="78"/>
      <c r="LCT42" s="78"/>
      <c r="LCU42" s="78"/>
      <c r="LCV42" s="78"/>
      <c r="LCW42" s="78"/>
      <c r="LCX42" s="78"/>
      <c r="LCY42" s="78"/>
      <c r="LCZ42" s="78"/>
      <c r="LDA42" s="78"/>
      <c r="LDB42" s="78"/>
      <c r="LDC42" s="78"/>
      <c r="LDD42" s="78"/>
      <c r="LDE42" s="78"/>
      <c r="LDF42" s="78"/>
      <c r="LDG42" s="78"/>
      <c r="LDH42" s="78"/>
      <c r="LDI42" s="78"/>
      <c r="LDJ42" s="78"/>
      <c r="LDK42" s="78"/>
      <c r="LDL42" s="78"/>
      <c r="LDM42" s="78"/>
      <c r="LDN42" s="78"/>
      <c r="LDO42" s="78"/>
      <c r="LDP42" s="78"/>
      <c r="LDQ42" s="78"/>
      <c r="LDR42" s="78"/>
      <c r="LDS42" s="78"/>
      <c r="LDT42" s="78"/>
      <c r="LDU42" s="78"/>
      <c r="LDV42" s="78"/>
      <c r="LDW42" s="78"/>
      <c r="LDX42" s="78"/>
      <c r="LDY42" s="78"/>
      <c r="LDZ42" s="78"/>
      <c r="LEA42" s="78"/>
      <c r="LEB42" s="78"/>
      <c r="LEC42" s="78"/>
      <c r="LED42" s="78"/>
      <c r="LEE42" s="78"/>
      <c r="LEF42" s="78"/>
      <c r="LEG42" s="78"/>
      <c r="LEH42" s="78"/>
      <c r="LEI42" s="78"/>
      <c r="LEJ42" s="78"/>
      <c r="LEK42" s="78"/>
      <c r="LEL42" s="78"/>
      <c r="LEM42" s="78"/>
      <c r="LEN42" s="78"/>
      <c r="LEO42" s="78"/>
      <c r="LEP42" s="78"/>
      <c r="LEQ42" s="78"/>
      <c r="LER42" s="78"/>
      <c r="LES42" s="78"/>
      <c r="LET42" s="78"/>
      <c r="LEU42" s="78"/>
      <c r="LEV42" s="78"/>
      <c r="LEW42" s="78"/>
      <c r="LEX42" s="78"/>
      <c r="LEY42" s="78"/>
      <c r="LEZ42" s="78"/>
      <c r="LFA42" s="78"/>
      <c r="LFB42" s="78"/>
      <c r="LFC42" s="78"/>
      <c r="LFD42" s="78"/>
      <c r="LFE42" s="78"/>
      <c r="LFF42" s="78"/>
      <c r="LFG42" s="78"/>
      <c r="LFH42" s="78"/>
      <c r="LFI42" s="78"/>
      <c r="LFJ42" s="78"/>
      <c r="LFK42" s="78"/>
      <c r="LFL42" s="78"/>
      <c r="LFM42" s="78"/>
      <c r="LFN42" s="78"/>
      <c r="LFO42" s="78"/>
      <c r="LFP42" s="78"/>
      <c r="LFQ42" s="78"/>
      <c r="LFR42" s="78"/>
      <c r="LFS42" s="78"/>
      <c r="LFT42" s="78"/>
      <c r="LFU42" s="78"/>
      <c r="LFV42" s="78"/>
      <c r="LFW42" s="78"/>
      <c r="LFX42" s="78"/>
      <c r="LFY42" s="78"/>
      <c r="LFZ42" s="78"/>
      <c r="LGA42" s="78"/>
      <c r="LGB42" s="78"/>
      <c r="LGC42" s="78"/>
      <c r="LGD42" s="78"/>
      <c r="LGE42" s="78"/>
      <c r="LGF42" s="78"/>
      <c r="LGG42" s="78"/>
      <c r="LGH42" s="78"/>
      <c r="LGI42" s="78"/>
      <c r="LGJ42" s="78"/>
      <c r="LGK42" s="78"/>
      <c r="LGL42" s="78"/>
      <c r="LGM42" s="78"/>
      <c r="LGN42" s="78"/>
      <c r="LGO42" s="78"/>
      <c r="LGP42" s="78"/>
      <c r="LGQ42" s="78"/>
      <c r="LGR42" s="78"/>
      <c r="LGS42" s="78"/>
      <c r="LGT42" s="78"/>
      <c r="LGU42" s="78"/>
      <c r="LGV42" s="78"/>
      <c r="LGW42" s="78"/>
      <c r="LGX42" s="78"/>
      <c r="LGY42" s="78"/>
      <c r="LGZ42" s="78"/>
      <c r="LHA42" s="78"/>
      <c r="LHB42" s="78"/>
      <c r="LHC42" s="78"/>
      <c r="LHD42" s="78"/>
      <c r="LHE42" s="78"/>
      <c r="LHF42" s="78"/>
      <c r="LHG42" s="78"/>
      <c r="LHH42" s="78"/>
      <c r="LHI42" s="78"/>
      <c r="LHJ42" s="78"/>
      <c r="LHK42" s="78"/>
      <c r="LHL42" s="78"/>
      <c r="LHM42" s="78"/>
      <c r="LHN42" s="78"/>
      <c r="LHO42" s="78"/>
      <c r="LHP42" s="78"/>
      <c r="LHQ42" s="78"/>
      <c r="LHR42" s="78"/>
      <c r="LHS42" s="78"/>
      <c r="LHT42" s="78"/>
      <c r="LHU42" s="78"/>
      <c r="LHV42" s="78"/>
      <c r="LHW42" s="78"/>
      <c r="LHX42" s="78"/>
      <c r="LHY42" s="78"/>
      <c r="LHZ42" s="78"/>
      <c r="LIA42" s="78"/>
      <c r="LIB42" s="78"/>
      <c r="LIC42" s="78"/>
      <c r="LID42" s="78"/>
      <c r="LIE42" s="78"/>
      <c r="LIF42" s="78"/>
      <c r="LIG42" s="78"/>
      <c r="LIH42" s="78"/>
      <c r="LII42" s="78"/>
      <c r="LIJ42" s="78"/>
      <c r="LIK42" s="78"/>
      <c r="LIL42" s="78"/>
      <c r="LIM42" s="78"/>
      <c r="LIN42" s="78"/>
      <c r="LIO42" s="78"/>
      <c r="LIP42" s="78"/>
      <c r="LIQ42" s="78"/>
      <c r="LIR42" s="78"/>
      <c r="LIS42" s="78"/>
      <c r="LIT42" s="78"/>
      <c r="LIU42" s="78"/>
      <c r="LIV42" s="78"/>
      <c r="LIW42" s="78"/>
      <c r="LIX42" s="78"/>
      <c r="LIY42" s="78"/>
      <c r="LIZ42" s="78"/>
      <c r="LJA42" s="78"/>
      <c r="LJB42" s="78"/>
      <c r="LJC42" s="78"/>
      <c r="LJD42" s="78"/>
      <c r="LJE42" s="78"/>
      <c r="LJF42" s="78"/>
      <c r="LJG42" s="78"/>
      <c r="LJH42" s="78"/>
      <c r="LJI42" s="78"/>
      <c r="LJJ42" s="78"/>
      <c r="LJK42" s="78"/>
      <c r="LJL42" s="78"/>
      <c r="LJM42" s="78"/>
      <c r="LJN42" s="78"/>
      <c r="LJO42" s="78"/>
      <c r="LJP42" s="78"/>
      <c r="LJQ42" s="78"/>
      <c r="LJR42" s="78"/>
      <c r="LJS42" s="78"/>
      <c r="LJT42" s="78"/>
      <c r="LJU42" s="78"/>
      <c r="LJV42" s="78"/>
      <c r="LJW42" s="78"/>
      <c r="LJX42" s="78"/>
      <c r="LJY42" s="78"/>
      <c r="LJZ42" s="78"/>
      <c r="LKA42" s="78"/>
      <c r="LKB42" s="78"/>
      <c r="LKC42" s="78"/>
      <c r="LKD42" s="78"/>
      <c r="LKE42" s="78"/>
      <c r="LKF42" s="78"/>
      <c r="LKG42" s="78"/>
      <c r="LKH42" s="78"/>
      <c r="LKI42" s="78"/>
      <c r="LKJ42" s="78"/>
      <c r="LKK42" s="78"/>
      <c r="LKL42" s="78"/>
      <c r="LKM42" s="78"/>
      <c r="LKN42" s="78"/>
      <c r="LKO42" s="78"/>
      <c r="LKP42" s="78"/>
      <c r="LKQ42" s="78"/>
      <c r="LKR42" s="78"/>
      <c r="LKS42" s="78"/>
      <c r="LKT42" s="78"/>
      <c r="LKU42" s="78"/>
      <c r="LKV42" s="78"/>
      <c r="LKW42" s="78"/>
      <c r="LKX42" s="78"/>
      <c r="LKY42" s="78"/>
      <c r="LKZ42" s="78"/>
      <c r="LLA42" s="78"/>
      <c r="LLB42" s="78"/>
      <c r="LLC42" s="78"/>
      <c r="LLD42" s="78"/>
      <c r="LLE42" s="78"/>
      <c r="LLF42" s="78"/>
      <c r="LLG42" s="78"/>
      <c r="LLH42" s="78"/>
      <c r="LLI42" s="78"/>
      <c r="LLJ42" s="78"/>
      <c r="LLK42" s="78"/>
      <c r="LLL42" s="78"/>
      <c r="LLM42" s="78"/>
      <c r="LLN42" s="78"/>
      <c r="LLO42" s="78"/>
      <c r="LLP42" s="78"/>
      <c r="LLQ42" s="78"/>
      <c r="LLR42" s="78"/>
      <c r="LLS42" s="78"/>
      <c r="LLT42" s="78"/>
      <c r="LLU42" s="78"/>
      <c r="LLV42" s="78"/>
      <c r="LLW42" s="78"/>
      <c r="LLX42" s="78"/>
      <c r="LLY42" s="78"/>
      <c r="LLZ42" s="78"/>
      <c r="LMA42" s="78"/>
      <c r="LMB42" s="78"/>
      <c r="LMC42" s="78"/>
      <c r="LMD42" s="78"/>
      <c r="LME42" s="78"/>
      <c r="LMF42" s="78"/>
      <c r="LMG42" s="78"/>
      <c r="LMH42" s="78"/>
      <c r="LMI42" s="78"/>
      <c r="LMJ42" s="78"/>
      <c r="LMK42" s="78"/>
      <c r="LML42" s="78"/>
      <c r="LMM42" s="78"/>
      <c r="LMN42" s="78"/>
      <c r="LMO42" s="78"/>
      <c r="LMP42" s="78"/>
      <c r="LMQ42" s="78"/>
      <c r="LMR42" s="78"/>
      <c r="LMS42" s="78"/>
      <c r="LMT42" s="78"/>
      <c r="LMU42" s="78"/>
      <c r="LMV42" s="78"/>
      <c r="LMW42" s="78"/>
      <c r="LMX42" s="78"/>
      <c r="LMY42" s="78"/>
      <c r="LMZ42" s="78"/>
      <c r="LNA42" s="78"/>
      <c r="LNB42" s="78"/>
      <c r="LNC42" s="78"/>
      <c r="LND42" s="78"/>
      <c r="LNE42" s="78"/>
      <c r="LNF42" s="78"/>
      <c r="LNG42" s="78"/>
      <c r="LNH42" s="78"/>
      <c r="LNI42" s="78"/>
      <c r="LNJ42" s="78"/>
      <c r="LNK42" s="78"/>
      <c r="LNL42" s="78"/>
      <c r="LNM42" s="78"/>
      <c r="LNN42" s="78"/>
      <c r="LNO42" s="78"/>
      <c r="LNP42" s="78"/>
      <c r="LNQ42" s="78"/>
      <c r="LNR42" s="78"/>
      <c r="LNS42" s="78"/>
      <c r="LNT42" s="78"/>
      <c r="LNU42" s="78"/>
      <c r="LNV42" s="78"/>
      <c r="LNW42" s="78"/>
      <c r="LNX42" s="78"/>
      <c r="LNY42" s="78"/>
      <c r="LNZ42" s="78"/>
      <c r="LOA42" s="78"/>
      <c r="LOB42" s="78"/>
      <c r="LOC42" s="78"/>
      <c r="LOD42" s="78"/>
      <c r="LOE42" s="78"/>
      <c r="LOF42" s="78"/>
      <c r="LOG42" s="78"/>
      <c r="LOH42" s="78"/>
      <c r="LOI42" s="78"/>
      <c r="LOJ42" s="78"/>
      <c r="LOK42" s="78"/>
      <c r="LOL42" s="78"/>
      <c r="LOM42" s="78"/>
      <c r="LON42" s="78"/>
      <c r="LOO42" s="78"/>
      <c r="LOP42" s="78"/>
      <c r="LOQ42" s="78"/>
      <c r="LOR42" s="78"/>
      <c r="LOS42" s="78"/>
      <c r="LOT42" s="78"/>
      <c r="LOU42" s="78"/>
      <c r="LOV42" s="78"/>
      <c r="LOW42" s="78"/>
      <c r="LOX42" s="78"/>
      <c r="LOY42" s="78"/>
      <c r="LOZ42" s="78"/>
      <c r="LPA42" s="78"/>
      <c r="LPB42" s="78"/>
      <c r="LPC42" s="78"/>
      <c r="LPD42" s="78"/>
      <c r="LPE42" s="78"/>
      <c r="LPF42" s="78"/>
      <c r="LPG42" s="78"/>
      <c r="LPH42" s="78"/>
      <c r="LPI42" s="78"/>
      <c r="LPJ42" s="78"/>
      <c r="LPK42" s="78"/>
      <c r="LPL42" s="78"/>
      <c r="LPM42" s="78"/>
      <c r="LPN42" s="78"/>
      <c r="LPO42" s="78"/>
      <c r="LPP42" s="78"/>
      <c r="LPQ42" s="78"/>
      <c r="LPR42" s="78"/>
      <c r="LPS42" s="78"/>
      <c r="LPT42" s="78"/>
      <c r="LPU42" s="78"/>
      <c r="LPV42" s="78"/>
      <c r="LPW42" s="78"/>
      <c r="LPX42" s="78"/>
      <c r="LPY42" s="78"/>
      <c r="LPZ42" s="78"/>
      <c r="LQA42" s="78"/>
      <c r="LQB42" s="78"/>
      <c r="LQC42" s="78"/>
      <c r="LQD42" s="78"/>
      <c r="LQE42" s="78"/>
      <c r="LQF42" s="78"/>
      <c r="LQG42" s="78"/>
      <c r="LQH42" s="78"/>
      <c r="LQI42" s="78"/>
      <c r="LQJ42" s="78"/>
      <c r="LQK42" s="78"/>
      <c r="LQL42" s="78"/>
      <c r="LQM42" s="78"/>
      <c r="LQN42" s="78"/>
      <c r="LQO42" s="78"/>
      <c r="LQP42" s="78"/>
      <c r="LQQ42" s="78"/>
      <c r="LQR42" s="78"/>
      <c r="LQS42" s="78"/>
      <c r="LQT42" s="78"/>
      <c r="LQU42" s="78"/>
      <c r="LQV42" s="78"/>
      <c r="LQW42" s="78"/>
      <c r="LQX42" s="78"/>
      <c r="LQY42" s="78"/>
      <c r="LQZ42" s="78"/>
      <c r="LRA42" s="78"/>
      <c r="LRB42" s="78"/>
      <c r="LRC42" s="78"/>
      <c r="LRD42" s="78"/>
      <c r="LRE42" s="78"/>
      <c r="LRF42" s="78"/>
      <c r="LRG42" s="78"/>
      <c r="LRH42" s="78"/>
      <c r="LRI42" s="78"/>
      <c r="LRJ42" s="78"/>
      <c r="LRK42" s="78"/>
      <c r="LRL42" s="78"/>
      <c r="LRM42" s="78"/>
      <c r="LRN42" s="78"/>
      <c r="LRO42" s="78"/>
      <c r="LRP42" s="78"/>
      <c r="LRQ42" s="78"/>
      <c r="LRR42" s="78"/>
      <c r="LRS42" s="78"/>
      <c r="LRT42" s="78"/>
      <c r="LRU42" s="78"/>
      <c r="LRV42" s="78"/>
      <c r="LRW42" s="78"/>
      <c r="LRX42" s="78"/>
      <c r="LRY42" s="78"/>
      <c r="LRZ42" s="78"/>
      <c r="LSA42" s="78"/>
      <c r="LSB42" s="78"/>
      <c r="LSC42" s="78"/>
      <c r="LSD42" s="78"/>
      <c r="LSE42" s="78"/>
      <c r="LSF42" s="78"/>
      <c r="LSG42" s="78"/>
      <c r="LSH42" s="78"/>
      <c r="LSI42" s="78"/>
      <c r="LSJ42" s="78"/>
      <c r="LSK42" s="78"/>
      <c r="LSL42" s="78"/>
      <c r="LSM42" s="78"/>
      <c r="LSN42" s="78"/>
      <c r="LSO42" s="78"/>
      <c r="LSP42" s="78"/>
      <c r="LSQ42" s="78"/>
      <c r="LSR42" s="78"/>
      <c r="LSS42" s="78"/>
      <c r="LST42" s="78"/>
      <c r="LSU42" s="78"/>
      <c r="LSV42" s="78"/>
      <c r="LSW42" s="78"/>
      <c r="LSX42" s="78"/>
      <c r="LSY42" s="78"/>
      <c r="LSZ42" s="78"/>
      <c r="LTA42" s="78"/>
      <c r="LTB42" s="78"/>
      <c r="LTC42" s="78"/>
      <c r="LTD42" s="78"/>
      <c r="LTE42" s="78"/>
      <c r="LTF42" s="78"/>
      <c r="LTG42" s="78"/>
      <c r="LTH42" s="78"/>
      <c r="LTI42" s="78"/>
      <c r="LTJ42" s="78"/>
      <c r="LTK42" s="78"/>
      <c r="LTL42" s="78"/>
      <c r="LTM42" s="78"/>
      <c r="LTN42" s="78"/>
      <c r="LTO42" s="78"/>
      <c r="LTP42" s="78"/>
      <c r="LTQ42" s="78"/>
      <c r="LTR42" s="78"/>
      <c r="LTS42" s="78"/>
      <c r="LTT42" s="78"/>
      <c r="LTU42" s="78"/>
      <c r="LTV42" s="78"/>
      <c r="LTW42" s="78"/>
      <c r="LTX42" s="78"/>
      <c r="LTY42" s="78"/>
      <c r="LTZ42" s="78"/>
      <c r="LUA42" s="78"/>
      <c r="LUB42" s="78"/>
      <c r="LUC42" s="78"/>
      <c r="LUD42" s="78"/>
      <c r="LUE42" s="78"/>
      <c r="LUF42" s="78"/>
      <c r="LUG42" s="78"/>
      <c r="LUH42" s="78"/>
      <c r="LUI42" s="78"/>
      <c r="LUJ42" s="78"/>
      <c r="LUK42" s="78"/>
      <c r="LUL42" s="78"/>
      <c r="LUM42" s="78"/>
      <c r="LUN42" s="78"/>
      <c r="LUO42" s="78"/>
      <c r="LUP42" s="78"/>
      <c r="LUQ42" s="78"/>
      <c r="LUR42" s="78"/>
      <c r="LUS42" s="78"/>
      <c r="LUT42" s="78"/>
      <c r="LUU42" s="78"/>
      <c r="LUV42" s="78"/>
      <c r="LUW42" s="78"/>
      <c r="LUX42" s="78"/>
      <c r="LUY42" s="78"/>
      <c r="LUZ42" s="78"/>
      <c r="LVA42" s="78"/>
      <c r="LVB42" s="78"/>
      <c r="LVC42" s="78"/>
      <c r="LVD42" s="78"/>
      <c r="LVE42" s="78"/>
      <c r="LVF42" s="78"/>
      <c r="LVG42" s="78"/>
      <c r="LVH42" s="78"/>
      <c r="LVI42" s="78"/>
      <c r="LVJ42" s="78"/>
      <c r="LVK42" s="78"/>
      <c r="LVL42" s="78"/>
      <c r="LVM42" s="78"/>
      <c r="LVN42" s="78"/>
      <c r="LVO42" s="78"/>
      <c r="LVP42" s="78"/>
      <c r="LVQ42" s="78"/>
      <c r="LVR42" s="78"/>
      <c r="LVS42" s="78"/>
      <c r="LVT42" s="78"/>
      <c r="LVU42" s="78"/>
      <c r="LVV42" s="78"/>
      <c r="LVW42" s="78"/>
      <c r="LVX42" s="78"/>
      <c r="LVY42" s="78"/>
      <c r="LVZ42" s="78"/>
      <c r="LWA42" s="78"/>
      <c r="LWB42" s="78"/>
      <c r="LWC42" s="78"/>
      <c r="LWD42" s="78"/>
      <c r="LWE42" s="78"/>
      <c r="LWF42" s="78"/>
      <c r="LWG42" s="78"/>
      <c r="LWH42" s="78"/>
      <c r="LWI42" s="78"/>
      <c r="LWJ42" s="78"/>
      <c r="LWK42" s="78"/>
      <c r="LWL42" s="78"/>
      <c r="LWM42" s="78"/>
      <c r="LWN42" s="78"/>
      <c r="LWO42" s="78"/>
      <c r="LWP42" s="78"/>
      <c r="LWQ42" s="78"/>
      <c r="LWR42" s="78"/>
      <c r="LWS42" s="78"/>
      <c r="LWT42" s="78"/>
      <c r="LWU42" s="78"/>
      <c r="LWV42" s="78"/>
      <c r="LWW42" s="78"/>
      <c r="LWX42" s="78"/>
      <c r="LWY42" s="78"/>
      <c r="LWZ42" s="78"/>
      <c r="LXA42" s="78"/>
      <c r="LXB42" s="78"/>
      <c r="LXC42" s="78"/>
      <c r="LXD42" s="78"/>
      <c r="LXE42" s="78"/>
      <c r="LXF42" s="78"/>
      <c r="LXG42" s="78"/>
      <c r="LXH42" s="78"/>
      <c r="LXI42" s="78"/>
      <c r="LXJ42" s="78"/>
      <c r="LXK42" s="78"/>
      <c r="LXL42" s="78"/>
      <c r="LXM42" s="78"/>
      <c r="LXN42" s="78"/>
      <c r="LXO42" s="78"/>
      <c r="LXP42" s="78"/>
      <c r="LXQ42" s="78"/>
      <c r="LXR42" s="78"/>
      <c r="LXS42" s="78"/>
      <c r="LXT42" s="78"/>
      <c r="LXU42" s="78"/>
      <c r="LXV42" s="78"/>
      <c r="LXW42" s="78"/>
      <c r="LXX42" s="78"/>
      <c r="LXY42" s="78"/>
      <c r="LXZ42" s="78"/>
      <c r="LYA42" s="78"/>
      <c r="LYB42" s="78"/>
      <c r="LYC42" s="78"/>
      <c r="LYD42" s="78"/>
      <c r="LYE42" s="78"/>
      <c r="LYF42" s="78"/>
      <c r="LYG42" s="78"/>
      <c r="LYH42" s="78"/>
      <c r="LYI42" s="78"/>
      <c r="LYJ42" s="78"/>
      <c r="LYK42" s="78"/>
      <c r="LYL42" s="78"/>
      <c r="LYM42" s="78"/>
      <c r="LYN42" s="78"/>
      <c r="LYO42" s="78"/>
      <c r="LYP42" s="78"/>
      <c r="LYQ42" s="78"/>
      <c r="LYR42" s="78"/>
      <c r="LYS42" s="78"/>
      <c r="LYT42" s="78"/>
      <c r="LYU42" s="78"/>
      <c r="LYV42" s="78"/>
      <c r="LYW42" s="78"/>
      <c r="LYX42" s="78"/>
      <c r="LYY42" s="78"/>
      <c r="LYZ42" s="78"/>
      <c r="LZA42" s="78"/>
      <c r="LZB42" s="78"/>
      <c r="LZC42" s="78"/>
      <c r="LZD42" s="78"/>
      <c r="LZE42" s="78"/>
      <c r="LZF42" s="78"/>
      <c r="LZG42" s="78"/>
      <c r="LZH42" s="78"/>
      <c r="LZI42" s="78"/>
      <c r="LZJ42" s="78"/>
      <c r="LZK42" s="78"/>
      <c r="LZL42" s="78"/>
      <c r="LZM42" s="78"/>
      <c r="LZN42" s="78"/>
      <c r="LZO42" s="78"/>
      <c r="LZP42" s="78"/>
      <c r="LZQ42" s="78"/>
      <c r="LZR42" s="78"/>
      <c r="LZS42" s="78"/>
      <c r="LZT42" s="78"/>
      <c r="LZU42" s="78"/>
      <c r="LZV42" s="78"/>
      <c r="LZW42" s="78"/>
      <c r="LZX42" s="78"/>
      <c r="LZY42" s="78"/>
      <c r="LZZ42" s="78"/>
      <c r="MAA42" s="78"/>
      <c r="MAB42" s="78"/>
      <c r="MAC42" s="78"/>
      <c r="MAD42" s="78"/>
      <c r="MAE42" s="78"/>
      <c r="MAF42" s="78"/>
      <c r="MAG42" s="78"/>
      <c r="MAH42" s="78"/>
      <c r="MAI42" s="78"/>
      <c r="MAJ42" s="78"/>
      <c r="MAK42" s="78"/>
      <c r="MAL42" s="78"/>
      <c r="MAM42" s="78"/>
      <c r="MAN42" s="78"/>
      <c r="MAO42" s="78"/>
      <c r="MAP42" s="78"/>
      <c r="MAQ42" s="78"/>
      <c r="MAR42" s="78"/>
      <c r="MAS42" s="78"/>
      <c r="MAT42" s="78"/>
      <c r="MAU42" s="78"/>
      <c r="MAV42" s="78"/>
      <c r="MAW42" s="78"/>
      <c r="MAX42" s="78"/>
      <c r="MAY42" s="78"/>
      <c r="MAZ42" s="78"/>
      <c r="MBA42" s="78"/>
      <c r="MBB42" s="78"/>
      <c r="MBC42" s="78"/>
      <c r="MBD42" s="78"/>
      <c r="MBE42" s="78"/>
      <c r="MBF42" s="78"/>
      <c r="MBG42" s="78"/>
      <c r="MBH42" s="78"/>
      <c r="MBI42" s="78"/>
      <c r="MBJ42" s="78"/>
      <c r="MBK42" s="78"/>
      <c r="MBL42" s="78"/>
      <c r="MBM42" s="78"/>
      <c r="MBN42" s="78"/>
      <c r="MBO42" s="78"/>
      <c r="MBP42" s="78"/>
      <c r="MBQ42" s="78"/>
      <c r="MBR42" s="78"/>
      <c r="MBS42" s="78"/>
      <c r="MBT42" s="78"/>
      <c r="MBU42" s="78"/>
      <c r="MBV42" s="78"/>
      <c r="MBW42" s="78"/>
      <c r="MBX42" s="78"/>
      <c r="MBY42" s="78"/>
      <c r="MBZ42" s="78"/>
      <c r="MCA42" s="78"/>
      <c r="MCB42" s="78"/>
      <c r="MCC42" s="78"/>
      <c r="MCD42" s="78"/>
      <c r="MCE42" s="78"/>
      <c r="MCF42" s="78"/>
      <c r="MCG42" s="78"/>
      <c r="MCH42" s="78"/>
      <c r="MCI42" s="78"/>
      <c r="MCJ42" s="78"/>
      <c r="MCK42" s="78"/>
      <c r="MCL42" s="78"/>
      <c r="MCM42" s="78"/>
      <c r="MCN42" s="78"/>
      <c r="MCO42" s="78"/>
      <c r="MCP42" s="78"/>
      <c r="MCQ42" s="78"/>
      <c r="MCR42" s="78"/>
      <c r="MCS42" s="78"/>
      <c r="MCT42" s="78"/>
      <c r="MCU42" s="78"/>
      <c r="MCV42" s="78"/>
      <c r="MCW42" s="78"/>
      <c r="MCX42" s="78"/>
      <c r="MCY42" s="78"/>
      <c r="MCZ42" s="78"/>
      <c r="MDA42" s="78"/>
      <c r="MDB42" s="78"/>
      <c r="MDC42" s="78"/>
      <c r="MDD42" s="78"/>
      <c r="MDE42" s="78"/>
      <c r="MDF42" s="78"/>
      <c r="MDG42" s="78"/>
      <c r="MDH42" s="78"/>
      <c r="MDI42" s="78"/>
      <c r="MDJ42" s="78"/>
      <c r="MDK42" s="78"/>
      <c r="MDL42" s="78"/>
      <c r="MDM42" s="78"/>
      <c r="MDN42" s="78"/>
      <c r="MDO42" s="78"/>
      <c r="MDP42" s="78"/>
      <c r="MDQ42" s="78"/>
      <c r="MDR42" s="78"/>
      <c r="MDS42" s="78"/>
      <c r="MDT42" s="78"/>
      <c r="MDU42" s="78"/>
      <c r="MDV42" s="78"/>
      <c r="MDW42" s="78"/>
      <c r="MDX42" s="78"/>
      <c r="MDY42" s="78"/>
      <c r="MDZ42" s="78"/>
      <c r="MEA42" s="78"/>
      <c r="MEB42" s="78"/>
      <c r="MEC42" s="78"/>
      <c r="MED42" s="78"/>
      <c r="MEE42" s="78"/>
      <c r="MEF42" s="78"/>
      <c r="MEG42" s="78"/>
      <c r="MEH42" s="78"/>
      <c r="MEI42" s="78"/>
      <c r="MEJ42" s="78"/>
      <c r="MEK42" s="78"/>
      <c r="MEL42" s="78"/>
      <c r="MEM42" s="78"/>
      <c r="MEN42" s="78"/>
      <c r="MEO42" s="78"/>
      <c r="MEP42" s="78"/>
      <c r="MEQ42" s="78"/>
      <c r="MER42" s="78"/>
      <c r="MES42" s="78"/>
      <c r="MET42" s="78"/>
      <c r="MEU42" s="78"/>
      <c r="MEV42" s="78"/>
      <c r="MEW42" s="78"/>
      <c r="MEX42" s="78"/>
      <c r="MEY42" s="78"/>
      <c r="MEZ42" s="78"/>
      <c r="MFA42" s="78"/>
      <c r="MFB42" s="78"/>
      <c r="MFC42" s="78"/>
      <c r="MFD42" s="78"/>
      <c r="MFE42" s="78"/>
      <c r="MFF42" s="78"/>
      <c r="MFG42" s="78"/>
      <c r="MFH42" s="78"/>
      <c r="MFI42" s="78"/>
      <c r="MFJ42" s="78"/>
      <c r="MFK42" s="78"/>
      <c r="MFL42" s="78"/>
      <c r="MFM42" s="78"/>
      <c r="MFN42" s="78"/>
      <c r="MFO42" s="78"/>
      <c r="MFP42" s="78"/>
      <c r="MFQ42" s="78"/>
      <c r="MFR42" s="78"/>
      <c r="MFS42" s="78"/>
      <c r="MFT42" s="78"/>
      <c r="MFU42" s="78"/>
      <c r="MFV42" s="78"/>
      <c r="MFW42" s="78"/>
      <c r="MFX42" s="78"/>
      <c r="MFY42" s="78"/>
      <c r="MFZ42" s="78"/>
      <c r="MGA42" s="78"/>
      <c r="MGB42" s="78"/>
      <c r="MGC42" s="78"/>
      <c r="MGD42" s="78"/>
      <c r="MGE42" s="78"/>
      <c r="MGF42" s="78"/>
      <c r="MGG42" s="78"/>
      <c r="MGH42" s="78"/>
      <c r="MGI42" s="78"/>
      <c r="MGJ42" s="78"/>
      <c r="MGK42" s="78"/>
      <c r="MGL42" s="78"/>
      <c r="MGM42" s="78"/>
      <c r="MGN42" s="78"/>
      <c r="MGO42" s="78"/>
      <c r="MGP42" s="78"/>
      <c r="MGQ42" s="78"/>
      <c r="MGR42" s="78"/>
      <c r="MGS42" s="78"/>
      <c r="MGT42" s="78"/>
      <c r="MGU42" s="78"/>
      <c r="MGV42" s="78"/>
      <c r="MGW42" s="78"/>
      <c r="MGX42" s="78"/>
      <c r="MGY42" s="78"/>
      <c r="MGZ42" s="78"/>
      <c r="MHA42" s="78"/>
      <c r="MHB42" s="78"/>
      <c r="MHC42" s="78"/>
      <c r="MHD42" s="78"/>
      <c r="MHE42" s="78"/>
      <c r="MHF42" s="78"/>
      <c r="MHG42" s="78"/>
      <c r="MHH42" s="78"/>
      <c r="MHI42" s="78"/>
      <c r="MHJ42" s="78"/>
      <c r="MHK42" s="78"/>
      <c r="MHL42" s="78"/>
      <c r="MHM42" s="78"/>
      <c r="MHN42" s="78"/>
      <c r="MHO42" s="78"/>
      <c r="MHP42" s="78"/>
      <c r="MHQ42" s="78"/>
      <c r="MHR42" s="78"/>
      <c r="MHS42" s="78"/>
      <c r="MHT42" s="78"/>
      <c r="MHU42" s="78"/>
      <c r="MHV42" s="78"/>
      <c r="MHW42" s="78"/>
      <c r="MHX42" s="78"/>
      <c r="MHY42" s="78"/>
      <c r="MHZ42" s="78"/>
      <c r="MIA42" s="78"/>
      <c r="MIB42" s="78"/>
      <c r="MIC42" s="78"/>
      <c r="MID42" s="78"/>
      <c r="MIE42" s="78"/>
      <c r="MIF42" s="78"/>
      <c r="MIG42" s="78"/>
      <c r="MIH42" s="78"/>
      <c r="MII42" s="78"/>
      <c r="MIJ42" s="78"/>
      <c r="MIK42" s="78"/>
      <c r="MIL42" s="78"/>
      <c r="MIM42" s="78"/>
      <c r="MIN42" s="78"/>
      <c r="MIO42" s="78"/>
      <c r="MIP42" s="78"/>
      <c r="MIQ42" s="78"/>
      <c r="MIR42" s="78"/>
      <c r="MIS42" s="78"/>
      <c r="MIT42" s="78"/>
      <c r="MIU42" s="78"/>
      <c r="MIV42" s="78"/>
      <c r="MIW42" s="78"/>
      <c r="MIX42" s="78"/>
      <c r="MIY42" s="78"/>
      <c r="MIZ42" s="78"/>
      <c r="MJA42" s="78"/>
      <c r="MJB42" s="78"/>
      <c r="MJC42" s="78"/>
      <c r="MJD42" s="78"/>
      <c r="MJE42" s="78"/>
      <c r="MJF42" s="78"/>
      <c r="MJG42" s="78"/>
      <c r="MJH42" s="78"/>
      <c r="MJI42" s="78"/>
      <c r="MJJ42" s="78"/>
      <c r="MJK42" s="78"/>
      <c r="MJL42" s="78"/>
      <c r="MJM42" s="78"/>
      <c r="MJN42" s="78"/>
      <c r="MJO42" s="78"/>
      <c r="MJP42" s="78"/>
      <c r="MJQ42" s="78"/>
      <c r="MJR42" s="78"/>
      <c r="MJS42" s="78"/>
      <c r="MJT42" s="78"/>
      <c r="MJU42" s="78"/>
      <c r="MJV42" s="78"/>
      <c r="MJW42" s="78"/>
      <c r="MJX42" s="78"/>
      <c r="MJY42" s="78"/>
      <c r="MJZ42" s="78"/>
      <c r="MKA42" s="78"/>
      <c r="MKB42" s="78"/>
      <c r="MKC42" s="78"/>
      <c r="MKD42" s="78"/>
      <c r="MKE42" s="78"/>
      <c r="MKF42" s="78"/>
      <c r="MKG42" s="78"/>
      <c r="MKH42" s="78"/>
      <c r="MKI42" s="78"/>
      <c r="MKJ42" s="78"/>
      <c r="MKK42" s="78"/>
      <c r="MKL42" s="78"/>
      <c r="MKM42" s="78"/>
      <c r="MKN42" s="78"/>
      <c r="MKO42" s="78"/>
      <c r="MKP42" s="78"/>
      <c r="MKQ42" s="78"/>
      <c r="MKR42" s="78"/>
      <c r="MKS42" s="78"/>
      <c r="MKT42" s="78"/>
      <c r="MKU42" s="78"/>
      <c r="MKV42" s="78"/>
      <c r="MKW42" s="78"/>
      <c r="MKX42" s="78"/>
      <c r="MKY42" s="78"/>
      <c r="MKZ42" s="78"/>
      <c r="MLA42" s="78"/>
      <c r="MLB42" s="78"/>
      <c r="MLC42" s="78"/>
      <c r="MLD42" s="78"/>
      <c r="MLE42" s="78"/>
      <c r="MLF42" s="78"/>
      <c r="MLG42" s="78"/>
      <c r="MLH42" s="78"/>
      <c r="MLI42" s="78"/>
      <c r="MLJ42" s="78"/>
      <c r="MLK42" s="78"/>
      <c r="MLL42" s="78"/>
      <c r="MLM42" s="78"/>
      <c r="MLN42" s="78"/>
      <c r="MLO42" s="78"/>
      <c r="MLP42" s="78"/>
      <c r="MLQ42" s="78"/>
      <c r="MLR42" s="78"/>
      <c r="MLS42" s="78"/>
      <c r="MLT42" s="78"/>
      <c r="MLU42" s="78"/>
      <c r="MLV42" s="78"/>
      <c r="MLW42" s="78"/>
      <c r="MLX42" s="78"/>
      <c r="MLY42" s="78"/>
      <c r="MLZ42" s="78"/>
      <c r="MMA42" s="78"/>
      <c r="MMB42" s="78"/>
      <c r="MMC42" s="78"/>
      <c r="MMD42" s="78"/>
      <c r="MME42" s="78"/>
      <c r="MMF42" s="78"/>
      <c r="MMG42" s="78"/>
      <c r="MMH42" s="78"/>
      <c r="MMI42" s="78"/>
      <c r="MMJ42" s="78"/>
      <c r="MMK42" s="78"/>
      <c r="MML42" s="78"/>
      <c r="MMM42" s="78"/>
      <c r="MMN42" s="78"/>
      <c r="MMO42" s="78"/>
      <c r="MMP42" s="78"/>
      <c r="MMQ42" s="78"/>
      <c r="MMR42" s="78"/>
      <c r="MMS42" s="78"/>
      <c r="MMT42" s="78"/>
      <c r="MMU42" s="78"/>
      <c r="MMV42" s="78"/>
      <c r="MMW42" s="78"/>
      <c r="MMX42" s="78"/>
      <c r="MMY42" s="78"/>
      <c r="MMZ42" s="78"/>
      <c r="MNA42" s="78"/>
      <c r="MNB42" s="78"/>
      <c r="MNC42" s="78"/>
      <c r="MND42" s="78"/>
      <c r="MNE42" s="78"/>
      <c r="MNF42" s="78"/>
      <c r="MNG42" s="78"/>
      <c r="MNH42" s="78"/>
      <c r="MNI42" s="78"/>
      <c r="MNJ42" s="78"/>
      <c r="MNK42" s="78"/>
      <c r="MNL42" s="78"/>
      <c r="MNM42" s="78"/>
      <c r="MNN42" s="78"/>
      <c r="MNO42" s="78"/>
      <c r="MNP42" s="78"/>
      <c r="MNQ42" s="78"/>
      <c r="MNR42" s="78"/>
      <c r="MNS42" s="78"/>
      <c r="MNT42" s="78"/>
      <c r="MNU42" s="78"/>
      <c r="MNV42" s="78"/>
      <c r="MNW42" s="78"/>
      <c r="MNX42" s="78"/>
      <c r="MNY42" s="78"/>
      <c r="MNZ42" s="78"/>
      <c r="MOA42" s="78"/>
      <c r="MOB42" s="78"/>
      <c r="MOC42" s="78"/>
      <c r="MOD42" s="78"/>
      <c r="MOE42" s="78"/>
      <c r="MOF42" s="78"/>
      <c r="MOG42" s="78"/>
      <c r="MOH42" s="78"/>
      <c r="MOI42" s="78"/>
      <c r="MOJ42" s="78"/>
      <c r="MOK42" s="78"/>
      <c r="MOL42" s="78"/>
      <c r="MOM42" s="78"/>
      <c r="MON42" s="78"/>
      <c r="MOO42" s="78"/>
      <c r="MOP42" s="78"/>
      <c r="MOQ42" s="78"/>
      <c r="MOR42" s="78"/>
      <c r="MOS42" s="78"/>
      <c r="MOT42" s="78"/>
      <c r="MOU42" s="78"/>
      <c r="MOV42" s="78"/>
      <c r="MOW42" s="78"/>
      <c r="MOX42" s="78"/>
      <c r="MOY42" s="78"/>
      <c r="MOZ42" s="78"/>
      <c r="MPA42" s="78"/>
      <c r="MPB42" s="78"/>
      <c r="MPC42" s="78"/>
      <c r="MPD42" s="78"/>
      <c r="MPE42" s="78"/>
      <c r="MPF42" s="78"/>
      <c r="MPG42" s="78"/>
      <c r="MPH42" s="78"/>
      <c r="MPI42" s="78"/>
      <c r="MPJ42" s="78"/>
      <c r="MPK42" s="78"/>
      <c r="MPL42" s="78"/>
      <c r="MPM42" s="78"/>
      <c r="MPN42" s="78"/>
      <c r="MPO42" s="78"/>
      <c r="MPP42" s="78"/>
      <c r="MPQ42" s="78"/>
      <c r="MPR42" s="78"/>
      <c r="MPS42" s="78"/>
      <c r="MPT42" s="78"/>
      <c r="MPU42" s="78"/>
      <c r="MPV42" s="78"/>
      <c r="MPW42" s="78"/>
      <c r="MPX42" s="78"/>
      <c r="MPY42" s="78"/>
      <c r="MPZ42" s="78"/>
      <c r="MQA42" s="78"/>
      <c r="MQB42" s="78"/>
      <c r="MQC42" s="78"/>
      <c r="MQD42" s="78"/>
      <c r="MQE42" s="78"/>
      <c r="MQF42" s="78"/>
      <c r="MQG42" s="78"/>
      <c r="MQH42" s="78"/>
      <c r="MQI42" s="78"/>
      <c r="MQJ42" s="78"/>
      <c r="MQK42" s="78"/>
      <c r="MQL42" s="78"/>
      <c r="MQM42" s="78"/>
      <c r="MQN42" s="78"/>
      <c r="MQO42" s="78"/>
      <c r="MQP42" s="78"/>
      <c r="MQQ42" s="78"/>
      <c r="MQR42" s="78"/>
      <c r="MQS42" s="78"/>
      <c r="MQT42" s="78"/>
      <c r="MQU42" s="78"/>
      <c r="MQV42" s="78"/>
      <c r="MQW42" s="78"/>
      <c r="MQX42" s="78"/>
      <c r="MQY42" s="78"/>
      <c r="MQZ42" s="78"/>
      <c r="MRA42" s="78"/>
      <c r="MRB42" s="78"/>
      <c r="MRC42" s="78"/>
      <c r="MRD42" s="78"/>
      <c r="MRE42" s="78"/>
      <c r="MRF42" s="78"/>
      <c r="MRG42" s="78"/>
      <c r="MRH42" s="78"/>
      <c r="MRI42" s="78"/>
      <c r="MRJ42" s="78"/>
      <c r="MRK42" s="78"/>
      <c r="MRL42" s="78"/>
      <c r="MRM42" s="78"/>
      <c r="MRN42" s="78"/>
      <c r="MRO42" s="78"/>
      <c r="MRP42" s="78"/>
      <c r="MRQ42" s="78"/>
      <c r="MRR42" s="78"/>
      <c r="MRS42" s="78"/>
      <c r="MRT42" s="78"/>
      <c r="MRU42" s="78"/>
      <c r="MRV42" s="78"/>
      <c r="MRW42" s="78"/>
      <c r="MRX42" s="78"/>
      <c r="MRY42" s="78"/>
      <c r="MRZ42" s="78"/>
      <c r="MSA42" s="78"/>
      <c r="MSB42" s="78"/>
      <c r="MSC42" s="78"/>
      <c r="MSD42" s="78"/>
      <c r="MSE42" s="78"/>
      <c r="MSF42" s="78"/>
      <c r="MSG42" s="78"/>
      <c r="MSH42" s="78"/>
      <c r="MSI42" s="78"/>
      <c r="MSJ42" s="78"/>
      <c r="MSK42" s="78"/>
      <c r="MSL42" s="78"/>
      <c r="MSM42" s="78"/>
      <c r="MSN42" s="78"/>
      <c r="MSO42" s="78"/>
      <c r="MSP42" s="78"/>
      <c r="MSQ42" s="78"/>
      <c r="MSR42" s="78"/>
      <c r="MSS42" s="78"/>
      <c r="MST42" s="78"/>
      <c r="MSU42" s="78"/>
      <c r="MSV42" s="78"/>
      <c r="MSW42" s="78"/>
      <c r="MSX42" s="78"/>
      <c r="MSY42" s="78"/>
      <c r="MSZ42" s="78"/>
      <c r="MTA42" s="78"/>
      <c r="MTB42" s="78"/>
      <c r="MTC42" s="78"/>
      <c r="MTD42" s="78"/>
      <c r="MTE42" s="78"/>
      <c r="MTF42" s="78"/>
      <c r="MTG42" s="78"/>
      <c r="MTH42" s="78"/>
      <c r="MTI42" s="78"/>
      <c r="MTJ42" s="78"/>
      <c r="MTK42" s="78"/>
      <c r="MTL42" s="78"/>
      <c r="MTM42" s="78"/>
      <c r="MTN42" s="78"/>
      <c r="MTO42" s="78"/>
      <c r="MTP42" s="78"/>
      <c r="MTQ42" s="78"/>
      <c r="MTR42" s="78"/>
      <c r="MTS42" s="78"/>
      <c r="MTT42" s="78"/>
      <c r="MTU42" s="78"/>
      <c r="MTV42" s="78"/>
      <c r="MTW42" s="78"/>
      <c r="MTX42" s="78"/>
      <c r="MTY42" s="78"/>
      <c r="MTZ42" s="78"/>
      <c r="MUA42" s="78"/>
      <c r="MUB42" s="78"/>
      <c r="MUC42" s="78"/>
      <c r="MUD42" s="78"/>
      <c r="MUE42" s="78"/>
      <c r="MUF42" s="78"/>
      <c r="MUG42" s="78"/>
      <c r="MUH42" s="78"/>
      <c r="MUI42" s="78"/>
      <c r="MUJ42" s="78"/>
      <c r="MUK42" s="78"/>
      <c r="MUL42" s="78"/>
      <c r="MUM42" s="78"/>
      <c r="MUN42" s="78"/>
      <c r="MUO42" s="78"/>
      <c r="MUP42" s="78"/>
      <c r="MUQ42" s="78"/>
      <c r="MUR42" s="78"/>
      <c r="MUS42" s="78"/>
      <c r="MUT42" s="78"/>
      <c r="MUU42" s="78"/>
      <c r="MUV42" s="78"/>
      <c r="MUW42" s="78"/>
      <c r="MUX42" s="78"/>
      <c r="MUY42" s="78"/>
      <c r="MUZ42" s="78"/>
      <c r="MVA42" s="78"/>
      <c r="MVB42" s="78"/>
      <c r="MVC42" s="78"/>
      <c r="MVD42" s="78"/>
      <c r="MVE42" s="78"/>
      <c r="MVF42" s="78"/>
      <c r="MVG42" s="78"/>
      <c r="MVH42" s="78"/>
      <c r="MVI42" s="78"/>
      <c r="MVJ42" s="78"/>
      <c r="MVK42" s="78"/>
      <c r="MVL42" s="78"/>
      <c r="MVM42" s="78"/>
      <c r="MVN42" s="78"/>
      <c r="MVO42" s="78"/>
      <c r="MVP42" s="78"/>
      <c r="MVQ42" s="78"/>
      <c r="MVR42" s="78"/>
      <c r="MVS42" s="78"/>
      <c r="MVT42" s="78"/>
      <c r="MVU42" s="78"/>
      <c r="MVV42" s="78"/>
      <c r="MVW42" s="78"/>
      <c r="MVX42" s="78"/>
      <c r="MVY42" s="78"/>
      <c r="MVZ42" s="78"/>
      <c r="MWA42" s="78"/>
      <c r="MWB42" s="78"/>
      <c r="MWC42" s="78"/>
      <c r="MWD42" s="78"/>
      <c r="MWE42" s="78"/>
      <c r="MWF42" s="78"/>
      <c r="MWG42" s="78"/>
      <c r="MWH42" s="78"/>
      <c r="MWI42" s="78"/>
      <c r="MWJ42" s="78"/>
      <c r="MWK42" s="78"/>
      <c r="MWL42" s="78"/>
      <c r="MWM42" s="78"/>
      <c r="MWN42" s="78"/>
      <c r="MWO42" s="78"/>
      <c r="MWP42" s="78"/>
      <c r="MWQ42" s="78"/>
      <c r="MWR42" s="78"/>
      <c r="MWS42" s="78"/>
      <c r="MWT42" s="78"/>
      <c r="MWU42" s="78"/>
      <c r="MWV42" s="78"/>
      <c r="MWW42" s="78"/>
      <c r="MWX42" s="78"/>
      <c r="MWY42" s="78"/>
      <c r="MWZ42" s="78"/>
      <c r="MXA42" s="78"/>
      <c r="MXB42" s="78"/>
      <c r="MXC42" s="78"/>
      <c r="MXD42" s="78"/>
      <c r="MXE42" s="78"/>
      <c r="MXF42" s="78"/>
      <c r="MXG42" s="78"/>
      <c r="MXH42" s="78"/>
      <c r="MXI42" s="78"/>
      <c r="MXJ42" s="78"/>
      <c r="MXK42" s="78"/>
      <c r="MXL42" s="78"/>
      <c r="MXM42" s="78"/>
      <c r="MXN42" s="78"/>
      <c r="MXO42" s="78"/>
      <c r="MXP42" s="78"/>
      <c r="MXQ42" s="78"/>
      <c r="MXR42" s="78"/>
      <c r="MXS42" s="78"/>
      <c r="MXT42" s="78"/>
      <c r="MXU42" s="78"/>
      <c r="MXV42" s="78"/>
      <c r="MXW42" s="78"/>
      <c r="MXX42" s="78"/>
      <c r="MXY42" s="78"/>
      <c r="MXZ42" s="78"/>
      <c r="MYA42" s="78"/>
      <c r="MYB42" s="78"/>
      <c r="MYC42" s="78"/>
      <c r="MYD42" s="78"/>
      <c r="MYE42" s="78"/>
      <c r="MYF42" s="78"/>
      <c r="MYG42" s="78"/>
      <c r="MYH42" s="78"/>
      <c r="MYI42" s="78"/>
      <c r="MYJ42" s="78"/>
      <c r="MYK42" s="78"/>
      <c r="MYL42" s="78"/>
      <c r="MYM42" s="78"/>
      <c r="MYN42" s="78"/>
      <c r="MYO42" s="78"/>
      <c r="MYP42" s="78"/>
      <c r="MYQ42" s="78"/>
      <c r="MYR42" s="78"/>
      <c r="MYS42" s="78"/>
      <c r="MYT42" s="78"/>
      <c r="MYU42" s="78"/>
      <c r="MYV42" s="78"/>
      <c r="MYW42" s="78"/>
      <c r="MYX42" s="78"/>
      <c r="MYY42" s="78"/>
      <c r="MYZ42" s="78"/>
      <c r="MZA42" s="78"/>
      <c r="MZB42" s="78"/>
      <c r="MZC42" s="78"/>
      <c r="MZD42" s="78"/>
      <c r="MZE42" s="78"/>
      <c r="MZF42" s="78"/>
      <c r="MZG42" s="78"/>
      <c r="MZH42" s="78"/>
      <c r="MZI42" s="78"/>
      <c r="MZJ42" s="78"/>
      <c r="MZK42" s="78"/>
      <c r="MZL42" s="78"/>
      <c r="MZM42" s="78"/>
      <c r="MZN42" s="78"/>
      <c r="MZO42" s="78"/>
      <c r="MZP42" s="78"/>
      <c r="MZQ42" s="78"/>
      <c r="MZR42" s="78"/>
      <c r="MZS42" s="78"/>
      <c r="MZT42" s="78"/>
      <c r="MZU42" s="78"/>
      <c r="MZV42" s="78"/>
      <c r="MZW42" s="78"/>
      <c r="MZX42" s="78"/>
      <c r="MZY42" s="78"/>
      <c r="MZZ42" s="78"/>
      <c r="NAA42" s="78"/>
      <c r="NAB42" s="78"/>
      <c r="NAC42" s="78"/>
      <c r="NAD42" s="78"/>
      <c r="NAE42" s="78"/>
      <c r="NAF42" s="78"/>
      <c r="NAG42" s="78"/>
      <c r="NAH42" s="78"/>
      <c r="NAI42" s="78"/>
      <c r="NAJ42" s="78"/>
      <c r="NAK42" s="78"/>
      <c r="NAL42" s="78"/>
      <c r="NAM42" s="78"/>
      <c r="NAN42" s="78"/>
      <c r="NAO42" s="78"/>
      <c r="NAP42" s="78"/>
      <c r="NAQ42" s="78"/>
      <c r="NAR42" s="78"/>
      <c r="NAS42" s="78"/>
      <c r="NAT42" s="78"/>
      <c r="NAU42" s="78"/>
      <c r="NAV42" s="78"/>
      <c r="NAW42" s="78"/>
      <c r="NAX42" s="78"/>
      <c r="NAY42" s="78"/>
      <c r="NAZ42" s="78"/>
      <c r="NBA42" s="78"/>
      <c r="NBB42" s="78"/>
      <c r="NBC42" s="78"/>
      <c r="NBD42" s="78"/>
      <c r="NBE42" s="78"/>
      <c r="NBF42" s="78"/>
      <c r="NBG42" s="78"/>
      <c r="NBH42" s="78"/>
      <c r="NBI42" s="78"/>
      <c r="NBJ42" s="78"/>
      <c r="NBK42" s="78"/>
      <c r="NBL42" s="78"/>
      <c r="NBM42" s="78"/>
      <c r="NBN42" s="78"/>
      <c r="NBO42" s="78"/>
      <c r="NBP42" s="78"/>
      <c r="NBQ42" s="78"/>
      <c r="NBR42" s="78"/>
      <c r="NBS42" s="78"/>
      <c r="NBT42" s="78"/>
      <c r="NBU42" s="78"/>
      <c r="NBV42" s="78"/>
      <c r="NBW42" s="78"/>
      <c r="NBX42" s="78"/>
      <c r="NBY42" s="78"/>
      <c r="NBZ42" s="78"/>
      <c r="NCA42" s="78"/>
      <c r="NCB42" s="78"/>
      <c r="NCC42" s="78"/>
      <c r="NCD42" s="78"/>
      <c r="NCE42" s="78"/>
      <c r="NCF42" s="78"/>
      <c r="NCG42" s="78"/>
      <c r="NCH42" s="78"/>
      <c r="NCI42" s="78"/>
      <c r="NCJ42" s="78"/>
      <c r="NCK42" s="78"/>
      <c r="NCL42" s="78"/>
      <c r="NCM42" s="78"/>
      <c r="NCN42" s="78"/>
      <c r="NCO42" s="78"/>
      <c r="NCP42" s="78"/>
      <c r="NCQ42" s="78"/>
      <c r="NCR42" s="78"/>
      <c r="NCS42" s="78"/>
      <c r="NCT42" s="78"/>
      <c r="NCU42" s="78"/>
      <c r="NCV42" s="78"/>
      <c r="NCW42" s="78"/>
      <c r="NCX42" s="78"/>
      <c r="NCY42" s="78"/>
      <c r="NCZ42" s="78"/>
      <c r="NDA42" s="78"/>
      <c r="NDB42" s="78"/>
      <c r="NDC42" s="78"/>
      <c r="NDD42" s="78"/>
      <c r="NDE42" s="78"/>
      <c r="NDF42" s="78"/>
      <c r="NDG42" s="78"/>
      <c r="NDH42" s="78"/>
      <c r="NDI42" s="78"/>
      <c r="NDJ42" s="78"/>
      <c r="NDK42" s="78"/>
      <c r="NDL42" s="78"/>
      <c r="NDM42" s="78"/>
      <c r="NDN42" s="78"/>
      <c r="NDO42" s="78"/>
      <c r="NDP42" s="78"/>
      <c r="NDQ42" s="78"/>
      <c r="NDR42" s="78"/>
      <c r="NDS42" s="78"/>
      <c r="NDT42" s="78"/>
      <c r="NDU42" s="78"/>
      <c r="NDV42" s="78"/>
      <c r="NDW42" s="78"/>
      <c r="NDX42" s="78"/>
      <c r="NDY42" s="78"/>
      <c r="NDZ42" s="78"/>
      <c r="NEA42" s="78"/>
      <c r="NEB42" s="78"/>
      <c r="NEC42" s="78"/>
      <c r="NED42" s="78"/>
      <c r="NEE42" s="78"/>
      <c r="NEF42" s="78"/>
      <c r="NEG42" s="78"/>
      <c r="NEH42" s="78"/>
      <c r="NEI42" s="78"/>
      <c r="NEJ42" s="78"/>
      <c r="NEK42" s="78"/>
      <c r="NEL42" s="78"/>
      <c r="NEM42" s="78"/>
      <c r="NEN42" s="78"/>
      <c r="NEO42" s="78"/>
      <c r="NEP42" s="78"/>
      <c r="NEQ42" s="78"/>
      <c r="NER42" s="78"/>
      <c r="NES42" s="78"/>
      <c r="NET42" s="78"/>
      <c r="NEU42" s="78"/>
      <c r="NEV42" s="78"/>
      <c r="NEW42" s="78"/>
      <c r="NEX42" s="78"/>
      <c r="NEY42" s="78"/>
      <c r="NEZ42" s="78"/>
      <c r="NFA42" s="78"/>
      <c r="NFB42" s="78"/>
      <c r="NFC42" s="78"/>
      <c r="NFD42" s="78"/>
      <c r="NFE42" s="78"/>
      <c r="NFF42" s="78"/>
      <c r="NFG42" s="78"/>
      <c r="NFH42" s="78"/>
      <c r="NFI42" s="78"/>
      <c r="NFJ42" s="78"/>
      <c r="NFK42" s="78"/>
      <c r="NFL42" s="78"/>
      <c r="NFM42" s="78"/>
      <c r="NFN42" s="78"/>
      <c r="NFO42" s="78"/>
      <c r="NFP42" s="78"/>
      <c r="NFQ42" s="78"/>
      <c r="NFR42" s="78"/>
      <c r="NFS42" s="78"/>
      <c r="NFT42" s="78"/>
      <c r="NFU42" s="78"/>
      <c r="NFV42" s="78"/>
      <c r="NFW42" s="78"/>
      <c r="NFX42" s="78"/>
      <c r="NFY42" s="78"/>
      <c r="NFZ42" s="78"/>
      <c r="NGA42" s="78"/>
      <c r="NGB42" s="78"/>
      <c r="NGC42" s="78"/>
      <c r="NGD42" s="78"/>
      <c r="NGE42" s="78"/>
      <c r="NGF42" s="78"/>
      <c r="NGG42" s="78"/>
      <c r="NGH42" s="78"/>
      <c r="NGI42" s="78"/>
      <c r="NGJ42" s="78"/>
      <c r="NGK42" s="78"/>
      <c r="NGL42" s="78"/>
      <c r="NGM42" s="78"/>
      <c r="NGN42" s="78"/>
      <c r="NGO42" s="78"/>
      <c r="NGP42" s="78"/>
      <c r="NGQ42" s="78"/>
      <c r="NGR42" s="78"/>
      <c r="NGS42" s="78"/>
      <c r="NGT42" s="78"/>
      <c r="NGU42" s="78"/>
      <c r="NGV42" s="78"/>
      <c r="NGW42" s="78"/>
      <c r="NGX42" s="78"/>
      <c r="NGY42" s="78"/>
      <c r="NGZ42" s="78"/>
      <c r="NHA42" s="78"/>
      <c r="NHB42" s="78"/>
      <c r="NHC42" s="78"/>
      <c r="NHD42" s="78"/>
      <c r="NHE42" s="78"/>
      <c r="NHF42" s="78"/>
      <c r="NHG42" s="78"/>
      <c r="NHH42" s="78"/>
      <c r="NHI42" s="78"/>
      <c r="NHJ42" s="78"/>
      <c r="NHK42" s="78"/>
      <c r="NHL42" s="78"/>
      <c r="NHM42" s="78"/>
      <c r="NHN42" s="78"/>
      <c r="NHO42" s="78"/>
      <c r="NHP42" s="78"/>
      <c r="NHQ42" s="78"/>
      <c r="NHR42" s="78"/>
      <c r="NHS42" s="78"/>
      <c r="NHT42" s="78"/>
      <c r="NHU42" s="78"/>
      <c r="NHV42" s="78"/>
      <c r="NHW42" s="78"/>
      <c r="NHX42" s="78"/>
      <c r="NHY42" s="78"/>
      <c r="NHZ42" s="78"/>
      <c r="NIA42" s="78"/>
      <c r="NIB42" s="78"/>
      <c r="NIC42" s="78"/>
      <c r="NID42" s="78"/>
      <c r="NIE42" s="78"/>
      <c r="NIF42" s="78"/>
      <c r="NIG42" s="78"/>
      <c r="NIH42" s="78"/>
      <c r="NII42" s="78"/>
      <c r="NIJ42" s="78"/>
      <c r="NIK42" s="78"/>
      <c r="NIL42" s="78"/>
      <c r="NIM42" s="78"/>
      <c r="NIN42" s="78"/>
      <c r="NIO42" s="78"/>
      <c r="NIP42" s="78"/>
      <c r="NIQ42" s="78"/>
      <c r="NIR42" s="78"/>
      <c r="NIS42" s="78"/>
      <c r="NIT42" s="78"/>
      <c r="NIU42" s="78"/>
      <c r="NIV42" s="78"/>
      <c r="NIW42" s="78"/>
      <c r="NIX42" s="78"/>
      <c r="NIY42" s="78"/>
      <c r="NIZ42" s="78"/>
      <c r="NJA42" s="78"/>
      <c r="NJB42" s="78"/>
      <c r="NJC42" s="78"/>
      <c r="NJD42" s="78"/>
      <c r="NJE42" s="78"/>
      <c r="NJF42" s="78"/>
      <c r="NJG42" s="78"/>
      <c r="NJH42" s="78"/>
      <c r="NJI42" s="78"/>
      <c r="NJJ42" s="78"/>
      <c r="NJK42" s="78"/>
      <c r="NJL42" s="78"/>
      <c r="NJM42" s="78"/>
      <c r="NJN42" s="78"/>
      <c r="NJO42" s="78"/>
      <c r="NJP42" s="78"/>
      <c r="NJQ42" s="78"/>
      <c r="NJR42" s="78"/>
      <c r="NJS42" s="78"/>
      <c r="NJT42" s="78"/>
      <c r="NJU42" s="78"/>
      <c r="NJV42" s="78"/>
      <c r="NJW42" s="78"/>
      <c r="NJX42" s="78"/>
      <c r="NJY42" s="78"/>
      <c r="NJZ42" s="78"/>
      <c r="NKA42" s="78"/>
      <c r="NKB42" s="78"/>
      <c r="NKC42" s="78"/>
      <c r="NKD42" s="78"/>
      <c r="NKE42" s="78"/>
      <c r="NKF42" s="78"/>
      <c r="NKG42" s="78"/>
      <c r="NKH42" s="78"/>
      <c r="NKI42" s="78"/>
      <c r="NKJ42" s="78"/>
      <c r="NKK42" s="78"/>
      <c r="NKL42" s="78"/>
      <c r="NKM42" s="78"/>
      <c r="NKN42" s="78"/>
      <c r="NKO42" s="78"/>
      <c r="NKP42" s="78"/>
      <c r="NKQ42" s="78"/>
      <c r="NKR42" s="78"/>
      <c r="NKS42" s="78"/>
      <c r="NKT42" s="78"/>
      <c r="NKU42" s="78"/>
      <c r="NKV42" s="78"/>
      <c r="NKW42" s="78"/>
      <c r="NKX42" s="78"/>
      <c r="NKY42" s="78"/>
      <c r="NKZ42" s="78"/>
      <c r="NLA42" s="78"/>
      <c r="NLB42" s="78"/>
      <c r="NLC42" s="78"/>
      <c r="NLD42" s="78"/>
      <c r="NLE42" s="78"/>
      <c r="NLF42" s="78"/>
      <c r="NLG42" s="78"/>
      <c r="NLH42" s="78"/>
      <c r="NLI42" s="78"/>
      <c r="NLJ42" s="78"/>
      <c r="NLK42" s="78"/>
      <c r="NLL42" s="78"/>
      <c r="NLM42" s="78"/>
      <c r="NLN42" s="78"/>
      <c r="NLO42" s="78"/>
      <c r="NLP42" s="78"/>
      <c r="NLQ42" s="78"/>
      <c r="NLR42" s="78"/>
      <c r="NLS42" s="78"/>
      <c r="NLT42" s="78"/>
      <c r="NLU42" s="78"/>
      <c r="NLV42" s="78"/>
      <c r="NLW42" s="78"/>
      <c r="NLX42" s="78"/>
      <c r="NLY42" s="78"/>
      <c r="NLZ42" s="78"/>
      <c r="NMA42" s="78"/>
      <c r="NMB42" s="78"/>
      <c r="NMC42" s="78"/>
      <c r="NMD42" s="78"/>
      <c r="NME42" s="78"/>
      <c r="NMF42" s="78"/>
      <c r="NMG42" s="78"/>
      <c r="NMH42" s="78"/>
      <c r="NMI42" s="78"/>
      <c r="NMJ42" s="78"/>
      <c r="NMK42" s="78"/>
      <c r="NML42" s="78"/>
      <c r="NMM42" s="78"/>
      <c r="NMN42" s="78"/>
      <c r="NMO42" s="78"/>
      <c r="NMP42" s="78"/>
      <c r="NMQ42" s="78"/>
      <c r="NMR42" s="78"/>
      <c r="NMS42" s="78"/>
      <c r="NMT42" s="78"/>
      <c r="NMU42" s="78"/>
      <c r="NMV42" s="78"/>
      <c r="NMW42" s="78"/>
      <c r="NMX42" s="78"/>
      <c r="NMY42" s="78"/>
      <c r="NMZ42" s="78"/>
      <c r="NNA42" s="78"/>
      <c r="NNB42" s="78"/>
      <c r="NNC42" s="78"/>
      <c r="NND42" s="78"/>
      <c r="NNE42" s="78"/>
      <c r="NNF42" s="78"/>
      <c r="NNG42" s="78"/>
      <c r="NNH42" s="78"/>
      <c r="NNI42" s="78"/>
      <c r="NNJ42" s="78"/>
      <c r="NNK42" s="78"/>
      <c r="NNL42" s="78"/>
      <c r="NNM42" s="78"/>
      <c r="NNN42" s="78"/>
      <c r="NNO42" s="78"/>
      <c r="NNP42" s="78"/>
      <c r="NNQ42" s="78"/>
      <c r="NNR42" s="78"/>
      <c r="NNS42" s="78"/>
      <c r="NNT42" s="78"/>
      <c r="NNU42" s="78"/>
      <c r="NNV42" s="78"/>
      <c r="NNW42" s="78"/>
      <c r="NNX42" s="78"/>
      <c r="NNY42" s="78"/>
      <c r="NNZ42" s="78"/>
      <c r="NOA42" s="78"/>
      <c r="NOB42" s="78"/>
      <c r="NOC42" s="78"/>
      <c r="NOD42" s="78"/>
      <c r="NOE42" s="78"/>
      <c r="NOF42" s="78"/>
      <c r="NOG42" s="78"/>
      <c r="NOH42" s="78"/>
      <c r="NOI42" s="78"/>
      <c r="NOJ42" s="78"/>
      <c r="NOK42" s="78"/>
      <c r="NOL42" s="78"/>
      <c r="NOM42" s="78"/>
      <c r="NON42" s="78"/>
      <c r="NOO42" s="78"/>
      <c r="NOP42" s="78"/>
      <c r="NOQ42" s="78"/>
      <c r="NOR42" s="78"/>
      <c r="NOS42" s="78"/>
      <c r="NOT42" s="78"/>
      <c r="NOU42" s="78"/>
      <c r="NOV42" s="78"/>
      <c r="NOW42" s="78"/>
      <c r="NOX42" s="78"/>
      <c r="NOY42" s="78"/>
      <c r="NOZ42" s="78"/>
      <c r="NPA42" s="78"/>
      <c r="NPB42" s="78"/>
      <c r="NPC42" s="78"/>
      <c r="NPD42" s="78"/>
      <c r="NPE42" s="78"/>
      <c r="NPF42" s="78"/>
      <c r="NPG42" s="78"/>
      <c r="NPH42" s="78"/>
      <c r="NPI42" s="78"/>
      <c r="NPJ42" s="78"/>
      <c r="NPK42" s="78"/>
      <c r="NPL42" s="78"/>
      <c r="NPM42" s="78"/>
      <c r="NPN42" s="78"/>
      <c r="NPO42" s="78"/>
      <c r="NPP42" s="78"/>
      <c r="NPQ42" s="78"/>
      <c r="NPR42" s="78"/>
      <c r="NPS42" s="78"/>
      <c r="NPT42" s="78"/>
      <c r="NPU42" s="78"/>
      <c r="NPV42" s="78"/>
      <c r="NPW42" s="78"/>
      <c r="NPX42" s="78"/>
      <c r="NPY42" s="78"/>
      <c r="NPZ42" s="78"/>
      <c r="NQA42" s="78"/>
      <c r="NQB42" s="78"/>
      <c r="NQC42" s="78"/>
      <c r="NQD42" s="78"/>
      <c r="NQE42" s="78"/>
      <c r="NQF42" s="78"/>
      <c r="NQG42" s="78"/>
      <c r="NQH42" s="78"/>
      <c r="NQI42" s="78"/>
      <c r="NQJ42" s="78"/>
      <c r="NQK42" s="78"/>
      <c r="NQL42" s="78"/>
      <c r="NQM42" s="78"/>
      <c r="NQN42" s="78"/>
      <c r="NQO42" s="78"/>
      <c r="NQP42" s="78"/>
      <c r="NQQ42" s="78"/>
      <c r="NQR42" s="78"/>
      <c r="NQS42" s="78"/>
      <c r="NQT42" s="78"/>
      <c r="NQU42" s="78"/>
      <c r="NQV42" s="78"/>
      <c r="NQW42" s="78"/>
      <c r="NQX42" s="78"/>
      <c r="NQY42" s="78"/>
      <c r="NQZ42" s="78"/>
      <c r="NRA42" s="78"/>
      <c r="NRB42" s="78"/>
      <c r="NRC42" s="78"/>
      <c r="NRD42" s="78"/>
      <c r="NRE42" s="78"/>
      <c r="NRF42" s="78"/>
      <c r="NRG42" s="78"/>
      <c r="NRH42" s="78"/>
      <c r="NRI42" s="78"/>
      <c r="NRJ42" s="78"/>
      <c r="NRK42" s="78"/>
      <c r="NRL42" s="78"/>
      <c r="NRM42" s="78"/>
      <c r="NRN42" s="78"/>
      <c r="NRO42" s="78"/>
      <c r="NRP42" s="78"/>
      <c r="NRQ42" s="78"/>
      <c r="NRR42" s="78"/>
      <c r="NRS42" s="78"/>
      <c r="NRT42" s="78"/>
      <c r="NRU42" s="78"/>
      <c r="NRV42" s="78"/>
      <c r="NRW42" s="78"/>
      <c r="NRX42" s="78"/>
      <c r="NRY42" s="78"/>
      <c r="NRZ42" s="78"/>
      <c r="NSA42" s="78"/>
      <c r="NSB42" s="78"/>
      <c r="NSC42" s="78"/>
      <c r="NSD42" s="78"/>
      <c r="NSE42" s="78"/>
      <c r="NSF42" s="78"/>
      <c r="NSG42" s="78"/>
      <c r="NSH42" s="78"/>
      <c r="NSI42" s="78"/>
      <c r="NSJ42" s="78"/>
      <c r="NSK42" s="78"/>
      <c r="NSL42" s="78"/>
      <c r="NSM42" s="78"/>
      <c r="NSN42" s="78"/>
      <c r="NSO42" s="78"/>
      <c r="NSP42" s="78"/>
      <c r="NSQ42" s="78"/>
      <c r="NSR42" s="78"/>
      <c r="NSS42" s="78"/>
      <c r="NST42" s="78"/>
      <c r="NSU42" s="78"/>
      <c r="NSV42" s="78"/>
      <c r="NSW42" s="78"/>
      <c r="NSX42" s="78"/>
      <c r="NSY42" s="78"/>
      <c r="NSZ42" s="78"/>
      <c r="NTA42" s="78"/>
      <c r="NTB42" s="78"/>
      <c r="NTC42" s="78"/>
      <c r="NTD42" s="78"/>
      <c r="NTE42" s="78"/>
      <c r="NTF42" s="78"/>
      <c r="NTG42" s="78"/>
      <c r="NTH42" s="78"/>
      <c r="NTI42" s="78"/>
      <c r="NTJ42" s="78"/>
      <c r="NTK42" s="78"/>
      <c r="NTL42" s="78"/>
      <c r="NTM42" s="78"/>
      <c r="NTN42" s="78"/>
      <c r="NTO42" s="78"/>
      <c r="NTP42" s="78"/>
      <c r="NTQ42" s="78"/>
      <c r="NTR42" s="78"/>
      <c r="NTS42" s="78"/>
      <c r="NTT42" s="78"/>
      <c r="NTU42" s="78"/>
      <c r="NTV42" s="78"/>
      <c r="NTW42" s="78"/>
      <c r="NTX42" s="78"/>
      <c r="NTY42" s="78"/>
      <c r="NTZ42" s="78"/>
      <c r="NUA42" s="78"/>
      <c r="NUB42" s="78"/>
      <c r="NUC42" s="78"/>
      <c r="NUD42" s="78"/>
      <c r="NUE42" s="78"/>
      <c r="NUF42" s="78"/>
      <c r="NUG42" s="78"/>
      <c r="NUH42" s="78"/>
      <c r="NUI42" s="78"/>
      <c r="NUJ42" s="78"/>
      <c r="NUK42" s="78"/>
      <c r="NUL42" s="78"/>
      <c r="NUM42" s="78"/>
      <c r="NUN42" s="78"/>
      <c r="NUO42" s="78"/>
      <c r="NUP42" s="78"/>
      <c r="NUQ42" s="78"/>
      <c r="NUR42" s="78"/>
      <c r="NUS42" s="78"/>
      <c r="NUT42" s="78"/>
      <c r="NUU42" s="78"/>
      <c r="NUV42" s="78"/>
      <c r="NUW42" s="78"/>
      <c r="NUX42" s="78"/>
      <c r="NUY42" s="78"/>
      <c r="NUZ42" s="78"/>
      <c r="NVA42" s="78"/>
      <c r="NVB42" s="78"/>
      <c r="NVC42" s="78"/>
      <c r="NVD42" s="78"/>
      <c r="NVE42" s="78"/>
      <c r="NVF42" s="78"/>
      <c r="NVG42" s="78"/>
      <c r="NVH42" s="78"/>
      <c r="NVI42" s="78"/>
      <c r="NVJ42" s="78"/>
      <c r="NVK42" s="78"/>
      <c r="NVL42" s="78"/>
      <c r="NVM42" s="78"/>
      <c r="NVN42" s="78"/>
      <c r="NVO42" s="78"/>
      <c r="NVP42" s="78"/>
      <c r="NVQ42" s="78"/>
      <c r="NVR42" s="78"/>
      <c r="NVS42" s="78"/>
      <c r="NVT42" s="78"/>
      <c r="NVU42" s="78"/>
      <c r="NVV42" s="78"/>
      <c r="NVW42" s="78"/>
      <c r="NVX42" s="78"/>
      <c r="NVY42" s="78"/>
      <c r="NVZ42" s="78"/>
      <c r="NWA42" s="78"/>
      <c r="NWB42" s="78"/>
      <c r="NWC42" s="78"/>
      <c r="NWD42" s="78"/>
      <c r="NWE42" s="78"/>
      <c r="NWF42" s="78"/>
      <c r="NWG42" s="78"/>
      <c r="NWH42" s="78"/>
      <c r="NWI42" s="78"/>
      <c r="NWJ42" s="78"/>
      <c r="NWK42" s="78"/>
      <c r="NWL42" s="78"/>
      <c r="NWM42" s="78"/>
      <c r="NWN42" s="78"/>
      <c r="NWO42" s="78"/>
      <c r="NWP42" s="78"/>
      <c r="NWQ42" s="78"/>
      <c r="NWR42" s="78"/>
      <c r="NWS42" s="78"/>
      <c r="NWT42" s="78"/>
      <c r="NWU42" s="78"/>
      <c r="NWV42" s="78"/>
      <c r="NWW42" s="78"/>
      <c r="NWX42" s="78"/>
      <c r="NWY42" s="78"/>
      <c r="NWZ42" s="78"/>
      <c r="NXA42" s="78"/>
      <c r="NXB42" s="78"/>
      <c r="NXC42" s="78"/>
      <c r="NXD42" s="78"/>
      <c r="NXE42" s="78"/>
      <c r="NXF42" s="78"/>
      <c r="NXG42" s="78"/>
      <c r="NXH42" s="78"/>
      <c r="NXI42" s="78"/>
      <c r="NXJ42" s="78"/>
      <c r="NXK42" s="78"/>
      <c r="NXL42" s="78"/>
      <c r="NXM42" s="78"/>
      <c r="NXN42" s="78"/>
      <c r="NXO42" s="78"/>
      <c r="NXP42" s="78"/>
      <c r="NXQ42" s="78"/>
      <c r="NXR42" s="78"/>
      <c r="NXS42" s="78"/>
      <c r="NXT42" s="78"/>
      <c r="NXU42" s="78"/>
      <c r="NXV42" s="78"/>
      <c r="NXW42" s="78"/>
      <c r="NXX42" s="78"/>
      <c r="NXY42" s="78"/>
      <c r="NXZ42" s="78"/>
      <c r="NYA42" s="78"/>
      <c r="NYB42" s="78"/>
      <c r="NYC42" s="78"/>
      <c r="NYD42" s="78"/>
      <c r="NYE42" s="78"/>
      <c r="NYF42" s="78"/>
      <c r="NYG42" s="78"/>
      <c r="NYH42" s="78"/>
      <c r="NYI42" s="78"/>
      <c r="NYJ42" s="78"/>
      <c r="NYK42" s="78"/>
      <c r="NYL42" s="78"/>
      <c r="NYM42" s="78"/>
      <c r="NYN42" s="78"/>
      <c r="NYO42" s="78"/>
      <c r="NYP42" s="78"/>
      <c r="NYQ42" s="78"/>
      <c r="NYR42" s="78"/>
      <c r="NYS42" s="78"/>
      <c r="NYT42" s="78"/>
      <c r="NYU42" s="78"/>
      <c r="NYV42" s="78"/>
      <c r="NYW42" s="78"/>
      <c r="NYX42" s="78"/>
      <c r="NYY42" s="78"/>
      <c r="NYZ42" s="78"/>
      <c r="NZA42" s="78"/>
      <c r="NZB42" s="78"/>
      <c r="NZC42" s="78"/>
      <c r="NZD42" s="78"/>
      <c r="NZE42" s="78"/>
      <c r="NZF42" s="78"/>
      <c r="NZG42" s="78"/>
      <c r="NZH42" s="78"/>
      <c r="NZI42" s="78"/>
      <c r="NZJ42" s="78"/>
      <c r="NZK42" s="78"/>
      <c r="NZL42" s="78"/>
      <c r="NZM42" s="78"/>
      <c r="NZN42" s="78"/>
      <c r="NZO42" s="78"/>
      <c r="NZP42" s="78"/>
      <c r="NZQ42" s="78"/>
      <c r="NZR42" s="78"/>
      <c r="NZS42" s="78"/>
      <c r="NZT42" s="78"/>
      <c r="NZU42" s="78"/>
      <c r="NZV42" s="78"/>
      <c r="NZW42" s="78"/>
      <c r="NZX42" s="78"/>
      <c r="NZY42" s="78"/>
      <c r="NZZ42" s="78"/>
      <c r="OAA42" s="78"/>
      <c r="OAB42" s="78"/>
      <c r="OAC42" s="78"/>
      <c r="OAD42" s="78"/>
      <c r="OAE42" s="78"/>
      <c r="OAF42" s="78"/>
      <c r="OAG42" s="78"/>
      <c r="OAH42" s="78"/>
      <c r="OAI42" s="78"/>
      <c r="OAJ42" s="78"/>
      <c r="OAK42" s="78"/>
      <c r="OAL42" s="78"/>
      <c r="OAM42" s="78"/>
      <c r="OAN42" s="78"/>
      <c r="OAO42" s="78"/>
      <c r="OAP42" s="78"/>
      <c r="OAQ42" s="78"/>
      <c r="OAR42" s="78"/>
      <c r="OAS42" s="78"/>
      <c r="OAT42" s="78"/>
      <c r="OAU42" s="78"/>
      <c r="OAV42" s="78"/>
      <c r="OAW42" s="78"/>
      <c r="OAX42" s="78"/>
      <c r="OAY42" s="78"/>
      <c r="OAZ42" s="78"/>
      <c r="OBA42" s="78"/>
      <c r="OBB42" s="78"/>
      <c r="OBC42" s="78"/>
      <c r="OBD42" s="78"/>
      <c r="OBE42" s="78"/>
      <c r="OBF42" s="78"/>
      <c r="OBG42" s="78"/>
      <c r="OBH42" s="78"/>
      <c r="OBI42" s="78"/>
      <c r="OBJ42" s="78"/>
      <c r="OBK42" s="78"/>
      <c r="OBL42" s="78"/>
      <c r="OBM42" s="78"/>
      <c r="OBN42" s="78"/>
      <c r="OBO42" s="78"/>
      <c r="OBP42" s="78"/>
      <c r="OBQ42" s="78"/>
      <c r="OBR42" s="78"/>
      <c r="OBS42" s="78"/>
      <c r="OBT42" s="78"/>
      <c r="OBU42" s="78"/>
      <c r="OBV42" s="78"/>
      <c r="OBW42" s="78"/>
      <c r="OBX42" s="78"/>
      <c r="OBY42" s="78"/>
      <c r="OBZ42" s="78"/>
      <c r="OCA42" s="78"/>
      <c r="OCB42" s="78"/>
      <c r="OCC42" s="78"/>
      <c r="OCD42" s="78"/>
      <c r="OCE42" s="78"/>
      <c r="OCF42" s="78"/>
      <c r="OCG42" s="78"/>
      <c r="OCH42" s="78"/>
      <c r="OCI42" s="78"/>
      <c r="OCJ42" s="78"/>
      <c r="OCK42" s="78"/>
      <c r="OCL42" s="78"/>
      <c r="OCM42" s="78"/>
      <c r="OCN42" s="78"/>
      <c r="OCO42" s="78"/>
      <c r="OCP42" s="78"/>
      <c r="OCQ42" s="78"/>
      <c r="OCR42" s="78"/>
      <c r="OCS42" s="78"/>
      <c r="OCT42" s="78"/>
      <c r="OCU42" s="78"/>
      <c r="OCV42" s="78"/>
      <c r="OCW42" s="78"/>
      <c r="OCX42" s="78"/>
      <c r="OCY42" s="78"/>
      <c r="OCZ42" s="78"/>
      <c r="ODA42" s="78"/>
      <c r="ODB42" s="78"/>
      <c r="ODC42" s="78"/>
      <c r="ODD42" s="78"/>
      <c r="ODE42" s="78"/>
      <c r="ODF42" s="78"/>
      <c r="ODG42" s="78"/>
      <c r="ODH42" s="78"/>
      <c r="ODI42" s="78"/>
      <c r="ODJ42" s="78"/>
      <c r="ODK42" s="78"/>
      <c r="ODL42" s="78"/>
      <c r="ODM42" s="78"/>
      <c r="ODN42" s="78"/>
      <c r="ODO42" s="78"/>
      <c r="ODP42" s="78"/>
      <c r="ODQ42" s="78"/>
      <c r="ODR42" s="78"/>
      <c r="ODS42" s="78"/>
      <c r="ODT42" s="78"/>
      <c r="ODU42" s="78"/>
      <c r="ODV42" s="78"/>
      <c r="ODW42" s="78"/>
      <c r="ODX42" s="78"/>
      <c r="ODY42" s="78"/>
      <c r="ODZ42" s="78"/>
      <c r="OEA42" s="78"/>
      <c r="OEB42" s="78"/>
      <c r="OEC42" s="78"/>
      <c r="OED42" s="78"/>
      <c r="OEE42" s="78"/>
      <c r="OEF42" s="78"/>
      <c r="OEG42" s="78"/>
      <c r="OEH42" s="78"/>
      <c r="OEI42" s="78"/>
      <c r="OEJ42" s="78"/>
      <c r="OEK42" s="78"/>
      <c r="OEL42" s="78"/>
      <c r="OEM42" s="78"/>
      <c r="OEN42" s="78"/>
      <c r="OEO42" s="78"/>
      <c r="OEP42" s="78"/>
      <c r="OEQ42" s="78"/>
      <c r="OER42" s="78"/>
      <c r="OES42" s="78"/>
      <c r="OET42" s="78"/>
      <c r="OEU42" s="78"/>
      <c r="OEV42" s="78"/>
      <c r="OEW42" s="78"/>
      <c r="OEX42" s="78"/>
      <c r="OEY42" s="78"/>
      <c r="OEZ42" s="78"/>
      <c r="OFA42" s="78"/>
      <c r="OFB42" s="78"/>
      <c r="OFC42" s="78"/>
      <c r="OFD42" s="78"/>
      <c r="OFE42" s="78"/>
      <c r="OFF42" s="78"/>
      <c r="OFG42" s="78"/>
      <c r="OFH42" s="78"/>
      <c r="OFI42" s="78"/>
      <c r="OFJ42" s="78"/>
      <c r="OFK42" s="78"/>
      <c r="OFL42" s="78"/>
      <c r="OFM42" s="78"/>
      <c r="OFN42" s="78"/>
      <c r="OFO42" s="78"/>
      <c r="OFP42" s="78"/>
      <c r="OFQ42" s="78"/>
      <c r="OFR42" s="78"/>
      <c r="OFS42" s="78"/>
      <c r="OFT42" s="78"/>
      <c r="OFU42" s="78"/>
      <c r="OFV42" s="78"/>
      <c r="OFW42" s="78"/>
      <c r="OFX42" s="78"/>
      <c r="OFY42" s="78"/>
      <c r="OFZ42" s="78"/>
      <c r="OGA42" s="78"/>
      <c r="OGB42" s="78"/>
      <c r="OGC42" s="78"/>
      <c r="OGD42" s="78"/>
      <c r="OGE42" s="78"/>
      <c r="OGF42" s="78"/>
      <c r="OGG42" s="78"/>
      <c r="OGH42" s="78"/>
      <c r="OGI42" s="78"/>
      <c r="OGJ42" s="78"/>
      <c r="OGK42" s="78"/>
      <c r="OGL42" s="78"/>
      <c r="OGM42" s="78"/>
      <c r="OGN42" s="78"/>
      <c r="OGO42" s="78"/>
      <c r="OGP42" s="78"/>
      <c r="OGQ42" s="78"/>
      <c r="OGR42" s="78"/>
      <c r="OGS42" s="78"/>
      <c r="OGT42" s="78"/>
      <c r="OGU42" s="78"/>
      <c r="OGV42" s="78"/>
      <c r="OGW42" s="78"/>
      <c r="OGX42" s="78"/>
      <c r="OGY42" s="78"/>
      <c r="OGZ42" s="78"/>
      <c r="OHA42" s="78"/>
      <c r="OHB42" s="78"/>
      <c r="OHC42" s="78"/>
      <c r="OHD42" s="78"/>
      <c r="OHE42" s="78"/>
      <c r="OHF42" s="78"/>
      <c r="OHG42" s="78"/>
      <c r="OHH42" s="78"/>
      <c r="OHI42" s="78"/>
      <c r="OHJ42" s="78"/>
      <c r="OHK42" s="78"/>
      <c r="OHL42" s="78"/>
      <c r="OHM42" s="78"/>
      <c r="OHN42" s="78"/>
      <c r="OHO42" s="78"/>
      <c r="OHP42" s="78"/>
      <c r="OHQ42" s="78"/>
      <c r="OHR42" s="78"/>
      <c r="OHS42" s="78"/>
      <c r="OHT42" s="78"/>
      <c r="OHU42" s="78"/>
      <c r="OHV42" s="78"/>
      <c r="OHW42" s="78"/>
      <c r="OHX42" s="78"/>
      <c r="OHY42" s="78"/>
      <c r="OHZ42" s="78"/>
      <c r="OIA42" s="78"/>
      <c r="OIB42" s="78"/>
      <c r="OIC42" s="78"/>
      <c r="OID42" s="78"/>
      <c r="OIE42" s="78"/>
      <c r="OIF42" s="78"/>
      <c r="OIG42" s="78"/>
      <c r="OIH42" s="78"/>
      <c r="OII42" s="78"/>
      <c r="OIJ42" s="78"/>
      <c r="OIK42" s="78"/>
      <c r="OIL42" s="78"/>
      <c r="OIM42" s="78"/>
      <c r="OIN42" s="78"/>
      <c r="OIO42" s="78"/>
      <c r="OIP42" s="78"/>
      <c r="OIQ42" s="78"/>
      <c r="OIR42" s="78"/>
      <c r="OIS42" s="78"/>
      <c r="OIT42" s="78"/>
      <c r="OIU42" s="78"/>
      <c r="OIV42" s="78"/>
      <c r="OIW42" s="78"/>
      <c r="OIX42" s="78"/>
      <c r="OIY42" s="78"/>
      <c r="OIZ42" s="78"/>
      <c r="OJA42" s="78"/>
      <c r="OJB42" s="78"/>
      <c r="OJC42" s="78"/>
      <c r="OJD42" s="78"/>
      <c r="OJE42" s="78"/>
      <c r="OJF42" s="78"/>
      <c r="OJG42" s="78"/>
      <c r="OJH42" s="78"/>
      <c r="OJI42" s="78"/>
      <c r="OJJ42" s="78"/>
      <c r="OJK42" s="78"/>
      <c r="OJL42" s="78"/>
      <c r="OJM42" s="78"/>
      <c r="OJN42" s="78"/>
      <c r="OJO42" s="78"/>
      <c r="OJP42" s="78"/>
      <c r="OJQ42" s="78"/>
      <c r="OJR42" s="78"/>
      <c r="OJS42" s="78"/>
      <c r="OJT42" s="78"/>
      <c r="OJU42" s="78"/>
      <c r="OJV42" s="78"/>
      <c r="OJW42" s="78"/>
      <c r="OJX42" s="78"/>
      <c r="OJY42" s="78"/>
      <c r="OJZ42" s="78"/>
      <c r="OKA42" s="78"/>
      <c r="OKB42" s="78"/>
      <c r="OKC42" s="78"/>
      <c r="OKD42" s="78"/>
      <c r="OKE42" s="78"/>
      <c r="OKF42" s="78"/>
      <c r="OKG42" s="78"/>
      <c r="OKH42" s="78"/>
      <c r="OKI42" s="78"/>
      <c r="OKJ42" s="78"/>
      <c r="OKK42" s="78"/>
      <c r="OKL42" s="78"/>
      <c r="OKM42" s="78"/>
      <c r="OKN42" s="78"/>
      <c r="OKO42" s="78"/>
      <c r="OKP42" s="78"/>
      <c r="OKQ42" s="78"/>
      <c r="OKR42" s="78"/>
      <c r="OKS42" s="78"/>
      <c r="OKT42" s="78"/>
      <c r="OKU42" s="78"/>
      <c r="OKV42" s="78"/>
      <c r="OKW42" s="78"/>
      <c r="OKX42" s="78"/>
      <c r="OKY42" s="78"/>
      <c r="OKZ42" s="78"/>
      <c r="OLA42" s="78"/>
      <c r="OLB42" s="78"/>
      <c r="OLC42" s="78"/>
      <c r="OLD42" s="78"/>
      <c r="OLE42" s="78"/>
      <c r="OLF42" s="78"/>
      <c r="OLG42" s="78"/>
      <c r="OLH42" s="78"/>
      <c r="OLI42" s="78"/>
      <c r="OLJ42" s="78"/>
      <c r="OLK42" s="78"/>
      <c r="OLL42" s="78"/>
      <c r="OLM42" s="78"/>
      <c r="OLN42" s="78"/>
      <c r="OLO42" s="78"/>
      <c r="OLP42" s="78"/>
      <c r="OLQ42" s="78"/>
      <c r="OLR42" s="78"/>
      <c r="OLS42" s="78"/>
      <c r="OLT42" s="78"/>
      <c r="OLU42" s="78"/>
      <c r="OLV42" s="78"/>
      <c r="OLW42" s="78"/>
      <c r="OLX42" s="78"/>
      <c r="OLY42" s="78"/>
      <c r="OLZ42" s="78"/>
      <c r="OMA42" s="78"/>
      <c r="OMB42" s="78"/>
      <c r="OMC42" s="78"/>
      <c r="OMD42" s="78"/>
      <c r="OME42" s="78"/>
      <c r="OMF42" s="78"/>
      <c r="OMG42" s="78"/>
      <c r="OMH42" s="78"/>
      <c r="OMI42" s="78"/>
      <c r="OMJ42" s="78"/>
      <c r="OMK42" s="78"/>
      <c r="OML42" s="78"/>
      <c r="OMM42" s="78"/>
      <c r="OMN42" s="78"/>
      <c r="OMO42" s="78"/>
      <c r="OMP42" s="78"/>
      <c r="OMQ42" s="78"/>
      <c r="OMR42" s="78"/>
      <c r="OMS42" s="78"/>
      <c r="OMT42" s="78"/>
      <c r="OMU42" s="78"/>
      <c r="OMV42" s="78"/>
      <c r="OMW42" s="78"/>
      <c r="OMX42" s="78"/>
      <c r="OMY42" s="78"/>
      <c r="OMZ42" s="78"/>
      <c r="ONA42" s="78"/>
      <c r="ONB42" s="78"/>
      <c r="ONC42" s="78"/>
      <c r="OND42" s="78"/>
      <c r="ONE42" s="78"/>
      <c r="ONF42" s="78"/>
      <c r="ONG42" s="78"/>
      <c r="ONH42" s="78"/>
      <c r="ONI42" s="78"/>
      <c r="ONJ42" s="78"/>
      <c r="ONK42" s="78"/>
      <c r="ONL42" s="78"/>
      <c r="ONM42" s="78"/>
      <c r="ONN42" s="78"/>
      <c r="ONO42" s="78"/>
      <c r="ONP42" s="78"/>
      <c r="ONQ42" s="78"/>
      <c r="ONR42" s="78"/>
      <c r="ONS42" s="78"/>
      <c r="ONT42" s="78"/>
      <c r="ONU42" s="78"/>
      <c r="ONV42" s="78"/>
      <c r="ONW42" s="78"/>
      <c r="ONX42" s="78"/>
      <c r="ONY42" s="78"/>
      <c r="ONZ42" s="78"/>
      <c r="OOA42" s="78"/>
      <c r="OOB42" s="78"/>
      <c r="OOC42" s="78"/>
      <c r="OOD42" s="78"/>
      <c r="OOE42" s="78"/>
      <c r="OOF42" s="78"/>
      <c r="OOG42" s="78"/>
      <c r="OOH42" s="78"/>
      <c r="OOI42" s="78"/>
      <c r="OOJ42" s="78"/>
      <c r="OOK42" s="78"/>
      <c r="OOL42" s="78"/>
      <c r="OOM42" s="78"/>
      <c r="OON42" s="78"/>
      <c r="OOO42" s="78"/>
      <c r="OOP42" s="78"/>
      <c r="OOQ42" s="78"/>
      <c r="OOR42" s="78"/>
      <c r="OOS42" s="78"/>
      <c r="OOT42" s="78"/>
      <c r="OOU42" s="78"/>
      <c r="OOV42" s="78"/>
      <c r="OOW42" s="78"/>
      <c r="OOX42" s="78"/>
      <c r="OOY42" s="78"/>
      <c r="OOZ42" s="78"/>
      <c r="OPA42" s="78"/>
      <c r="OPB42" s="78"/>
      <c r="OPC42" s="78"/>
      <c r="OPD42" s="78"/>
      <c r="OPE42" s="78"/>
      <c r="OPF42" s="78"/>
      <c r="OPG42" s="78"/>
      <c r="OPH42" s="78"/>
      <c r="OPI42" s="78"/>
      <c r="OPJ42" s="78"/>
      <c r="OPK42" s="78"/>
      <c r="OPL42" s="78"/>
      <c r="OPM42" s="78"/>
      <c r="OPN42" s="78"/>
      <c r="OPO42" s="78"/>
      <c r="OPP42" s="78"/>
      <c r="OPQ42" s="78"/>
      <c r="OPR42" s="78"/>
      <c r="OPS42" s="78"/>
      <c r="OPT42" s="78"/>
      <c r="OPU42" s="78"/>
      <c r="OPV42" s="78"/>
      <c r="OPW42" s="78"/>
      <c r="OPX42" s="78"/>
      <c r="OPY42" s="78"/>
      <c r="OPZ42" s="78"/>
      <c r="OQA42" s="78"/>
      <c r="OQB42" s="78"/>
      <c r="OQC42" s="78"/>
      <c r="OQD42" s="78"/>
      <c r="OQE42" s="78"/>
      <c r="OQF42" s="78"/>
      <c r="OQG42" s="78"/>
      <c r="OQH42" s="78"/>
      <c r="OQI42" s="78"/>
      <c r="OQJ42" s="78"/>
      <c r="OQK42" s="78"/>
      <c r="OQL42" s="78"/>
      <c r="OQM42" s="78"/>
      <c r="OQN42" s="78"/>
      <c r="OQO42" s="78"/>
      <c r="OQP42" s="78"/>
      <c r="OQQ42" s="78"/>
      <c r="OQR42" s="78"/>
      <c r="OQS42" s="78"/>
      <c r="OQT42" s="78"/>
      <c r="OQU42" s="78"/>
      <c r="OQV42" s="78"/>
      <c r="OQW42" s="78"/>
      <c r="OQX42" s="78"/>
      <c r="OQY42" s="78"/>
      <c r="OQZ42" s="78"/>
      <c r="ORA42" s="78"/>
      <c r="ORB42" s="78"/>
      <c r="ORC42" s="78"/>
      <c r="ORD42" s="78"/>
      <c r="ORE42" s="78"/>
      <c r="ORF42" s="78"/>
      <c r="ORG42" s="78"/>
      <c r="ORH42" s="78"/>
      <c r="ORI42" s="78"/>
      <c r="ORJ42" s="78"/>
      <c r="ORK42" s="78"/>
      <c r="ORL42" s="78"/>
      <c r="ORM42" s="78"/>
      <c r="ORN42" s="78"/>
      <c r="ORO42" s="78"/>
      <c r="ORP42" s="78"/>
      <c r="ORQ42" s="78"/>
      <c r="ORR42" s="78"/>
      <c r="ORS42" s="78"/>
      <c r="ORT42" s="78"/>
      <c r="ORU42" s="78"/>
      <c r="ORV42" s="78"/>
      <c r="ORW42" s="78"/>
      <c r="ORX42" s="78"/>
      <c r="ORY42" s="78"/>
      <c r="ORZ42" s="78"/>
      <c r="OSA42" s="78"/>
      <c r="OSB42" s="78"/>
      <c r="OSC42" s="78"/>
      <c r="OSD42" s="78"/>
      <c r="OSE42" s="78"/>
      <c r="OSF42" s="78"/>
      <c r="OSG42" s="78"/>
      <c r="OSH42" s="78"/>
      <c r="OSI42" s="78"/>
      <c r="OSJ42" s="78"/>
      <c r="OSK42" s="78"/>
      <c r="OSL42" s="78"/>
      <c r="OSM42" s="78"/>
      <c r="OSN42" s="78"/>
      <c r="OSO42" s="78"/>
      <c r="OSP42" s="78"/>
      <c r="OSQ42" s="78"/>
      <c r="OSR42" s="78"/>
      <c r="OSS42" s="78"/>
      <c r="OST42" s="78"/>
      <c r="OSU42" s="78"/>
      <c r="OSV42" s="78"/>
      <c r="OSW42" s="78"/>
      <c r="OSX42" s="78"/>
      <c r="OSY42" s="78"/>
      <c r="OSZ42" s="78"/>
      <c r="OTA42" s="78"/>
      <c r="OTB42" s="78"/>
      <c r="OTC42" s="78"/>
      <c r="OTD42" s="78"/>
      <c r="OTE42" s="78"/>
      <c r="OTF42" s="78"/>
      <c r="OTG42" s="78"/>
      <c r="OTH42" s="78"/>
      <c r="OTI42" s="78"/>
      <c r="OTJ42" s="78"/>
      <c r="OTK42" s="78"/>
      <c r="OTL42" s="78"/>
      <c r="OTM42" s="78"/>
      <c r="OTN42" s="78"/>
      <c r="OTO42" s="78"/>
      <c r="OTP42" s="78"/>
      <c r="OTQ42" s="78"/>
      <c r="OTR42" s="78"/>
      <c r="OTS42" s="78"/>
      <c r="OTT42" s="78"/>
      <c r="OTU42" s="78"/>
      <c r="OTV42" s="78"/>
      <c r="OTW42" s="78"/>
      <c r="OTX42" s="78"/>
      <c r="OTY42" s="78"/>
      <c r="OTZ42" s="78"/>
      <c r="OUA42" s="78"/>
      <c r="OUB42" s="78"/>
      <c r="OUC42" s="78"/>
      <c r="OUD42" s="78"/>
      <c r="OUE42" s="78"/>
      <c r="OUF42" s="78"/>
      <c r="OUG42" s="78"/>
      <c r="OUH42" s="78"/>
      <c r="OUI42" s="78"/>
      <c r="OUJ42" s="78"/>
      <c r="OUK42" s="78"/>
      <c r="OUL42" s="78"/>
      <c r="OUM42" s="78"/>
      <c r="OUN42" s="78"/>
      <c r="OUO42" s="78"/>
      <c r="OUP42" s="78"/>
      <c r="OUQ42" s="78"/>
      <c r="OUR42" s="78"/>
      <c r="OUS42" s="78"/>
      <c r="OUT42" s="78"/>
      <c r="OUU42" s="78"/>
      <c r="OUV42" s="78"/>
      <c r="OUW42" s="78"/>
      <c r="OUX42" s="78"/>
      <c r="OUY42" s="78"/>
      <c r="OUZ42" s="78"/>
      <c r="OVA42" s="78"/>
      <c r="OVB42" s="78"/>
      <c r="OVC42" s="78"/>
      <c r="OVD42" s="78"/>
      <c r="OVE42" s="78"/>
      <c r="OVF42" s="78"/>
      <c r="OVG42" s="78"/>
      <c r="OVH42" s="78"/>
      <c r="OVI42" s="78"/>
      <c r="OVJ42" s="78"/>
      <c r="OVK42" s="78"/>
      <c r="OVL42" s="78"/>
      <c r="OVM42" s="78"/>
      <c r="OVN42" s="78"/>
      <c r="OVO42" s="78"/>
      <c r="OVP42" s="78"/>
      <c r="OVQ42" s="78"/>
      <c r="OVR42" s="78"/>
      <c r="OVS42" s="78"/>
      <c r="OVT42" s="78"/>
      <c r="OVU42" s="78"/>
      <c r="OVV42" s="78"/>
      <c r="OVW42" s="78"/>
      <c r="OVX42" s="78"/>
      <c r="OVY42" s="78"/>
      <c r="OVZ42" s="78"/>
      <c r="OWA42" s="78"/>
      <c r="OWB42" s="78"/>
      <c r="OWC42" s="78"/>
      <c r="OWD42" s="78"/>
      <c r="OWE42" s="78"/>
      <c r="OWF42" s="78"/>
      <c r="OWG42" s="78"/>
      <c r="OWH42" s="78"/>
      <c r="OWI42" s="78"/>
      <c r="OWJ42" s="78"/>
      <c r="OWK42" s="78"/>
      <c r="OWL42" s="78"/>
      <c r="OWM42" s="78"/>
      <c r="OWN42" s="78"/>
      <c r="OWO42" s="78"/>
      <c r="OWP42" s="78"/>
      <c r="OWQ42" s="78"/>
      <c r="OWR42" s="78"/>
      <c r="OWS42" s="78"/>
      <c r="OWT42" s="78"/>
      <c r="OWU42" s="78"/>
      <c r="OWV42" s="78"/>
      <c r="OWW42" s="78"/>
      <c r="OWX42" s="78"/>
      <c r="OWY42" s="78"/>
      <c r="OWZ42" s="78"/>
      <c r="OXA42" s="78"/>
      <c r="OXB42" s="78"/>
      <c r="OXC42" s="78"/>
      <c r="OXD42" s="78"/>
      <c r="OXE42" s="78"/>
      <c r="OXF42" s="78"/>
      <c r="OXG42" s="78"/>
      <c r="OXH42" s="78"/>
      <c r="OXI42" s="78"/>
      <c r="OXJ42" s="78"/>
      <c r="OXK42" s="78"/>
      <c r="OXL42" s="78"/>
      <c r="OXM42" s="78"/>
      <c r="OXN42" s="78"/>
      <c r="OXO42" s="78"/>
      <c r="OXP42" s="78"/>
      <c r="OXQ42" s="78"/>
      <c r="OXR42" s="78"/>
      <c r="OXS42" s="78"/>
      <c r="OXT42" s="78"/>
      <c r="OXU42" s="78"/>
      <c r="OXV42" s="78"/>
      <c r="OXW42" s="78"/>
      <c r="OXX42" s="78"/>
      <c r="OXY42" s="78"/>
      <c r="OXZ42" s="78"/>
      <c r="OYA42" s="78"/>
      <c r="OYB42" s="78"/>
      <c r="OYC42" s="78"/>
      <c r="OYD42" s="78"/>
      <c r="OYE42" s="78"/>
      <c r="OYF42" s="78"/>
      <c r="OYG42" s="78"/>
      <c r="OYH42" s="78"/>
      <c r="OYI42" s="78"/>
      <c r="OYJ42" s="78"/>
      <c r="OYK42" s="78"/>
      <c r="OYL42" s="78"/>
      <c r="OYM42" s="78"/>
      <c r="OYN42" s="78"/>
      <c r="OYO42" s="78"/>
      <c r="OYP42" s="78"/>
      <c r="OYQ42" s="78"/>
      <c r="OYR42" s="78"/>
      <c r="OYS42" s="78"/>
      <c r="OYT42" s="78"/>
      <c r="OYU42" s="78"/>
      <c r="OYV42" s="78"/>
      <c r="OYW42" s="78"/>
      <c r="OYX42" s="78"/>
      <c r="OYY42" s="78"/>
      <c r="OYZ42" s="78"/>
      <c r="OZA42" s="78"/>
      <c r="OZB42" s="78"/>
      <c r="OZC42" s="78"/>
      <c r="OZD42" s="78"/>
      <c r="OZE42" s="78"/>
      <c r="OZF42" s="78"/>
      <c r="OZG42" s="78"/>
      <c r="OZH42" s="78"/>
      <c r="OZI42" s="78"/>
      <c r="OZJ42" s="78"/>
      <c r="OZK42" s="78"/>
      <c r="OZL42" s="78"/>
      <c r="OZM42" s="78"/>
      <c r="OZN42" s="78"/>
      <c r="OZO42" s="78"/>
      <c r="OZP42" s="78"/>
      <c r="OZQ42" s="78"/>
      <c r="OZR42" s="78"/>
      <c r="OZS42" s="78"/>
      <c r="OZT42" s="78"/>
      <c r="OZU42" s="78"/>
      <c r="OZV42" s="78"/>
      <c r="OZW42" s="78"/>
      <c r="OZX42" s="78"/>
      <c r="OZY42" s="78"/>
      <c r="OZZ42" s="78"/>
      <c r="PAA42" s="78"/>
      <c r="PAB42" s="78"/>
      <c r="PAC42" s="78"/>
      <c r="PAD42" s="78"/>
      <c r="PAE42" s="78"/>
      <c r="PAF42" s="78"/>
      <c r="PAG42" s="78"/>
      <c r="PAH42" s="78"/>
      <c r="PAI42" s="78"/>
      <c r="PAJ42" s="78"/>
      <c r="PAK42" s="78"/>
      <c r="PAL42" s="78"/>
      <c r="PAM42" s="78"/>
      <c r="PAN42" s="78"/>
      <c r="PAO42" s="78"/>
      <c r="PAP42" s="78"/>
      <c r="PAQ42" s="78"/>
      <c r="PAR42" s="78"/>
      <c r="PAS42" s="78"/>
      <c r="PAT42" s="78"/>
      <c r="PAU42" s="78"/>
      <c r="PAV42" s="78"/>
      <c r="PAW42" s="78"/>
      <c r="PAX42" s="78"/>
      <c r="PAY42" s="78"/>
      <c r="PAZ42" s="78"/>
      <c r="PBA42" s="78"/>
      <c r="PBB42" s="78"/>
      <c r="PBC42" s="78"/>
      <c r="PBD42" s="78"/>
      <c r="PBE42" s="78"/>
      <c r="PBF42" s="78"/>
      <c r="PBG42" s="78"/>
      <c r="PBH42" s="78"/>
      <c r="PBI42" s="78"/>
      <c r="PBJ42" s="78"/>
      <c r="PBK42" s="78"/>
      <c r="PBL42" s="78"/>
      <c r="PBM42" s="78"/>
      <c r="PBN42" s="78"/>
      <c r="PBO42" s="78"/>
      <c r="PBP42" s="78"/>
      <c r="PBQ42" s="78"/>
      <c r="PBR42" s="78"/>
      <c r="PBS42" s="78"/>
      <c r="PBT42" s="78"/>
      <c r="PBU42" s="78"/>
      <c r="PBV42" s="78"/>
      <c r="PBW42" s="78"/>
      <c r="PBX42" s="78"/>
      <c r="PBY42" s="78"/>
      <c r="PBZ42" s="78"/>
      <c r="PCA42" s="78"/>
      <c r="PCB42" s="78"/>
      <c r="PCC42" s="78"/>
      <c r="PCD42" s="78"/>
      <c r="PCE42" s="78"/>
      <c r="PCF42" s="78"/>
      <c r="PCG42" s="78"/>
      <c r="PCH42" s="78"/>
      <c r="PCI42" s="78"/>
      <c r="PCJ42" s="78"/>
      <c r="PCK42" s="78"/>
      <c r="PCL42" s="78"/>
      <c r="PCM42" s="78"/>
      <c r="PCN42" s="78"/>
      <c r="PCO42" s="78"/>
      <c r="PCP42" s="78"/>
      <c r="PCQ42" s="78"/>
      <c r="PCR42" s="78"/>
      <c r="PCS42" s="78"/>
      <c r="PCT42" s="78"/>
      <c r="PCU42" s="78"/>
      <c r="PCV42" s="78"/>
      <c r="PCW42" s="78"/>
      <c r="PCX42" s="78"/>
      <c r="PCY42" s="78"/>
      <c r="PCZ42" s="78"/>
      <c r="PDA42" s="78"/>
      <c r="PDB42" s="78"/>
      <c r="PDC42" s="78"/>
      <c r="PDD42" s="78"/>
      <c r="PDE42" s="78"/>
      <c r="PDF42" s="78"/>
      <c r="PDG42" s="78"/>
      <c r="PDH42" s="78"/>
      <c r="PDI42" s="78"/>
      <c r="PDJ42" s="78"/>
      <c r="PDK42" s="78"/>
      <c r="PDL42" s="78"/>
      <c r="PDM42" s="78"/>
      <c r="PDN42" s="78"/>
      <c r="PDO42" s="78"/>
      <c r="PDP42" s="78"/>
      <c r="PDQ42" s="78"/>
      <c r="PDR42" s="78"/>
      <c r="PDS42" s="78"/>
      <c r="PDT42" s="78"/>
      <c r="PDU42" s="78"/>
      <c r="PDV42" s="78"/>
      <c r="PDW42" s="78"/>
      <c r="PDX42" s="78"/>
      <c r="PDY42" s="78"/>
      <c r="PDZ42" s="78"/>
      <c r="PEA42" s="78"/>
      <c r="PEB42" s="78"/>
      <c r="PEC42" s="78"/>
      <c r="PED42" s="78"/>
      <c r="PEE42" s="78"/>
      <c r="PEF42" s="78"/>
      <c r="PEG42" s="78"/>
      <c r="PEH42" s="78"/>
      <c r="PEI42" s="78"/>
      <c r="PEJ42" s="78"/>
      <c r="PEK42" s="78"/>
      <c r="PEL42" s="78"/>
      <c r="PEM42" s="78"/>
      <c r="PEN42" s="78"/>
      <c r="PEO42" s="78"/>
      <c r="PEP42" s="78"/>
      <c r="PEQ42" s="78"/>
      <c r="PER42" s="78"/>
      <c r="PES42" s="78"/>
      <c r="PET42" s="78"/>
      <c r="PEU42" s="78"/>
      <c r="PEV42" s="78"/>
      <c r="PEW42" s="78"/>
      <c r="PEX42" s="78"/>
      <c r="PEY42" s="78"/>
      <c r="PEZ42" s="78"/>
      <c r="PFA42" s="78"/>
      <c r="PFB42" s="78"/>
      <c r="PFC42" s="78"/>
      <c r="PFD42" s="78"/>
      <c r="PFE42" s="78"/>
      <c r="PFF42" s="78"/>
      <c r="PFG42" s="78"/>
      <c r="PFH42" s="78"/>
      <c r="PFI42" s="78"/>
      <c r="PFJ42" s="78"/>
      <c r="PFK42" s="78"/>
      <c r="PFL42" s="78"/>
      <c r="PFM42" s="78"/>
      <c r="PFN42" s="78"/>
      <c r="PFO42" s="78"/>
      <c r="PFP42" s="78"/>
      <c r="PFQ42" s="78"/>
      <c r="PFR42" s="78"/>
      <c r="PFS42" s="78"/>
      <c r="PFT42" s="78"/>
      <c r="PFU42" s="78"/>
      <c r="PFV42" s="78"/>
      <c r="PFW42" s="78"/>
      <c r="PFX42" s="78"/>
      <c r="PFY42" s="78"/>
      <c r="PFZ42" s="78"/>
      <c r="PGA42" s="78"/>
      <c r="PGB42" s="78"/>
      <c r="PGC42" s="78"/>
      <c r="PGD42" s="78"/>
      <c r="PGE42" s="78"/>
      <c r="PGF42" s="78"/>
      <c r="PGG42" s="78"/>
      <c r="PGH42" s="78"/>
      <c r="PGI42" s="78"/>
      <c r="PGJ42" s="78"/>
      <c r="PGK42" s="78"/>
      <c r="PGL42" s="78"/>
      <c r="PGM42" s="78"/>
      <c r="PGN42" s="78"/>
      <c r="PGO42" s="78"/>
      <c r="PGP42" s="78"/>
      <c r="PGQ42" s="78"/>
      <c r="PGR42" s="78"/>
      <c r="PGS42" s="78"/>
      <c r="PGT42" s="78"/>
      <c r="PGU42" s="78"/>
      <c r="PGV42" s="78"/>
      <c r="PGW42" s="78"/>
      <c r="PGX42" s="78"/>
      <c r="PGY42" s="78"/>
      <c r="PGZ42" s="78"/>
      <c r="PHA42" s="78"/>
      <c r="PHB42" s="78"/>
      <c r="PHC42" s="78"/>
      <c r="PHD42" s="78"/>
      <c r="PHE42" s="78"/>
      <c r="PHF42" s="78"/>
      <c r="PHG42" s="78"/>
      <c r="PHH42" s="78"/>
      <c r="PHI42" s="78"/>
      <c r="PHJ42" s="78"/>
      <c r="PHK42" s="78"/>
      <c r="PHL42" s="78"/>
      <c r="PHM42" s="78"/>
      <c r="PHN42" s="78"/>
      <c r="PHO42" s="78"/>
      <c r="PHP42" s="78"/>
      <c r="PHQ42" s="78"/>
      <c r="PHR42" s="78"/>
      <c r="PHS42" s="78"/>
      <c r="PHT42" s="78"/>
      <c r="PHU42" s="78"/>
      <c r="PHV42" s="78"/>
      <c r="PHW42" s="78"/>
      <c r="PHX42" s="78"/>
      <c r="PHY42" s="78"/>
      <c r="PHZ42" s="78"/>
      <c r="PIA42" s="78"/>
      <c r="PIB42" s="78"/>
      <c r="PIC42" s="78"/>
      <c r="PID42" s="78"/>
      <c r="PIE42" s="78"/>
      <c r="PIF42" s="78"/>
      <c r="PIG42" s="78"/>
      <c r="PIH42" s="78"/>
      <c r="PII42" s="78"/>
      <c r="PIJ42" s="78"/>
      <c r="PIK42" s="78"/>
      <c r="PIL42" s="78"/>
      <c r="PIM42" s="78"/>
      <c r="PIN42" s="78"/>
      <c r="PIO42" s="78"/>
      <c r="PIP42" s="78"/>
      <c r="PIQ42" s="78"/>
      <c r="PIR42" s="78"/>
      <c r="PIS42" s="78"/>
      <c r="PIT42" s="78"/>
      <c r="PIU42" s="78"/>
      <c r="PIV42" s="78"/>
      <c r="PIW42" s="78"/>
      <c r="PIX42" s="78"/>
      <c r="PIY42" s="78"/>
      <c r="PIZ42" s="78"/>
      <c r="PJA42" s="78"/>
      <c r="PJB42" s="78"/>
      <c r="PJC42" s="78"/>
      <c r="PJD42" s="78"/>
      <c r="PJE42" s="78"/>
      <c r="PJF42" s="78"/>
      <c r="PJG42" s="78"/>
      <c r="PJH42" s="78"/>
      <c r="PJI42" s="78"/>
      <c r="PJJ42" s="78"/>
      <c r="PJK42" s="78"/>
      <c r="PJL42" s="78"/>
      <c r="PJM42" s="78"/>
      <c r="PJN42" s="78"/>
      <c r="PJO42" s="78"/>
      <c r="PJP42" s="78"/>
      <c r="PJQ42" s="78"/>
      <c r="PJR42" s="78"/>
      <c r="PJS42" s="78"/>
      <c r="PJT42" s="78"/>
      <c r="PJU42" s="78"/>
      <c r="PJV42" s="78"/>
      <c r="PJW42" s="78"/>
      <c r="PJX42" s="78"/>
      <c r="PJY42" s="78"/>
      <c r="PJZ42" s="78"/>
      <c r="PKA42" s="78"/>
      <c r="PKB42" s="78"/>
      <c r="PKC42" s="78"/>
      <c r="PKD42" s="78"/>
      <c r="PKE42" s="78"/>
      <c r="PKF42" s="78"/>
      <c r="PKG42" s="78"/>
      <c r="PKH42" s="78"/>
      <c r="PKI42" s="78"/>
      <c r="PKJ42" s="78"/>
      <c r="PKK42" s="78"/>
      <c r="PKL42" s="78"/>
      <c r="PKM42" s="78"/>
      <c r="PKN42" s="78"/>
      <c r="PKO42" s="78"/>
      <c r="PKP42" s="78"/>
      <c r="PKQ42" s="78"/>
      <c r="PKR42" s="78"/>
      <c r="PKS42" s="78"/>
      <c r="PKT42" s="78"/>
      <c r="PKU42" s="78"/>
      <c r="PKV42" s="78"/>
      <c r="PKW42" s="78"/>
      <c r="PKX42" s="78"/>
      <c r="PKY42" s="78"/>
      <c r="PKZ42" s="78"/>
      <c r="PLA42" s="78"/>
      <c r="PLB42" s="78"/>
      <c r="PLC42" s="78"/>
      <c r="PLD42" s="78"/>
      <c r="PLE42" s="78"/>
      <c r="PLF42" s="78"/>
      <c r="PLG42" s="78"/>
      <c r="PLH42" s="78"/>
      <c r="PLI42" s="78"/>
      <c r="PLJ42" s="78"/>
      <c r="PLK42" s="78"/>
      <c r="PLL42" s="78"/>
      <c r="PLM42" s="78"/>
      <c r="PLN42" s="78"/>
      <c r="PLO42" s="78"/>
      <c r="PLP42" s="78"/>
      <c r="PLQ42" s="78"/>
      <c r="PLR42" s="78"/>
      <c r="PLS42" s="78"/>
      <c r="PLT42" s="78"/>
      <c r="PLU42" s="78"/>
      <c r="PLV42" s="78"/>
      <c r="PLW42" s="78"/>
      <c r="PLX42" s="78"/>
      <c r="PLY42" s="78"/>
      <c r="PLZ42" s="78"/>
      <c r="PMA42" s="78"/>
      <c r="PMB42" s="78"/>
      <c r="PMC42" s="78"/>
      <c r="PMD42" s="78"/>
      <c r="PME42" s="78"/>
      <c r="PMF42" s="78"/>
      <c r="PMG42" s="78"/>
      <c r="PMH42" s="78"/>
      <c r="PMI42" s="78"/>
      <c r="PMJ42" s="78"/>
      <c r="PMK42" s="78"/>
      <c r="PML42" s="78"/>
      <c r="PMM42" s="78"/>
      <c r="PMN42" s="78"/>
      <c r="PMO42" s="78"/>
      <c r="PMP42" s="78"/>
      <c r="PMQ42" s="78"/>
      <c r="PMR42" s="78"/>
      <c r="PMS42" s="78"/>
      <c r="PMT42" s="78"/>
      <c r="PMU42" s="78"/>
      <c r="PMV42" s="78"/>
      <c r="PMW42" s="78"/>
      <c r="PMX42" s="78"/>
      <c r="PMY42" s="78"/>
      <c r="PMZ42" s="78"/>
      <c r="PNA42" s="78"/>
      <c r="PNB42" s="78"/>
      <c r="PNC42" s="78"/>
      <c r="PND42" s="78"/>
      <c r="PNE42" s="78"/>
      <c r="PNF42" s="78"/>
      <c r="PNG42" s="78"/>
      <c r="PNH42" s="78"/>
      <c r="PNI42" s="78"/>
      <c r="PNJ42" s="78"/>
      <c r="PNK42" s="78"/>
      <c r="PNL42" s="78"/>
      <c r="PNM42" s="78"/>
      <c r="PNN42" s="78"/>
      <c r="PNO42" s="78"/>
      <c r="PNP42" s="78"/>
      <c r="PNQ42" s="78"/>
      <c r="PNR42" s="78"/>
      <c r="PNS42" s="78"/>
      <c r="PNT42" s="78"/>
      <c r="PNU42" s="78"/>
      <c r="PNV42" s="78"/>
      <c r="PNW42" s="78"/>
      <c r="PNX42" s="78"/>
      <c r="PNY42" s="78"/>
      <c r="PNZ42" s="78"/>
      <c r="POA42" s="78"/>
      <c r="POB42" s="78"/>
      <c r="POC42" s="78"/>
      <c r="POD42" s="78"/>
      <c r="POE42" s="78"/>
      <c r="POF42" s="78"/>
      <c r="POG42" s="78"/>
      <c r="POH42" s="78"/>
      <c r="POI42" s="78"/>
      <c r="POJ42" s="78"/>
      <c r="POK42" s="78"/>
      <c r="POL42" s="78"/>
      <c r="POM42" s="78"/>
      <c r="PON42" s="78"/>
      <c r="POO42" s="78"/>
      <c r="POP42" s="78"/>
      <c r="POQ42" s="78"/>
      <c r="POR42" s="78"/>
      <c r="POS42" s="78"/>
      <c r="POT42" s="78"/>
      <c r="POU42" s="78"/>
      <c r="POV42" s="78"/>
      <c r="POW42" s="78"/>
      <c r="POX42" s="78"/>
      <c r="POY42" s="78"/>
      <c r="POZ42" s="78"/>
      <c r="PPA42" s="78"/>
      <c r="PPB42" s="78"/>
      <c r="PPC42" s="78"/>
      <c r="PPD42" s="78"/>
      <c r="PPE42" s="78"/>
      <c r="PPF42" s="78"/>
      <c r="PPG42" s="78"/>
      <c r="PPH42" s="78"/>
      <c r="PPI42" s="78"/>
      <c r="PPJ42" s="78"/>
      <c r="PPK42" s="78"/>
      <c r="PPL42" s="78"/>
      <c r="PPM42" s="78"/>
      <c r="PPN42" s="78"/>
      <c r="PPO42" s="78"/>
      <c r="PPP42" s="78"/>
      <c r="PPQ42" s="78"/>
      <c r="PPR42" s="78"/>
      <c r="PPS42" s="78"/>
      <c r="PPT42" s="78"/>
      <c r="PPU42" s="78"/>
      <c r="PPV42" s="78"/>
      <c r="PPW42" s="78"/>
      <c r="PPX42" s="78"/>
      <c r="PPY42" s="78"/>
      <c r="PPZ42" s="78"/>
      <c r="PQA42" s="78"/>
      <c r="PQB42" s="78"/>
      <c r="PQC42" s="78"/>
      <c r="PQD42" s="78"/>
      <c r="PQE42" s="78"/>
      <c r="PQF42" s="78"/>
      <c r="PQG42" s="78"/>
      <c r="PQH42" s="78"/>
      <c r="PQI42" s="78"/>
      <c r="PQJ42" s="78"/>
      <c r="PQK42" s="78"/>
      <c r="PQL42" s="78"/>
      <c r="PQM42" s="78"/>
      <c r="PQN42" s="78"/>
      <c r="PQO42" s="78"/>
      <c r="PQP42" s="78"/>
      <c r="PQQ42" s="78"/>
      <c r="PQR42" s="78"/>
      <c r="PQS42" s="78"/>
      <c r="PQT42" s="78"/>
      <c r="PQU42" s="78"/>
      <c r="PQV42" s="78"/>
      <c r="PQW42" s="78"/>
      <c r="PQX42" s="78"/>
      <c r="PQY42" s="78"/>
      <c r="PQZ42" s="78"/>
      <c r="PRA42" s="78"/>
      <c r="PRB42" s="78"/>
      <c r="PRC42" s="78"/>
      <c r="PRD42" s="78"/>
      <c r="PRE42" s="78"/>
      <c r="PRF42" s="78"/>
      <c r="PRG42" s="78"/>
      <c r="PRH42" s="78"/>
      <c r="PRI42" s="78"/>
      <c r="PRJ42" s="78"/>
      <c r="PRK42" s="78"/>
      <c r="PRL42" s="78"/>
      <c r="PRM42" s="78"/>
      <c r="PRN42" s="78"/>
      <c r="PRO42" s="78"/>
      <c r="PRP42" s="78"/>
      <c r="PRQ42" s="78"/>
      <c r="PRR42" s="78"/>
      <c r="PRS42" s="78"/>
      <c r="PRT42" s="78"/>
      <c r="PRU42" s="78"/>
      <c r="PRV42" s="78"/>
      <c r="PRW42" s="78"/>
      <c r="PRX42" s="78"/>
      <c r="PRY42" s="78"/>
      <c r="PRZ42" s="78"/>
      <c r="PSA42" s="78"/>
      <c r="PSB42" s="78"/>
      <c r="PSC42" s="78"/>
      <c r="PSD42" s="78"/>
      <c r="PSE42" s="78"/>
      <c r="PSF42" s="78"/>
      <c r="PSG42" s="78"/>
      <c r="PSH42" s="78"/>
      <c r="PSI42" s="78"/>
      <c r="PSJ42" s="78"/>
      <c r="PSK42" s="78"/>
      <c r="PSL42" s="78"/>
      <c r="PSM42" s="78"/>
      <c r="PSN42" s="78"/>
      <c r="PSO42" s="78"/>
      <c r="PSP42" s="78"/>
      <c r="PSQ42" s="78"/>
      <c r="PSR42" s="78"/>
      <c r="PSS42" s="78"/>
      <c r="PST42" s="78"/>
      <c r="PSU42" s="78"/>
      <c r="PSV42" s="78"/>
      <c r="PSW42" s="78"/>
      <c r="PSX42" s="78"/>
      <c r="PSY42" s="78"/>
      <c r="PSZ42" s="78"/>
      <c r="PTA42" s="78"/>
      <c r="PTB42" s="78"/>
      <c r="PTC42" s="78"/>
      <c r="PTD42" s="78"/>
      <c r="PTE42" s="78"/>
      <c r="PTF42" s="78"/>
      <c r="PTG42" s="78"/>
      <c r="PTH42" s="78"/>
      <c r="PTI42" s="78"/>
      <c r="PTJ42" s="78"/>
      <c r="PTK42" s="78"/>
      <c r="PTL42" s="78"/>
      <c r="PTM42" s="78"/>
      <c r="PTN42" s="78"/>
      <c r="PTO42" s="78"/>
      <c r="PTP42" s="78"/>
      <c r="PTQ42" s="78"/>
      <c r="PTR42" s="78"/>
      <c r="PTS42" s="78"/>
      <c r="PTT42" s="78"/>
      <c r="PTU42" s="78"/>
      <c r="PTV42" s="78"/>
      <c r="PTW42" s="78"/>
      <c r="PTX42" s="78"/>
      <c r="PTY42" s="78"/>
      <c r="PTZ42" s="78"/>
      <c r="PUA42" s="78"/>
      <c r="PUB42" s="78"/>
      <c r="PUC42" s="78"/>
      <c r="PUD42" s="78"/>
      <c r="PUE42" s="78"/>
      <c r="PUF42" s="78"/>
      <c r="PUG42" s="78"/>
      <c r="PUH42" s="78"/>
      <c r="PUI42" s="78"/>
      <c r="PUJ42" s="78"/>
      <c r="PUK42" s="78"/>
      <c r="PUL42" s="78"/>
      <c r="PUM42" s="78"/>
      <c r="PUN42" s="78"/>
      <c r="PUO42" s="78"/>
      <c r="PUP42" s="78"/>
      <c r="PUQ42" s="78"/>
      <c r="PUR42" s="78"/>
      <c r="PUS42" s="78"/>
      <c r="PUT42" s="78"/>
      <c r="PUU42" s="78"/>
      <c r="PUV42" s="78"/>
      <c r="PUW42" s="78"/>
      <c r="PUX42" s="78"/>
      <c r="PUY42" s="78"/>
      <c r="PUZ42" s="78"/>
      <c r="PVA42" s="78"/>
      <c r="PVB42" s="78"/>
      <c r="PVC42" s="78"/>
      <c r="PVD42" s="78"/>
      <c r="PVE42" s="78"/>
      <c r="PVF42" s="78"/>
      <c r="PVG42" s="78"/>
      <c r="PVH42" s="78"/>
      <c r="PVI42" s="78"/>
      <c r="PVJ42" s="78"/>
      <c r="PVK42" s="78"/>
      <c r="PVL42" s="78"/>
      <c r="PVM42" s="78"/>
      <c r="PVN42" s="78"/>
      <c r="PVO42" s="78"/>
      <c r="PVP42" s="78"/>
      <c r="PVQ42" s="78"/>
      <c r="PVR42" s="78"/>
      <c r="PVS42" s="78"/>
      <c r="PVT42" s="78"/>
      <c r="PVU42" s="78"/>
      <c r="PVV42" s="78"/>
      <c r="PVW42" s="78"/>
      <c r="PVX42" s="78"/>
      <c r="PVY42" s="78"/>
      <c r="PVZ42" s="78"/>
      <c r="PWA42" s="78"/>
      <c r="PWB42" s="78"/>
      <c r="PWC42" s="78"/>
      <c r="PWD42" s="78"/>
      <c r="PWE42" s="78"/>
      <c r="PWF42" s="78"/>
      <c r="PWG42" s="78"/>
      <c r="PWH42" s="78"/>
      <c r="PWI42" s="78"/>
      <c r="PWJ42" s="78"/>
      <c r="PWK42" s="78"/>
      <c r="PWL42" s="78"/>
      <c r="PWM42" s="78"/>
      <c r="PWN42" s="78"/>
      <c r="PWO42" s="78"/>
      <c r="PWP42" s="78"/>
      <c r="PWQ42" s="78"/>
      <c r="PWR42" s="78"/>
      <c r="PWS42" s="78"/>
      <c r="PWT42" s="78"/>
      <c r="PWU42" s="78"/>
      <c r="PWV42" s="78"/>
      <c r="PWW42" s="78"/>
      <c r="PWX42" s="78"/>
      <c r="PWY42" s="78"/>
      <c r="PWZ42" s="78"/>
      <c r="PXA42" s="78"/>
      <c r="PXB42" s="78"/>
      <c r="PXC42" s="78"/>
      <c r="PXD42" s="78"/>
      <c r="PXE42" s="78"/>
      <c r="PXF42" s="78"/>
      <c r="PXG42" s="78"/>
      <c r="PXH42" s="78"/>
      <c r="PXI42" s="78"/>
      <c r="PXJ42" s="78"/>
      <c r="PXK42" s="78"/>
      <c r="PXL42" s="78"/>
      <c r="PXM42" s="78"/>
      <c r="PXN42" s="78"/>
      <c r="PXO42" s="78"/>
      <c r="PXP42" s="78"/>
      <c r="PXQ42" s="78"/>
      <c r="PXR42" s="78"/>
      <c r="PXS42" s="78"/>
      <c r="PXT42" s="78"/>
      <c r="PXU42" s="78"/>
      <c r="PXV42" s="78"/>
      <c r="PXW42" s="78"/>
      <c r="PXX42" s="78"/>
      <c r="PXY42" s="78"/>
      <c r="PXZ42" s="78"/>
      <c r="PYA42" s="78"/>
      <c r="PYB42" s="78"/>
      <c r="PYC42" s="78"/>
      <c r="PYD42" s="78"/>
      <c r="PYE42" s="78"/>
      <c r="PYF42" s="78"/>
      <c r="PYG42" s="78"/>
      <c r="PYH42" s="78"/>
      <c r="PYI42" s="78"/>
      <c r="PYJ42" s="78"/>
      <c r="PYK42" s="78"/>
      <c r="PYL42" s="78"/>
      <c r="PYM42" s="78"/>
      <c r="PYN42" s="78"/>
      <c r="PYO42" s="78"/>
      <c r="PYP42" s="78"/>
      <c r="PYQ42" s="78"/>
      <c r="PYR42" s="78"/>
      <c r="PYS42" s="78"/>
      <c r="PYT42" s="78"/>
      <c r="PYU42" s="78"/>
      <c r="PYV42" s="78"/>
      <c r="PYW42" s="78"/>
      <c r="PYX42" s="78"/>
      <c r="PYY42" s="78"/>
      <c r="PYZ42" s="78"/>
      <c r="PZA42" s="78"/>
      <c r="PZB42" s="78"/>
      <c r="PZC42" s="78"/>
      <c r="PZD42" s="78"/>
      <c r="PZE42" s="78"/>
      <c r="PZF42" s="78"/>
      <c r="PZG42" s="78"/>
      <c r="PZH42" s="78"/>
      <c r="PZI42" s="78"/>
      <c r="PZJ42" s="78"/>
      <c r="PZK42" s="78"/>
      <c r="PZL42" s="78"/>
      <c r="PZM42" s="78"/>
      <c r="PZN42" s="78"/>
      <c r="PZO42" s="78"/>
      <c r="PZP42" s="78"/>
      <c r="PZQ42" s="78"/>
      <c r="PZR42" s="78"/>
      <c r="PZS42" s="78"/>
      <c r="PZT42" s="78"/>
      <c r="PZU42" s="78"/>
      <c r="PZV42" s="78"/>
      <c r="PZW42" s="78"/>
      <c r="PZX42" s="78"/>
      <c r="PZY42" s="78"/>
      <c r="PZZ42" s="78"/>
      <c r="QAA42" s="78"/>
      <c r="QAB42" s="78"/>
      <c r="QAC42" s="78"/>
      <c r="QAD42" s="78"/>
      <c r="QAE42" s="78"/>
      <c r="QAF42" s="78"/>
      <c r="QAG42" s="78"/>
      <c r="QAH42" s="78"/>
      <c r="QAI42" s="78"/>
      <c r="QAJ42" s="78"/>
      <c r="QAK42" s="78"/>
      <c r="QAL42" s="78"/>
      <c r="QAM42" s="78"/>
      <c r="QAN42" s="78"/>
      <c r="QAO42" s="78"/>
      <c r="QAP42" s="78"/>
      <c r="QAQ42" s="78"/>
      <c r="QAR42" s="78"/>
      <c r="QAS42" s="78"/>
      <c r="QAT42" s="78"/>
      <c r="QAU42" s="78"/>
      <c r="QAV42" s="78"/>
      <c r="QAW42" s="78"/>
      <c r="QAX42" s="78"/>
      <c r="QAY42" s="78"/>
      <c r="QAZ42" s="78"/>
      <c r="QBA42" s="78"/>
      <c r="QBB42" s="78"/>
      <c r="QBC42" s="78"/>
      <c r="QBD42" s="78"/>
      <c r="QBE42" s="78"/>
      <c r="QBF42" s="78"/>
      <c r="QBG42" s="78"/>
      <c r="QBH42" s="78"/>
      <c r="QBI42" s="78"/>
      <c r="QBJ42" s="78"/>
      <c r="QBK42" s="78"/>
      <c r="QBL42" s="78"/>
      <c r="QBM42" s="78"/>
      <c r="QBN42" s="78"/>
      <c r="QBO42" s="78"/>
      <c r="QBP42" s="78"/>
      <c r="QBQ42" s="78"/>
      <c r="QBR42" s="78"/>
      <c r="QBS42" s="78"/>
      <c r="QBT42" s="78"/>
      <c r="QBU42" s="78"/>
      <c r="QBV42" s="78"/>
      <c r="QBW42" s="78"/>
      <c r="QBX42" s="78"/>
      <c r="QBY42" s="78"/>
      <c r="QBZ42" s="78"/>
      <c r="QCA42" s="78"/>
      <c r="QCB42" s="78"/>
      <c r="QCC42" s="78"/>
      <c r="QCD42" s="78"/>
      <c r="QCE42" s="78"/>
      <c r="QCF42" s="78"/>
      <c r="QCG42" s="78"/>
      <c r="QCH42" s="78"/>
      <c r="QCI42" s="78"/>
      <c r="QCJ42" s="78"/>
      <c r="QCK42" s="78"/>
      <c r="QCL42" s="78"/>
      <c r="QCM42" s="78"/>
      <c r="QCN42" s="78"/>
      <c r="QCO42" s="78"/>
      <c r="QCP42" s="78"/>
      <c r="QCQ42" s="78"/>
      <c r="QCR42" s="78"/>
      <c r="QCS42" s="78"/>
      <c r="QCT42" s="78"/>
      <c r="QCU42" s="78"/>
      <c r="QCV42" s="78"/>
      <c r="QCW42" s="78"/>
      <c r="QCX42" s="78"/>
      <c r="QCY42" s="78"/>
      <c r="QCZ42" s="78"/>
      <c r="QDA42" s="78"/>
      <c r="QDB42" s="78"/>
      <c r="QDC42" s="78"/>
      <c r="QDD42" s="78"/>
      <c r="QDE42" s="78"/>
      <c r="QDF42" s="78"/>
      <c r="QDG42" s="78"/>
      <c r="QDH42" s="78"/>
      <c r="QDI42" s="78"/>
      <c r="QDJ42" s="78"/>
      <c r="QDK42" s="78"/>
      <c r="QDL42" s="78"/>
      <c r="QDM42" s="78"/>
      <c r="QDN42" s="78"/>
      <c r="QDO42" s="78"/>
      <c r="QDP42" s="78"/>
      <c r="QDQ42" s="78"/>
      <c r="QDR42" s="78"/>
      <c r="QDS42" s="78"/>
      <c r="QDT42" s="78"/>
      <c r="QDU42" s="78"/>
      <c r="QDV42" s="78"/>
      <c r="QDW42" s="78"/>
      <c r="QDX42" s="78"/>
      <c r="QDY42" s="78"/>
      <c r="QDZ42" s="78"/>
      <c r="QEA42" s="78"/>
      <c r="QEB42" s="78"/>
      <c r="QEC42" s="78"/>
      <c r="QED42" s="78"/>
      <c r="QEE42" s="78"/>
      <c r="QEF42" s="78"/>
      <c r="QEG42" s="78"/>
      <c r="QEH42" s="78"/>
      <c r="QEI42" s="78"/>
      <c r="QEJ42" s="78"/>
      <c r="QEK42" s="78"/>
      <c r="QEL42" s="78"/>
      <c r="QEM42" s="78"/>
      <c r="QEN42" s="78"/>
      <c r="QEO42" s="78"/>
      <c r="QEP42" s="78"/>
      <c r="QEQ42" s="78"/>
      <c r="QER42" s="78"/>
      <c r="QES42" s="78"/>
      <c r="QET42" s="78"/>
      <c r="QEU42" s="78"/>
      <c r="QEV42" s="78"/>
      <c r="QEW42" s="78"/>
      <c r="QEX42" s="78"/>
      <c r="QEY42" s="78"/>
      <c r="QEZ42" s="78"/>
      <c r="QFA42" s="78"/>
      <c r="QFB42" s="78"/>
      <c r="QFC42" s="78"/>
      <c r="QFD42" s="78"/>
      <c r="QFE42" s="78"/>
      <c r="QFF42" s="78"/>
      <c r="QFG42" s="78"/>
      <c r="QFH42" s="78"/>
      <c r="QFI42" s="78"/>
      <c r="QFJ42" s="78"/>
      <c r="QFK42" s="78"/>
      <c r="QFL42" s="78"/>
      <c r="QFM42" s="78"/>
      <c r="QFN42" s="78"/>
      <c r="QFO42" s="78"/>
      <c r="QFP42" s="78"/>
      <c r="QFQ42" s="78"/>
      <c r="QFR42" s="78"/>
      <c r="QFS42" s="78"/>
      <c r="QFT42" s="78"/>
      <c r="QFU42" s="78"/>
      <c r="QFV42" s="78"/>
      <c r="QFW42" s="78"/>
      <c r="QFX42" s="78"/>
      <c r="QFY42" s="78"/>
      <c r="QFZ42" s="78"/>
      <c r="QGA42" s="78"/>
      <c r="QGB42" s="78"/>
      <c r="QGC42" s="78"/>
      <c r="QGD42" s="78"/>
      <c r="QGE42" s="78"/>
      <c r="QGF42" s="78"/>
      <c r="QGG42" s="78"/>
      <c r="QGH42" s="78"/>
      <c r="QGI42" s="78"/>
      <c r="QGJ42" s="78"/>
      <c r="QGK42" s="78"/>
      <c r="QGL42" s="78"/>
      <c r="QGM42" s="78"/>
      <c r="QGN42" s="78"/>
      <c r="QGO42" s="78"/>
      <c r="QGP42" s="78"/>
      <c r="QGQ42" s="78"/>
      <c r="QGR42" s="78"/>
      <c r="QGS42" s="78"/>
      <c r="QGT42" s="78"/>
      <c r="QGU42" s="78"/>
      <c r="QGV42" s="78"/>
      <c r="QGW42" s="78"/>
      <c r="QGX42" s="78"/>
      <c r="QGY42" s="78"/>
      <c r="QGZ42" s="78"/>
      <c r="QHA42" s="78"/>
      <c r="QHB42" s="78"/>
      <c r="QHC42" s="78"/>
      <c r="QHD42" s="78"/>
      <c r="QHE42" s="78"/>
      <c r="QHF42" s="78"/>
      <c r="QHG42" s="78"/>
      <c r="QHH42" s="78"/>
      <c r="QHI42" s="78"/>
      <c r="QHJ42" s="78"/>
      <c r="QHK42" s="78"/>
      <c r="QHL42" s="78"/>
      <c r="QHM42" s="78"/>
      <c r="QHN42" s="78"/>
      <c r="QHO42" s="78"/>
      <c r="QHP42" s="78"/>
      <c r="QHQ42" s="78"/>
      <c r="QHR42" s="78"/>
      <c r="QHS42" s="78"/>
      <c r="QHT42" s="78"/>
      <c r="QHU42" s="78"/>
      <c r="QHV42" s="78"/>
      <c r="QHW42" s="78"/>
      <c r="QHX42" s="78"/>
      <c r="QHY42" s="78"/>
      <c r="QHZ42" s="78"/>
      <c r="QIA42" s="78"/>
      <c r="QIB42" s="78"/>
      <c r="QIC42" s="78"/>
      <c r="QID42" s="78"/>
      <c r="QIE42" s="78"/>
      <c r="QIF42" s="78"/>
      <c r="QIG42" s="78"/>
      <c r="QIH42" s="78"/>
      <c r="QII42" s="78"/>
      <c r="QIJ42" s="78"/>
      <c r="QIK42" s="78"/>
      <c r="QIL42" s="78"/>
      <c r="QIM42" s="78"/>
      <c r="QIN42" s="78"/>
      <c r="QIO42" s="78"/>
      <c r="QIP42" s="78"/>
      <c r="QIQ42" s="78"/>
      <c r="QIR42" s="78"/>
      <c r="QIS42" s="78"/>
      <c r="QIT42" s="78"/>
      <c r="QIU42" s="78"/>
      <c r="QIV42" s="78"/>
      <c r="QIW42" s="78"/>
      <c r="QIX42" s="78"/>
      <c r="QIY42" s="78"/>
      <c r="QIZ42" s="78"/>
      <c r="QJA42" s="78"/>
      <c r="QJB42" s="78"/>
      <c r="QJC42" s="78"/>
      <c r="QJD42" s="78"/>
      <c r="QJE42" s="78"/>
      <c r="QJF42" s="78"/>
      <c r="QJG42" s="78"/>
      <c r="QJH42" s="78"/>
      <c r="QJI42" s="78"/>
      <c r="QJJ42" s="78"/>
      <c r="QJK42" s="78"/>
      <c r="QJL42" s="78"/>
      <c r="QJM42" s="78"/>
      <c r="QJN42" s="78"/>
      <c r="QJO42" s="78"/>
      <c r="QJP42" s="78"/>
      <c r="QJQ42" s="78"/>
      <c r="QJR42" s="78"/>
      <c r="QJS42" s="78"/>
      <c r="QJT42" s="78"/>
      <c r="QJU42" s="78"/>
      <c r="QJV42" s="78"/>
      <c r="QJW42" s="78"/>
      <c r="QJX42" s="78"/>
      <c r="QJY42" s="78"/>
      <c r="QJZ42" s="78"/>
      <c r="QKA42" s="78"/>
      <c r="QKB42" s="78"/>
      <c r="QKC42" s="78"/>
      <c r="QKD42" s="78"/>
      <c r="QKE42" s="78"/>
      <c r="QKF42" s="78"/>
      <c r="QKG42" s="78"/>
      <c r="QKH42" s="78"/>
      <c r="QKI42" s="78"/>
      <c r="QKJ42" s="78"/>
      <c r="QKK42" s="78"/>
      <c r="QKL42" s="78"/>
      <c r="QKM42" s="78"/>
      <c r="QKN42" s="78"/>
      <c r="QKO42" s="78"/>
      <c r="QKP42" s="78"/>
      <c r="QKQ42" s="78"/>
      <c r="QKR42" s="78"/>
      <c r="QKS42" s="78"/>
      <c r="QKT42" s="78"/>
      <c r="QKU42" s="78"/>
      <c r="QKV42" s="78"/>
      <c r="QKW42" s="78"/>
      <c r="QKX42" s="78"/>
      <c r="QKY42" s="78"/>
      <c r="QKZ42" s="78"/>
      <c r="QLA42" s="78"/>
      <c r="QLB42" s="78"/>
      <c r="QLC42" s="78"/>
      <c r="QLD42" s="78"/>
      <c r="QLE42" s="78"/>
      <c r="QLF42" s="78"/>
      <c r="QLG42" s="78"/>
      <c r="QLH42" s="78"/>
      <c r="QLI42" s="78"/>
      <c r="QLJ42" s="78"/>
      <c r="QLK42" s="78"/>
      <c r="QLL42" s="78"/>
      <c r="QLM42" s="78"/>
      <c r="QLN42" s="78"/>
      <c r="QLO42" s="78"/>
      <c r="QLP42" s="78"/>
      <c r="QLQ42" s="78"/>
      <c r="QLR42" s="78"/>
      <c r="QLS42" s="78"/>
      <c r="QLT42" s="78"/>
      <c r="QLU42" s="78"/>
      <c r="QLV42" s="78"/>
      <c r="QLW42" s="78"/>
      <c r="QLX42" s="78"/>
      <c r="QLY42" s="78"/>
      <c r="QLZ42" s="78"/>
      <c r="QMA42" s="78"/>
      <c r="QMB42" s="78"/>
      <c r="QMC42" s="78"/>
      <c r="QMD42" s="78"/>
      <c r="QME42" s="78"/>
      <c r="QMF42" s="78"/>
      <c r="QMG42" s="78"/>
      <c r="QMH42" s="78"/>
      <c r="QMI42" s="78"/>
      <c r="QMJ42" s="78"/>
      <c r="QMK42" s="78"/>
      <c r="QML42" s="78"/>
      <c r="QMM42" s="78"/>
      <c r="QMN42" s="78"/>
      <c r="QMO42" s="78"/>
      <c r="QMP42" s="78"/>
      <c r="QMQ42" s="78"/>
      <c r="QMR42" s="78"/>
      <c r="QMS42" s="78"/>
      <c r="QMT42" s="78"/>
      <c r="QMU42" s="78"/>
      <c r="QMV42" s="78"/>
      <c r="QMW42" s="78"/>
      <c r="QMX42" s="78"/>
      <c r="QMY42" s="78"/>
      <c r="QMZ42" s="78"/>
      <c r="QNA42" s="78"/>
      <c r="QNB42" s="78"/>
      <c r="QNC42" s="78"/>
      <c r="QND42" s="78"/>
      <c r="QNE42" s="78"/>
      <c r="QNF42" s="78"/>
      <c r="QNG42" s="78"/>
      <c r="QNH42" s="78"/>
      <c r="QNI42" s="78"/>
      <c r="QNJ42" s="78"/>
      <c r="QNK42" s="78"/>
      <c r="QNL42" s="78"/>
      <c r="QNM42" s="78"/>
      <c r="QNN42" s="78"/>
      <c r="QNO42" s="78"/>
      <c r="QNP42" s="78"/>
      <c r="QNQ42" s="78"/>
      <c r="QNR42" s="78"/>
      <c r="QNS42" s="78"/>
      <c r="QNT42" s="78"/>
      <c r="QNU42" s="78"/>
      <c r="QNV42" s="78"/>
      <c r="QNW42" s="78"/>
      <c r="QNX42" s="78"/>
      <c r="QNY42" s="78"/>
      <c r="QNZ42" s="78"/>
      <c r="QOA42" s="78"/>
      <c r="QOB42" s="78"/>
      <c r="QOC42" s="78"/>
      <c r="QOD42" s="78"/>
      <c r="QOE42" s="78"/>
      <c r="QOF42" s="78"/>
      <c r="QOG42" s="78"/>
      <c r="QOH42" s="78"/>
      <c r="QOI42" s="78"/>
      <c r="QOJ42" s="78"/>
      <c r="QOK42" s="78"/>
      <c r="QOL42" s="78"/>
      <c r="QOM42" s="78"/>
      <c r="QON42" s="78"/>
      <c r="QOO42" s="78"/>
      <c r="QOP42" s="78"/>
      <c r="QOQ42" s="78"/>
      <c r="QOR42" s="78"/>
      <c r="QOS42" s="78"/>
      <c r="QOT42" s="78"/>
      <c r="QOU42" s="78"/>
      <c r="QOV42" s="78"/>
      <c r="QOW42" s="78"/>
      <c r="QOX42" s="78"/>
      <c r="QOY42" s="78"/>
      <c r="QOZ42" s="78"/>
      <c r="QPA42" s="78"/>
      <c r="QPB42" s="78"/>
      <c r="QPC42" s="78"/>
      <c r="QPD42" s="78"/>
      <c r="QPE42" s="78"/>
      <c r="QPF42" s="78"/>
      <c r="QPG42" s="78"/>
      <c r="QPH42" s="78"/>
      <c r="QPI42" s="78"/>
      <c r="QPJ42" s="78"/>
      <c r="QPK42" s="78"/>
      <c r="QPL42" s="78"/>
      <c r="QPM42" s="78"/>
      <c r="QPN42" s="78"/>
      <c r="QPO42" s="78"/>
      <c r="QPP42" s="78"/>
      <c r="QPQ42" s="78"/>
      <c r="QPR42" s="78"/>
      <c r="QPS42" s="78"/>
      <c r="QPT42" s="78"/>
      <c r="QPU42" s="78"/>
      <c r="QPV42" s="78"/>
      <c r="QPW42" s="78"/>
      <c r="QPX42" s="78"/>
      <c r="QPY42" s="78"/>
      <c r="QPZ42" s="78"/>
      <c r="QQA42" s="78"/>
      <c r="QQB42" s="78"/>
      <c r="QQC42" s="78"/>
      <c r="QQD42" s="78"/>
      <c r="QQE42" s="78"/>
      <c r="QQF42" s="78"/>
      <c r="QQG42" s="78"/>
      <c r="QQH42" s="78"/>
      <c r="QQI42" s="78"/>
      <c r="QQJ42" s="78"/>
      <c r="QQK42" s="78"/>
      <c r="QQL42" s="78"/>
      <c r="QQM42" s="78"/>
      <c r="QQN42" s="78"/>
      <c r="QQO42" s="78"/>
      <c r="QQP42" s="78"/>
      <c r="QQQ42" s="78"/>
      <c r="QQR42" s="78"/>
      <c r="QQS42" s="78"/>
      <c r="QQT42" s="78"/>
      <c r="QQU42" s="78"/>
      <c r="QQV42" s="78"/>
      <c r="QQW42" s="78"/>
      <c r="QQX42" s="78"/>
      <c r="QQY42" s="78"/>
      <c r="QQZ42" s="78"/>
      <c r="QRA42" s="78"/>
      <c r="QRB42" s="78"/>
      <c r="QRC42" s="78"/>
      <c r="QRD42" s="78"/>
      <c r="QRE42" s="78"/>
      <c r="QRF42" s="78"/>
      <c r="QRG42" s="78"/>
      <c r="QRH42" s="78"/>
      <c r="QRI42" s="78"/>
      <c r="QRJ42" s="78"/>
      <c r="QRK42" s="78"/>
      <c r="QRL42" s="78"/>
      <c r="QRM42" s="78"/>
      <c r="QRN42" s="78"/>
      <c r="QRO42" s="78"/>
      <c r="QRP42" s="78"/>
      <c r="QRQ42" s="78"/>
      <c r="QRR42" s="78"/>
      <c r="QRS42" s="78"/>
      <c r="QRT42" s="78"/>
      <c r="QRU42" s="78"/>
      <c r="QRV42" s="78"/>
      <c r="QRW42" s="78"/>
      <c r="QRX42" s="78"/>
      <c r="QRY42" s="78"/>
      <c r="QRZ42" s="78"/>
      <c r="QSA42" s="78"/>
      <c r="QSB42" s="78"/>
      <c r="QSC42" s="78"/>
      <c r="QSD42" s="78"/>
      <c r="QSE42" s="78"/>
      <c r="QSF42" s="78"/>
      <c r="QSG42" s="78"/>
      <c r="QSH42" s="78"/>
      <c r="QSI42" s="78"/>
      <c r="QSJ42" s="78"/>
      <c r="QSK42" s="78"/>
      <c r="QSL42" s="78"/>
      <c r="QSM42" s="78"/>
      <c r="QSN42" s="78"/>
      <c r="QSO42" s="78"/>
      <c r="QSP42" s="78"/>
      <c r="QSQ42" s="78"/>
      <c r="QSR42" s="78"/>
      <c r="QSS42" s="78"/>
      <c r="QST42" s="78"/>
      <c r="QSU42" s="78"/>
      <c r="QSV42" s="78"/>
      <c r="QSW42" s="78"/>
      <c r="QSX42" s="78"/>
      <c r="QSY42" s="78"/>
      <c r="QSZ42" s="78"/>
      <c r="QTA42" s="78"/>
      <c r="QTB42" s="78"/>
      <c r="QTC42" s="78"/>
      <c r="QTD42" s="78"/>
      <c r="QTE42" s="78"/>
      <c r="QTF42" s="78"/>
      <c r="QTG42" s="78"/>
      <c r="QTH42" s="78"/>
      <c r="QTI42" s="78"/>
      <c r="QTJ42" s="78"/>
      <c r="QTK42" s="78"/>
      <c r="QTL42" s="78"/>
      <c r="QTM42" s="78"/>
      <c r="QTN42" s="78"/>
      <c r="QTO42" s="78"/>
      <c r="QTP42" s="78"/>
      <c r="QTQ42" s="78"/>
      <c r="QTR42" s="78"/>
      <c r="QTS42" s="78"/>
      <c r="QTT42" s="78"/>
      <c r="QTU42" s="78"/>
      <c r="QTV42" s="78"/>
      <c r="QTW42" s="78"/>
      <c r="QTX42" s="78"/>
      <c r="QTY42" s="78"/>
      <c r="QTZ42" s="78"/>
      <c r="QUA42" s="78"/>
      <c r="QUB42" s="78"/>
      <c r="QUC42" s="78"/>
      <c r="QUD42" s="78"/>
      <c r="QUE42" s="78"/>
      <c r="QUF42" s="78"/>
      <c r="QUG42" s="78"/>
      <c r="QUH42" s="78"/>
      <c r="QUI42" s="78"/>
      <c r="QUJ42" s="78"/>
      <c r="QUK42" s="78"/>
      <c r="QUL42" s="78"/>
      <c r="QUM42" s="78"/>
      <c r="QUN42" s="78"/>
      <c r="QUO42" s="78"/>
      <c r="QUP42" s="78"/>
      <c r="QUQ42" s="78"/>
      <c r="QUR42" s="78"/>
      <c r="QUS42" s="78"/>
      <c r="QUT42" s="78"/>
      <c r="QUU42" s="78"/>
      <c r="QUV42" s="78"/>
      <c r="QUW42" s="78"/>
      <c r="QUX42" s="78"/>
      <c r="QUY42" s="78"/>
      <c r="QUZ42" s="78"/>
      <c r="QVA42" s="78"/>
      <c r="QVB42" s="78"/>
      <c r="QVC42" s="78"/>
      <c r="QVD42" s="78"/>
      <c r="QVE42" s="78"/>
      <c r="QVF42" s="78"/>
      <c r="QVG42" s="78"/>
      <c r="QVH42" s="78"/>
      <c r="QVI42" s="78"/>
      <c r="QVJ42" s="78"/>
      <c r="QVK42" s="78"/>
      <c r="QVL42" s="78"/>
      <c r="QVM42" s="78"/>
      <c r="QVN42" s="78"/>
      <c r="QVO42" s="78"/>
      <c r="QVP42" s="78"/>
      <c r="QVQ42" s="78"/>
      <c r="QVR42" s="78"/>
      <c r="QVS42" s="78"/>
      <c r="QVT42" s="78"/>
      <c r="QVU42" s="78"/>
      <c r="QVV42" s="78"/>
      <c r="QVW42" s="78"/>
      <c r="QVX42" s="78"/>
      <c r="QVY42" s="78"/>
      <c r="QVZ42" s="78"/>
      <c r="QWA42" s="78"/>
      <c r="QWB42" s="78"/>
      <c r="QWC42" s="78"/>
      <c r="QWD42" s="78"/>
      <c r="QWE42" s="78"/>
      <c r="QWF42" s="78"/>
      <c r="QWG42" s="78"/>
      <c r="QWH42" s="78"/>
      <c r="QWI42" s="78"/>
      <c r="QWJ42" s="78"/>
      <c r="QWK42" s="78"/>
      <c r="QWL42" s="78"/>
      <c r="QWM42" s="78"/>
      <c r="QWN42" s="78"/>
      <c r="QWO42" s="78"/>
      <c r="QWP42" s="78"/>
      <c r="QWQ42" s="78"/>
      <c r="QWR42" s="78"/>
      <c r="QWS42" s="78"/>
      <c r="QWT42" s="78"/>
      <c r="QWU42" s="78"/>
      <c r="QWV42" s="78"/>
      <c r="QWW42" s="78"/>
      <c r="QWX42" s="78"/>
      <c r="QWY42" s="78"/>
      <c r="QWZ42" s="78"/>
      <c r="QXA42" s="78"/>
      <c r="QXB42" s="78"/>
      <c r="QXC42" s="78"/>
      <c r="QXD42" s="78"/>
      <c r="QXE42" s="78"/>
      <c r="QXF42" s="78"/>
      <c r="QXG42" s="78"/>
      <c r="QXH42" s="78"/>
      <c r="QXI42" s="78"/>
      <c r="QXJ42" s="78"/>
      <c r="QXK42" s="78"/>
      <c r="QXL42" s="78"/>
      <c r="QXM42" s="78"/>
      <c r="QXN42" s="78"/>
      <c r="QXO42" s="78"/>
      <c r="QXP42" s="78"/>
      <c r="QXQ42" s="78"/>
      <c r="QXR42" s="78"/>
      <c r="QXS42" s="78"/>
      <c r="QXT42" s="78"/>
      <c r="QXU42" s="78"/>
      <c r="QXV42" s="78"/>
      <c r="QXW42" s="78"/>
      <c r="QXX42" s="78"/>
      <c r="QXY42" s="78"/>
      <c r="QXZ42" s="78"/>
      <c r="QYA42" s="78"/>
      <c r="QYB42" s="78"/>
      <c r="QYC42" s="78"/>
      <c r="QYD42" s="78"/>
      <c r="QYE42" s="78"/>
      <c r="QYF42" s="78"/>
      <c r="QYG42" s="78"/>
      <c r="QYH42" s="78"/>
      <c r="QYI42" s="78"/>
      <c r="QYJ42" s="78"/>
      <c r="QYK42" s="78"/>
      <c r="QYL42" s="78"/>
      <c r="QYM42" s="78"/>
      <c r="QYN42" s="78"/>
      <c r="QYO42" s="78"/>
      <c r="QYP42" s="78"/>
      <c r="QYQ42" s="78"/>
      <c r="QYR42" s="78"/>
      <c r="QYS42" s="78"/>
      <c r="QYT42" s="78"/>
      <c r="QYU42" s="78"/>
      <c r="QYV42" s="78"/>
      <c r="QYW42" s="78"/>
      <c r="QYX42" s="78"/>
      <c r="QYY42" s="78"/>
      <c r="QYZ42" s="78"/>
      <c r="QZA42" s="78"/>
      <c r="QZB42" s="78"/>
      <c r="QZC42" s="78"/>
      <c r="QZD42" s="78"/>
      <c r="QZE42" s="78"/>
      <c r="QZF42" s="78"/>
      <c r="QZG42" s="78"/>
      <c r="QZH42" s="78"/>
      <c r="QZI42" s="78"/>
      <c r="QZJ42" s="78"/>
      <c r="QZK42" s="78"/>
      <c r="QZL42" s="78"/>
      <c r="QZM42" s="78"/>
      <c r="QZN42" s="78"/>
      <c r="QZO42" s="78"/>
      <c r="QZP42" s="78"/>
      <c r="QZQ42" s="78"/>
      <c r="QZR42" s="78"/>
      <c r="QZS42" s="78"/>
      <c r="QZT42" s="78"/>
      <c r="QZU42" s="78"/>
      <c r="QZV42" s="78"/>
      <c r="QZW42" s="78"/>
      <c r="QZX42" s="78"/>
      <c r="QZY42" s="78"/>
      <c r="QZZ42" s="78"/>
      <c r="RAA42" s="78"/>
      <c r="RAB42" s="78"/>
      <c r="RAC42" s="78"/>
      <c r="RAD42" s="78"/>
      <c r="RAE42" s="78"/>
      <c r="RAF42" s="78"/>
      <c r="RAG42" s="78"/>
      <c r="RAH42" s="78"/>
      <c r="RAI42" s="78"/>
      <c r="RAJ42" s="78"/>
      <c r="RAK42" s="78"/>
      <c r="RAL42" s="78"/>
      <c r="RAM42" s="78"/>
      <c r="RAN42" s="78"/>
      <c r="RAO42" s="78"/>
      <c r="RAP42" s="78"/>
      <c r="RAQ42" s="78"/>
      <c r="RAR42" s="78"/>
      <c r="RAS42" s="78"/>
      <c r="RAT42" s="78"/>
      <c r="RAU42" s="78"/>
      <c r="RAV42" s="78"/>
      <c r="RAW42" s="78"/>
      <c r="RAX42" s="78"/>
      <c r="RAY42" s="78"/>
      <c r="RAZ42" s="78"/>
      <c r="RBA42" s="78"/>
      <c r="RBB42" s="78"/>
      <c r="RBC42" s="78"/>
      <c r="RBD42" s="78"/>
      <c r="RBE42" s="78"/>
      <c r="RBF42" s="78"/>
      <c r="RBG42" s="78"/>
      <c r="RBH42" s="78"/>
      <c r="RBI42" s="78"/>
      <c r="RBJ42" s="78"/>
      <c r="RBK42" s="78"/>
      <c r="RBL42" s="78"/>
      <c r="RBM42" s="78"/>
      <c r="RBN42" s="78"/>
      <c r="RBO42" s="78"/>
      <c r="RBP42" s="78"/>
      <c r="RBQ42" s="78"/>
      <c r="RBR42" s="78"/>
      <c r="RBS42" s="78"/>
      <c r="RBT42" s="78"/>
      <c r="RBU42" s="78"/>
      <c r="RBV42" s="78"/>
      <c r="RBW42" s="78"/>
      <c r="RBX42" s="78"/>
      <c r="RBY42" s="78"/>
      <c r="RBZ42" s="78"/>
      <c r="RCA42" s="78"/>
      <c r="RCB42" s="78"/>
      <c r="RCC42" s="78"/>
      <c r="RCD42" s="78"/>
      <c r="RCE42" s="78"/>
      <c r="RCF42" s="78"/>
      <c r="RCG42" s="78"/>
      <c r="RCH42" s="78"/>
      <c r="RCI42" s="78"/>
      <c r="RCJ42" s="78"/>
      <c r="RCK42" s="78"/>
      <c r="RCL42" s="78"/>
      <c r="RCM42" s="78"/>
      <c r="RCN42" s="78"/>
      <c r="RCO42" s="78"/>
      <c r="RCP42" s="78"/>
      <c r="RCQ42" s="78"/>
      <c r="RCR42" s="78"/>
      <c r="RCS42" s="78"/>
      <c r="RCT42" s="78"/>
      <c r="RCU42" s="78"/>
      <c r="RCV42" s="78"/>
      <c r="RCW42" s="78"/>
      <c r="RCX42" s="78"/>
      <c r="RCY42" s="78"/>
      <c r="RCZ42" s="78"/>
      <c r="RDA42" s="78"/>
      <c r="RDB42" s="78"/>
      <c r="RDC42" s="78"/>
      <c r="RDD42" s="78"/>
      <c r="RDE42" s="78"/>
      <c r="RDF42" s="78"/>
      <c r="RDG42" s="78"/>
      <c r="RDH42" s="78"/>
      <c r="RDI42" s="78"/>
      <c r="RDJ42" s="78"/>
      <c r="RDK42" s="78"/>
      <c r="RDL42" s="78"/>
      <c r="RDM42" s="78"/>
      <c r="RDN42" s="78"/>
      <c r="RDO42" s="78"/>
      <c r="RDP42" s="78"/>
      <c r="RDQ42" s="78"/>
      <c r="RDR42" s="78"/>
      <c r="RDS42" s="78"/>
      <c r="RDT42" s="78"/>
      <c r="RDU42" s="78"/>
      <c r="RDV42" s="78"/>
      <c r="RDW42" s="78"/>
      <c r="RDX42" s="78"/>
      <c r="RDY42" s="78"/>
      <c r="RDZ42" s="78"/>
      <c r="REA42" s="78"/>
      <c r="REB42" s="78"/>
      <c r="REC42" s="78"/>
      <c r="RED42" s="78"/>
      <c r="REE42" s="78"/>
      <c r="REF42" s="78"/>
      <c r="REG42" s="78"/>
      <c r="REH42" s="78"/>
      <c r="REI42" s="78"/>
      <c r="REJ42" s="78"/>
      <c r="REK42" s="78"/>
      <c r="REL42" s="78"/>
      <c r="REM42" s="78"/>
      <c r="REN42" s="78"/>
      <c r="REO42" s="78"/>
      <c r="REP42" s="78"/>
      <c r="REQ42" s="78"/>
      <c r="RER42" s="78"/>
      <c r="RES42" s="78"/>
      <c r="RET42" s="78"/>
      <c r="REU42" s="78"/>
      <c r="REV42" s="78"/>
      <c r="REW42" s="78"/>
      <c r="REX42" s="78"/>
      <c r="REY42" s="78"/>
      <c r="REZ42" s="78"/>
      <c r="RFA42" s="78"/>
      <c r="RFB42" s="78"/>
      <c r="RFC42" s="78"/>
      <c r="RFD42" s="78"/>
      <c r="RFE42" s="78"/>
      <c r="RFF42" s="78"/>
      <c r="RFG42" s="78"/>
      <c r="RFH42" s="78"/>
      <c r="RFI42" s="78"/>
      <c r="RFJ42" s="78"/>
      <c r="RFK42" s="78"/>
      <c r="RFL42" s="78"/>
      <c r="RFM42" s="78"/>
      <c r="RFN42" s="78"/>
      <c r="RFO42" s="78"/>
      <c r="RFP42" s="78"/>
      <c r="RFQ42" s="78"/>
      <c r="RFR42" s="78"/>
      <c r="RFS42" s="78"/>
      <c r="RFT42" s="78"/>
      <c r="RFU42" s="78"/>
      <c r="RFV42" s="78"/>
      <c r="RFW42" s="78"/>
      <c r="RFX42" s="78"/>
      <c r="RFY42" s="78"/>
      <c r="RFZ42" s="78"/>
      <c r="RGA42" s="78"/>
      <c r="RGB42" s="78"/>
      <c r="RGC42" s="78"/>
      <c r="RGD42" s="78"/>
      <c r="RGE42" s="78"/>
      <c r="RGF42" s="78"/>
      <c r="RGG42" s="78"/>
      <c r="RGH42" s="78"/>
      <c r="RGI42" s="78"/>
      <c r="RGJ42" s="78"/>
      <c r="RGK42" s="78"/>
      <c r="RGL42" s="78"/>
      <c r="RGM42" s="78"/>
      <c r="RGN42" s="78"/>
      <c r="RGO42" s="78"/>
      <c r="RGP42" s="78"/>
      <c r="RGQ42" s="78"/>
      <c r="RGR42" s="78"/>
      <c r="RGS42" s="78"/>
      <c r="RGT42" s="78"/>
      <c r="RGU42" s="78"/>
      <c r="RGV42" s="78"/>
      <c r="RGW42" s="78"/>
      <c r="RGX42" s="78"/>
      <c r="RGY42" s="78"/>
      <c r="RGZ42" s="78"/>
      <c r="RHA42" s="78"/>
      <c r="RHB42" s="78"/>
      <c r="RHC42" s="78"/>
      <c r="RHD42" s="78"/>
      <c r="RHE42" s="78"/>
      <c r="RHF42" s="78"/>
      <c r="RHG42" s="78"/>
      <c r="RHH42" s="78"/>
      <c r="RHI42" s="78"/>
      <c r="RHJ42" s="78"/>
      <c r="RHK42" s="78"/>
      <c r="RHL42" s="78"/>
      <c r="RHM42" s="78"/>
      <c r="RHN42" s="78"/>
      <c r="RHO42" s="78"/>
      <c r="RHP42" s="78"/>
      <c r="RHQ42" s="78"/>
      <c r="RHR42" s="78"/>
      <c r="RHS42" s="78"/>
      <c r="RHT42" s="78"/>
      <c r="RHU42" s="78"/>
      <c r="RHV42" s="78"/>
      <c r="RHW42" s="78"/>
      <c r="RHX42" s="78"/>
      <c r="RHY42" s="78"/>
      <c r="RHZ42" s="78"/>
      <c r="RIA42" s="78"/>
      <c r="RIB42" s="78"/>
      <c r="RIC42" s="78"/>
      <c r="RID42" s="78"/>
      <c r="RIE42" s="78"/>
      <c r="RIF42" s="78"/>
      <c r="RIG42" s="78"/>
      <c r="RIH42" s="78"/>
      <c r="RII42" s="78"/>
      <c r="RIJ42" s="78"/>
      <c r="RIK42" s="78"/>
      <c r="RIL42" s="78"/>
      <c r="RIM42" s="78"/>
      <c r="RIN42" s="78"/>
      <c r="RIO42" s="78"/>
      <c r="RIP42" s="78"/>
      <c r="RIQ42" s="78"/>
      <c r="RIR42" s="78"/>
      <c r="RIS42" s="78"/>
      <c r="RIT42" s="78"/>
      <c r="RIU42" s="78"/>
      <c r="RIV42" s="78"/>
      <c r="RIW42" s="78"/>
      <c r="RIX42" s="78"/>
      <c r="RIY42" s="78"/>
      <c r="RIZ42" s="78"/>
      <c r="RJA42" s="78"/>
      <c r="RJB42" s="78"/>
      <c r="RJC42" s="78"/>
      <c r="RJD42" s="78"/>
      <c r="RJE42" s="78"/>
      <c r="RJF42" s="78"/>
      <c r="RJG42" s="78"/>
      <c r="RJH42" s="78"/>
      <c r="RJI42" s="78"/>
      <c r="RJJ42" s="78"/>
      <c r="RJK42" s="78"/>
      <c r="RJL42" s="78"/>
      <c r="RJM42" s="78"/>
      <c r="RJN42" s="78"/>
      <c r="RJO42" s="78"/>
      <c r="RJP42" s="78"/>
      <c r="RJQ42" s="78"/>
      <c r="RJR42" s="78"/>
      <c r="RJS42" s="78"/>
      <c r="RJT42" s="78"/>
      <c r="RJU42" s="78"/>
      <c r="RJV42" s="78"/>
      <c r="RJW42" s="78"/>
      <c r="RJX42" s="78"/>
      <c r="RJY42" s="78"/>
      <c r="RJZ42" s="78"/>
      <c r="RKA42" s="78"/>
      <c r="RKB42" s="78"/>
      <c r="RKC42" s="78"/>
      <c r="RKD42" s="78"/>
      <c r="RKE42" s="78"/>
      <c r="RKF42" s="78"/>
      <c r="RKG42" s="78"/>
      <c r="RKH42" s="78"/>
      <c r="RKI42" s="78"/>
      <c r="RKJ42" s="78"/>
      <c r="RKK42" s="78"/>
      <c r="RKL42" s="78"/>
      <c r="RKM42" s="78"/>
      <c r="RKN42" s="78"/>
      <c r="RKO42" s="78"/>
      <c r="RKP42" s="78"/>
      <c r="RKQ42" s="78"/>
      <c r="RKR42" s="78"/>
      <c r="RKS42" s="78"/>
      <c r="RKT42" s="78"/>
      <c r="RKU42" s="78"/>
      <c r="RKV42" s="78"/>
      <c r="RKW42" s="78"/>
      <c r="RKX42" s="78"/>
      <c r="RKY42" s="78"/>
      <c r="RKZ42" s="78"/>
      <c r="RLA42" s="78"/>
      <c r="RLB42" s="78"/>
      <c r="RLC42" s="78"/>
      <c r="RLD42" s="78"/>
      <c r="RLE42" s="78"/>
      <c r="RLF42" s="78"/>
      <c r="RLG42" s="78"/>
      <c r="RLH42" s="78"/>
      <c r="RLI42" s="78"/>
      <c r="RLJ42" s="78"/>
      <c r="RLK42" s="78"/>
      <c r="RLL42" s="78"/>
      <c r="RLM42" s="78"/>
      <c r="RLN42" s="78"/>
      <c r="RLO42" s="78"/>
      <c r="RLP42" s="78"/>
      <c r="RLQ42" s="78"/>
      <c r="RLR42" s="78"/>
      <c r="RLS42" s="78"/>
      <c r="RLT42" s="78"/>
      <c r="RLU42" s="78"/>
      <c r="RLV42" s="78"/>
      <c r="RLW42" s="78"/>
      <c r="RLX42" s="78"/>
      <c r="RLY42" s="78"/>
      <c r="RLZ42" s="78"/>
      <c r="RMA42" s="78"/>
      <c r="RMB42" s="78"/>
      <c r="RMC42" s="78"/>
      <c r="RMD42" s="78"/>
      <c r="RME42" s="78"/>
      <c r="RMF42" s="78"/>
      <c r="RMG42" s="78"/>
      <c r="RMH42" s="78"/>
      <c r="RMI42" s="78"/>
      <c r="RMJ42" s="78"/>
      <c r="RMK42" s="78"/>
      <c r="RML42" s="78"/>
      <c r="RMM42" s="78"/>
      <c r="RMN42" s="78"/>
      <c r="RMO42" s="78"/>
      <c r="RMP42" s="78"/>
      <c r="RMQ42" s="78"/>
      <c r="RMR42" s="78"/>
      <c r="RMS42" s="78"/>
      <c r="RMT42" s="78"/>
      <c r="RMU42" s="78"/>
      <c r="RMV42" s="78"/>
      <c r="RMW42" s="78"/>
      <c r="RMX42" s="78"/>
      <c r="RMY42" s="78"/>
      <c r="RMZ42" s="78"/>
      <c r="RNA42" s="78"/>
      <c r="RNB42" s="78"/>
      <c r="RNC42" s="78"/>
      <c r="RND42" s="78"/>
      <c r="RNE42" s="78"/>
      <c r="RNF42" s="78"/>
      <c r="RNG42" s="78"/>
      <c r="RNH42" s="78"/>
      <c r="RNI42" s="78"/>
      <c r="RNJ42" s="78"/>
      <c r="RNK42" s="78"/>
      <c r="RNL42" s="78"/>
      <c r="RNM42" s="78"/>
      <c r="RNN42" s="78"/>
      <c r="RNO42" s="78"/>
      <c r="RNP42" s="78"/>
      <c r="RNQ42" s="78"/>
      <c r="RNR42" s="78"/>
      <c r="RNS42" s="78"/>
      <c r="RNT42" s="78"/>
      <c r="RNU42" s="78"/>
      <c r="RNV42" s="78"/>
      <c r="RNW42" s="78"/>
      <c r="RNX42" s="78"/>
      <c r="RNY42" s="78"/>
      <c r="RNZ42" s="78"/>
      <c r="ROA42" s="78"/>
      <c r="ROB42" s="78"/>
      <c r="ROC42" s="78"/>
      <c r="ROD42" s="78"/>
      <c r="ROE42" s="78"/>
      <c r="ROF42" s="78"/>
      <c r="ROG42" s="78"/>
      <c r="ROH42" s="78"/>
      <c r="ROI42" s="78"/>
      <c r="ROJ42" s="78"/>
      <c r="ROK42" s="78"/>
      <c r="ROL42" s="78"/>
      <c r="ROM42" s="78"/>
      <c r="RON42" s="78"/>
      <c r="ROO42" s="78"/>
      <c r="ROP42" s="78"/>
      <c r="ROQ42" s="78"/>
      <c r="ROR42" s="78"/>
      <c r="ROS42" s="78"/>
      <c r="ROT42" s="78"/>
      <c r="ROU42" s="78"/>
      <c r="ROV42" s="78"/>
      <c r="ROW42" s="78"/>
      <c r="ROX42" s="78"/>
      <c r="ROY42" s="78"/>
      <c r="ROZ42" s="78"/>
      <c r="RPA42" s="78"/>
      <c r="RPB42" s="78"/>
      <c r="RPC42" s="78"/>
      <c r="RPD42" s="78"/>
      <c r="RPE42" s="78"/>
      <c r="RPF42" s="78"/>
      <c r="RPG42" s="78"/>
      <c r="RPH42" s="78"/>
      <c r="RPI42" s="78"/>
      <c r="RPJ42" s="78"/>
      <c r="RPK42" s="78"/>
      <c r="RPL42" s="78"/>
      <c r="RPM42" s="78"/>
      <c r="RPN42" s="78"/>
      <c r="RPO42" s="78"/>
      <c r="RPP42" s="78"/>
      <c r="RPQ42" s="78"/>
      <c r="RPR42" s="78"/>
      <c r="RPS42" s="78"/>
      <c r="RPT42" s="78"/>
      <c r="RPU42" s="78"/>
      <c r="RPV42" s="78"/>
      <c r="RPW42" s="78"/>
      <c r="RPX42" s="78"/>
      <c r="RPY42" s="78"/>
      <c r="RPZ42" s="78"/>
      <c r="RQA42" s="78"/>
      <c r="RQB42" s="78"/>
      <c r="RQC42" s="78"/>
      <c r="RQD42" s="78"/>
      <c r="RQE42" s="78"/>
      <c r="RQF42" s="78"/>
      <c r="RQG42" s="78"/>
      <c r="RQH42" s="78"/>
      <c r="RQI42" s="78"/>
      <c r="RQJ42" s="78"/>
      <c r="RQK42" s="78"/>
      <c r="RQL42" s="78"/>
      <c r="RQM42" s="78"/>
      <c r="RQN42" s="78"/>
      <c r="RQO42" s="78"/>
      <c r="RQP42" s="78"/>
      <c r="RQQ42" s="78"/>
      <c r="RQR42" s="78"/>
      <c r="RQS42" s="78"/>
      <c r="RQT42" s="78"/>
      <c r="RQU42" s="78"/>
      <c r="RQV42" s="78"/>
      <c r="RQW42" s="78"/>
      <c r="RQX42" s="78"/>
      <c r="RQY42" s="78"/>
      <c r="RQZ42" s="78"/>
      <c r="RRA42" s="78"/>
      <c r="RRB42" s="78"/>
      <c r="RRC42" s="78"/>
      <c r="RRD42" s="78"/>
      <c r="RRE42" s="78"/>
      <c r="RRF42" s="78"/>
      <c r="RRG42" s="78"/>
      <c r="RRH42" s="78"/>
      <c r="RRI42" s="78"/>
      <c r="RRJ42" s="78"/>
      <c r="RRK42" s="78"/>
      <c r="RRL42" s="78"/>
      <c r="RRM42" s="78"/>
      <c r="RRN42" s="78"/>
      <c r="RRO42" s="78"/>
      <c r="RRP42" s="78"/>
      <c r="RRQ42" s="78"/>
      <c r="RRR42" s="78"/>
      <c r="RRS42" s="78"/>
      <c r="RRT42" s="78"/>
      <c r="RRU42" s="78"/>
      <c r="RRV42" s="78"/>
      <c r="RRW42" s="78"/>
      <c r="RRX42" s="78"/>
      <c r="RRY42" s="78"/>
      <c r="RRZ42" s="78"/>
      <c r="RSA42" s="78"/>
      <c r="RSB42" s="78"/>
      <c r="RSC42" s="78"/>
      <c r="RSD42" s="78"/>
      <c r="RSE42" s="78"/>
      <c r="RSF42" s="78"/>
      <c r="RSG42" s="78"/>
      <c r="RSH42" s="78"/>
      <c r="RSI42" s="78"/>
      <c r="RSJ42" s="78"/>
      <c r="RSK42" s="78"/>
      <c r="RSL42" s="78"/>
      <c r="RSM42" s="78"/>
      <c r="RSN42" s="78"/>
      <c r="RSO42" s="78"/>
      <c r="RSP42" s="78"/>
      <c r="RSQ42" s="78"/>
      <c r="RSR42" s="78"/>
      <c r="RSS42" s="78"/>
      <c r="RST42" s="78"/>
      <c r="RSU42" s="78"/>
      <c r="RSV42" s="78"/>
      <c r="RSW42" s="78"/>
      <c r="RSX42" s="78"/>
      <c r="RSY42" s="78"/>
      <c r="RSZ42" s="78"/>
      <c r="RTA42" s="78"/>
      <c r="RTB42" s="78"/>
      <c r="RTC42" s="78"/>
      <c r="RTD42" s="78"/>
      <c r="RTE42" s="78"/>
      <c r="RTF42" s="78"/>
      <c r="RTG42" s="78"/>
      <c r="RTH42" s="78"/>
      <c r="RTI42" s="78"/>
      <c r="RTJ42" s="78"/>
      <c r="RTK42" s="78"/>
      <c r="RTL42" s="78"/>
      <c r="RTM42" s="78"/>
      <c r="RTN42" s="78"/>
      <c r="RTO42" s="78"/>
      <c r="RTP42" s="78"/>
      <c r="RTQ42" s="78"/>
      <c r="RTR42" s="78"/>
      <c r="RTS42" s="78"/>
      <c r="RTT42" s="78"/>
      <c r="RTU42" s="78"/>
      <c r="RTV42" s="78"/>
      <c r="RTW42" s="78"/>
      <c r="RTX42" s="78"/>
      <c r="RTY42" s="78"/>
      <c r="RTZ42" s="78"/>
      <c r="RUA42" s="78"/>
      <c r="RUB42" s="78"/>
      <c r="RUC42" s="78"/>
      <c r="RUD42" s="78"/>
      <c r="RUE42" s="78"/>
      <c r="RUF42" s="78"/>
      <c r="RUG42" s="78"/>
      <c r="RUH42" s="78"/>
      <c r="RUI42" s="78"/>
      <c r="RUJ42" s="78"/>
      <c r="RUK42" s="78"/>
      <c r="RUL42" s="78"/>
      <c r="RUM42" s="78"/>
      <c r="RUN42" s="78"/>
      <c r="RUO42" s="78"/>
      <c r="RUP42" s="78"/>
      <c r="RUQ42" s="78"/>
      <c r="RUR42" s="78"/>
      <c r="RUS42" s="78"/>
      <c r="RUT42" s="78"/>
      <c r="RUU42" s="78"/>
      <c r="RUV42" s="78"/>
      <c r="RUW42" s="78"/>
      <c r="RUX42" s="78"/>
      <c r="RUY42" s="78"/>
      <c r="RUZ42" s="78"/>
      <c r="RVA42" s="78"/>
      <c r="RVB42" s="78"/>
      <c r="RVC42" s="78"/>
      <c r="RVD42" s="78"/>
      <c r="RVE42" s="78"/>
      <c r="RVF42" s="78"/>
      <c r="RVG42" s="78"/>
      <c r="RVH42" s="78"/>
      <c r="RVI42" s="78"/>
      <c r="RVJ42" s="78"/>
      <c r="RVK42" s="78"/>
      <c r="RVL42" s="78"/>
      <c r="RVM42" s="78"/>
      <c r="RVN42" s="78"/>
      <c r="RVO42" s="78"/>
      <c r="RVP42" s="78"/>
      <c r="RVQ42" s="78"/>
      <c r="RVR42" s="78"/>
      <c r="RVS42" s="78"/>
      <c r="RVT42" s="78"/>
      <c r="RVU42" s="78"/>
      <c r="RVV42" s="78"/>
      <c r="RVW42" s="78"/>
      <c r="RVX42" s="78"/>
      <c r="RVY42" s="78"/>
      <c r="RVZ42" s="78"/>
      <c r="RWA42" s="78"/>
      <c r="RWB42" s="78"/>
      <c r="RWC42" s="78"/>
      <c r="RWD42" s="78"/>
      <c r="RWE42" s="78"/>
      <c r="RWF42" s="78"/>
      <c r="RWG42" s="78"/>
      <c r="RWH42" s="78"/>
      <c r="RWI42" s="78"/>
      <c r="RWJ42" s="78"/>
      <c r="RWK42" s="78"/>
      <c r="RWL42" s="78"/>
      <c r="RWM42" s="78"/>
      <c r="RWN42" s="78"/>
      <c r="RWO42" s="78"/>
      <c r="RWP42" s="78"/>
      <c r="RWQ42" s="78"/>
      <c r="RWR42" s="78"/>
      <c r="RWS42" s="78"/>
      <c r="RWT42" s="78"/>
      <c r="RWU42" s="78"/>
      <c r="RWV42" s="78"/>
      <c r="RWW42" s="78"/>
      <c r="RWX42" s="78"/>
      <c r="RWY42" s="78"/>
      <c r="RWZ42" s="78"/>
      <c r="RXA42" s="78"/>
      <c r="RXB42" s="78"/>
      <c r="RXC42" s="78"/>
      <c r="RXD42" s="78"/>
      <c r="RXE42" s="78"/>
      <c r="RXF42" s="78"/>
      <c r="RXG42" s="78"/>
      <c r="RXH42" s="78"/>
      <c r="RXI42" s="78"/>
      <c r="RXJ42" s="78"/>
      <c r="RXK42" s="78"/>
      <c r="RXL42" s="78"/>
      <c r="RXM42" s="78"/>
      <c r="RXN42" s="78"/>
      <c r="RXO42" s="78"/>
      <c r="RXP42" s="78"/>
      <c r="RXQ42" s="78"/>
      <c r="RXR42" s="78"/>
      <c r="RXS42" s="78"/>
      <c r="RXT42" s="78"/>
      <c r="RXU42" s="78"/>
      <c r="RXV42" s="78"/>
      <c r="RXW42" s="78"/>
      <c r="RXX42" s="78"/>
      <c r="RXY42" s="78"/>
      <c r="RXZ42" s="78"/>
      <c r="RYA42" s="78"/>
      <c r="RYB42" s="78"/>
      <c r="RYC42" s="78"/>
      <c r="RYD42" s="78"/>
      <c r="RYE42" s="78"/>
      <c r="RYF42" s="78"/>
      <c r="RYG42" s="78"/>
      <c r="RYH42" s="78"/>
      <c r="RYI42" s="78"/>
      <c r="RYJ42" s="78"/>
      <c r="RYK42" s="78"/>
      <c r="RYL42" s="78"/>
      <c r="RYM42" s="78"/>
      <c r="RYN42" s="78"/>
      <c r="RYO42" s="78"/>
      <c r="RYP42" s="78"/>
      <c r="RYQ42" s="78"/>
      <c r="RYR42" s="78"/>
      <c r="RYS42" s="78"/>
      <c r="RYT42" s="78"/>
      <c r="RYU42" s="78"/>
      <c r="RYV42" s="78"/>
      <c r="RYW42" s="78"/>
      <c r="RYX42" s="78"/>
      <c r="RYY42" s="78"/>
      <c r="RYZ42" s="78"/>
      <c r="RZA42" s="78"/>
      <c r="RZB42" s="78"/>
      <c r="RZC42" s="78"/>
      <c r="RZD42" s="78"/>
      <c r="RZE42" s="78"/>
      <c r="RZF42" s="78"/>
      <c r="RZG42" s="78"/>
      <c r="RZH42" s="78"/>
      <c r="RZI42" s="78"/>
      <c r="RZJ42" s="78"/>
      <c r="RZK42" s="78"/>
      <c r="RZL42" s="78"/>
      <c r="RZM42" s="78"/>
      <c r="RZN42" s="78"/>
      <c r="RZO42" s="78"/>
      <c r="RZP42" s="78"/>
      <c r="RZQ42" s="78"/>
      <c r="RZR42" s="78"/>
      <c r="RZS42" s="78"/>
      <c r="RZT42" s="78"/>
      <c r="RZU42" s="78"/>
      <c r="RZV42" s="78"/>
      <c r="RZW42" s="78"/>
      <c r="RZX42" s="78"/>
      <c r="RZY42" s="78"/>
      <c r="RZZ42" s="78"/>
      <c r="SAA42" s="78"/>
      <c r="SAB42" s="78"/>
      <c r="SAC42" s="78"/>
      <c r="SAD42" s="78"/>
      <c r="SAE42" s="78"/>
      <c r="SAF42" s="78"/>
      <c r="SAG42" s="78"/>
      <c r="SAH42" s="78"/>
      <c r="SAI42" s="78"/>
      <c r="SAJ42" s="78"/>
      <c r="SAK42" s="78"/>
      <c r="SAL42" s="78"/>
      <c r="SAM42" s="78"/>
      <c r="SAN42" s="78"/>
      <c r="SAO42" s="78"/>
      <c r="SAP42" s="78"/>
      <c r="SAQ42" s="78"/>
      <c r="SAR42" s="78"/>
      <c r="SAS42" s="78"/>
      <c r="SAT42" s="78"/>
      <c r="SAU42" s="78"/>
      <c r="SAV42" s="78"/>
      <c r="SAW42" s="78"/>
      <c r="SAX42" s="78"/>
      <c r="SAY42" s="78"/>
      <c r="SAZ42" s="78"/>
      <c r="SBA42" s="78"/>
      <c r="SBB42" s="78"/>
      <c r="SBC42" s="78"/>
      <c r="SBD42" s="78"/>
      <c r="SBE42" s="78"/>
      <c r="SBF42" s="78"/>
      <c r="SBG42" s="78"/>
      <c r="SBH42" s="78"/>
      <c r="SBI42" s="78"/>
      <c r="SBJ42" s="78"/>
      <c r="SBK42" s="78"/>
      <c r="SBL42" s="78"/>
      <c r="SBM42" s="78"/>
      <c r="SBN42" s="78"/>
      <c r="SBO42" s="78"/>
      <c r="SBP42" s="78"/>
      <c r="SBQ42" s="78"/>
      <c r="SBR42" s="78"/>
      <c r="SBS42" s="78"/>
      <c r="SBT42" s="78"/>
      <c r="SBU42" s="78"/>
      <c r="SBV42" s="78"/>
      <c r="SBW42" s="78"/>
      <c r="SBX42" s="78"/>
      <c r="SBY42" s="78"/>
      <c r="SBZ42" s="78"/>
      <c r="SCA42" s="78"/>
      <c r="SCB42" s="78"/>
      <c r="SCC42" s="78"/>
      <c r="SCD42" s="78"/>
      <c r="SCE42" s="78"/>
      <c r="SCF42" s="78"/>
      <c r="SCG42" s="78"/>
      <c r="SCH42" s="78"/>
      <c r="SCI42" s="78"/>
      <c r="SCJ42" s="78"/>
      <c r="SCK42" s="78"/>
      <c r="SCL42" s="78"/>
      <c r="SCM42" s="78"/>
      <c r="SCN42" s="78"/>
      <c r="SCO42" s="78"/>
      <c r="SCP42" s="78"/>
      <c r="SCQ42" s="78"/>
      <c r="SCR42" s="78"/>
      <c r="SCS42" s="78"/>
      <c r="SCT42" s="78"/>
      <c r="SCU42" s="78"/>
      <c r="SCV42" s="78"/>
      <c r="SCW42" s="78"/>
      <c r="SCX42" s="78"/>
      <c r="SCY42" s="78"/>
      <c r="SCZ42" s="78"/>
      <c r="SDA42" s="78"/>
      <c r="SDB42" s="78"/>
      <c r="SDC42" s="78"/>
      <c r="SDD42" s="78"/>
      <c r="SDE42" s="78"/>
      <c r="SDF42" s="78"/>
      <c r="SDG42" s="78"/>
      <c r="SDH42" s="78"/>
      <c r="SDI42" s="78"/>
      <c r="SDJ42" s="78"/>
      <c r="SDK42" s="78"/>
      <c r="SDL42" s="78"/>
      <c r="SDM42" s="78"/>
      <c r="SDN42" s="78"/>
      <c r="SDO42" s="78"/>
      <c r="SDP42" s="78"/>
      <c r="SDQ42" s="78"/>
      <c r="SDR42" s="78"/>
      <c r="SDS42" s="78"/>
      <c r="SDT42" s="78"/>
      <c r="SDU42" s="78"/>
      <c r="SDV42" s="78"/>
      <c r="SDW42" s="78"/>
      <c r="SDX42" s="78"/>
      <c r="SDY42" s="78"/>
      <c r="SDZ42" s="78"/>
      <c r="SEA42" s="78"/>
      <c r="SEB42" s="78"/>
      <c r="SEC42" s="78"/>
      <c r="SED42" s="78"/>
      <c r="SEE42" s="78"/>
      <c r="SEF42" s="78"/>
      <c r="SEG42" s="78"/>
      <c r="SEH42" s="78"/>
      <c r="SEI42" s="78"/>
      <c r="SEJ42" s="78"/>
      <c r="SEK42" s="78"/>
      <c r="SEL42" s="78"/>
      <c r="SEM42" s="78"/>
      <c r="SEN42" s="78"/>
      <c r="SEO42" s="78"/>
      <c r="SEP42" s="78"/>
      <c r="SEQ42" s="78"/>
      <c r="SER42" s="78"/>
      <c r="SES42" s="78"/>
      <c r="SET42" s="78"/>
      <c r="SEU42" s="78"/>
      <c r="SEV42" s="78"/>
      <c r="SEW42" s="78"/>
      <c r="SEX42" s="78"/>
      <c r="SEY42" s="78"/>
      <c r="SEZ42" s="78"/>
      <c r="SFA42" s="78"/>
      <c r="SFB42" s="78"/>
      <c r="SFC42" s="78"/>
      <c r="SFD42" s="78"/>
      <c r="SFE42" s="78"/>
      <c r="SFF42" s="78"/>
      <c r="SFG42" s="78"/>
      <c r="SFH42" s="78"/>
      <c r="SFI42" s="78"/>
      <c r="SFJ42" s="78"/>
      <c r="SFK42" s="78"/>
      <c r="SFL42" s="78"/>
      <c r="SFM42" s="78"/>
      <c r="SFN42" s="78"/>
      <c r="SFO42" s="78"/>
      <c r="SFP42" s="78"/>
      <c r="SFQ42" s="78"/>
      <c r="SFR42" s="78"/>
      <c r="SFS42" s="78"/>
      <c r="SFT42" s="78"/>
      <c r="SFU42" s="78"/>
      <c r="SFV42" s="78"/>
      <c r="SFW42" s="78"/>
      <c r="SFX42" s="78"/>
      <c r="SFY42" s="78"/>
      <c r="SFZ42" s="78"/>
      <c r="SGA42" s="78"/>
      <c r="SGB42" s="78"/>
      <c r="SGC42" s="78"/>
      <c r="SGD42" s="78"/>
      <c r="SGE42" s="78"/>
      <c r="SGF42" s="78"/>
      <c r="SGG42" s="78"/>
      <c r="SGH42" s="78"/>
      <c r="SGI42" s="78"/>
      <c r="SGJ42" s="78"/>
      <c r="SGK42" s="78"/>
      <c r="SGL42" s="78"/>
      <c r="SGM42" s="78"/>
      <c r="SGN42" s="78"/>
      <c r="SGO42" s="78"/>
      <c r="SGP42" s="78"/>
      <c r="SGQ42" s="78"/>
      <c r="SGR42" s="78"/>
      <c r="SGS42" s="78"/>
      <c r="SGT42" s="78"/>
      <c r="SGU42" s="78"/>
      <c r="SGV42" s="78"/>
      <c r="SGW42" s="78"/>
      <c r="SGX42" s="78"/>
      <c r="SGY42" s="78"/>
      <c r="SGZ42" s="78"/>
      <c r="SHA42" s="78"/>
      <c r="SHB42" s="78"/>
      <c r="SHC42" s="78"/>
      <c r="SHD42" s="78"/>
      <c r="SHE42" s="78"/>
      <c r="SHF42" s="78"/>
      <c r="SHG42" s="78"/>
      <c r="SHH42" s="78"/>
      <c r="SHI42" s="78"/>
      <c r="SHJ42" s="78"/>
      <c r="SHK42" s="78"/>
      <c r="SHL42" s="78"/>
      <c r="SHM42" s="78"/>
      <c r="SHN42" s="78"/>
      <c r="SHO42" s="78"/>
      <c r="SHP42" s="78"/>
      <c r="SHQ42" s="78"/>
      <c r="SHR42" s="78"/>
      <c r="SHS42" s="78"/>
      <c r="SHT42" s="78"/>
      <c r="SHU42" s="78"/>
      <c r="SHV42" s="78"/>
      <c r="SHW42" s="78"/>
      <c r="SHX42" s="78"/>
      <c r="SHY42" s="78"/>
      <c r="SHZ42" s="78"/>
      <c r="SIA42" s="78"/>
      <c r="SIB42" s="78"/>
      <c r="SIC42" s="78"/>
      <c r="SID42" s="78"/>
      <c r="SIE42" s="78"/>
      <c r="SIF42" s="78"/>
      <c r="SIG42" s="78"/>
      <c r="SIH42" s="78"/>
      <c r="SII42" s="78"/>
      <c r="SIJ42" s="78"/>
      <c r="SIK42" s="78"/>
      <c r="SIL42" s="78"/>
      <c r="SIM42" s="78"/>
      <c r="SIN42" s="78"/>
      <c r="SIO42" s="78"/>
      <c r="SIP42" s="78"/>
      <c r="SIQ42" s="78"/>
      <c r="SIR42" s="78"/>
      <c r="SIS42" s="78"/>
      <c r="SIT42" s="78"/>
      <c r="SIU42" s="78"/>
      <c r="SIV42" s="78"/>
      <c r="SIW42" s="78"/>
      <c r="SIX42" s="78"/>
      <c r="SIY42" s="78"/>
      <c r="SIZ42" s="78"/>
      <c r="SJA42" s="78"/>
      <c r="SJB42" s="78"/>
      <c r="SJC42" s="78"/>
      <c r="SJD42" s="78"/>
      <c r="SJE42" s="78"/>
      <c r="SJF42" s="78"/>
      <c r="SJG42" s="78"/>
      <c r="SJH42" s="78"/>
      <c r="SJI42" s="78"/>
      <c r="SJJ42" s="78"/>
      <c r="SJK42" s="78"/>
      <c r="SJL42" s="78"/>
      <c r="SJM42" s="78"/>
      <c r="SJN42" s="78"/>
      <c r="SJO42" s="78"/>
      <c r="SJP42" s="78"/>
      <c r="SJQ42" s="78"/>
      <c r="SJR42" s="78"/>
      <c r="SJS42" s="78"/>
      <c r="SJT42" s="78"/>
      <c r="SJU42" s="78"/>
      <c r="SJV42" s="78"/>
      <c r="SJW42" s="78"/>
      <c r="SJX42" s="78"/>
      <c r="SJY42" s="78"/>
      <c r="SJZ42" s="78"/>
      <c r="SKA42" s="78"/>
      <c r="SKB42" s="78"/>
      <c r="SKC42" s="78"/>
      <c r="SKD42" s="78"/>
      <c r="SKE42" s="78"/>
      <c r="SKF42" s="78"/>
      <c r="SKG42" s="78"/>
      <c r="SKH42" s="78"/>
      <c r="SKI42" s="78"/>
      <c r="SKJ42" s="78"/>
      <c r="SKK42" s="78"/>
      <c r="SKL42" s="78"/>
      <c r="SKM42" s="78"/>
      <c r="SKN42" s="78"/>
      <c r="SKO42" s="78"/>
      <c r="SKP42" s="78"/>
      <c r="SKQ42" s="78"/>
      <c r="SKR42" s="78"/>
      <c r="SKS42" s="78"/>
      <c r="SKT42" s="78"/>
      <c r="SKU42" s="78"/>
      <c r="SKV42" s="78"/>
      <c r="SKW42" s="78"/>
      <c r="SKX42" s="78"/>
      <c r="SKY42" s="78"/>
      <c r="SKZ42" s="78"/>
      <c r="SLA42" s="78"/>
      <c r="SLB42" s="78"/>
      <c r="SLC42" s="78"/>
      <c r="SLD42" s="78"/>
      <c r="SLE42" s="78"/>
      <c r="SLF42" s="78"/>
      <c r="SLG42" s="78"/>
      <c r="SLH42" s="78"/>
      <c r="SLI42" s="78"/>
      <c r="SLJ42" s="78"/>
      <c r="SLK42" s="78"/>
      <c r="SLL42" s="78"/>
      <c r="SLM42" s="78"/>
      <c r="SLN42" s="78"/>
      <c r="SLO42" s="78"/>
      <c r="SLP42" s="78"/>
      <c r="SLQ42" s="78"/>
      <c r="SLR42" s="78"/>
      <c r="SLS42" s="78"/>
      <c r="SLT42" s="78"/>
      <c r="SLU42" s="78"/>
      <c r="SLV42" s="78"/>
      <c r="SLW42" s="78"/>
      <c r="SLX42" s="78"/>
      <c r="SLY42" s="78"/>
      <c r="SLZ42" s="78"/>
      <c r="SMA42" s="78"/>
      <c r="SMB42" s="78"/>
      <c r="SMC42" s="78"/>
      <c r="SMD42" s="78"/>
      <c r="SME42" s="78"/>
      <c r="SMF42" s="78"/>
      <c r="SMG42" s="78"/>
      <c r="SMH42" s="78"/>
      <c r="SMI42" s="78"/>
      <c r="SMJ42" s="78"/>
      <c r="SMK42" s="78"/>
      <c r="SML42" s="78"/>
      <c r="SMM42" s="78"/>
      <c r="SMN42" s="78"/>
      <c r="SMO42" s="78"/>
      <c r="SMP42" s="78"/>
      <c r="SMQ42" s="78"/>
      <c r="SMR42" s="78"/>
      <c r="SMS42" s="78"/>
      <c r="SMT42" s="78"/>
      <c r="SMU42" s="78"/>
      <c r="SMV42" s="78"/>
      <c r="SMW42" s="78"/>
      <c r="SMX42" s="78"/>
      <c r="SMY42" s="78"/>
      <c r="SMZ42" s="78"/>
      <c r="SNA42" s="78"/>
      <c r="SNB42" s="78"/>
      <c r="SNC42" s="78"/>
      <c r="SND42" s="78"/>
      <c r="SNE42" s="78"/>
      <c r="SNF42" s="78"/>
      <c r="SNG42" s="78"/>
      <c r="SNH42" s="78"/>
      <c r="SNI42" s="78"/>
      <c r="SNJ42" s="78"/>
      <c r="SNK42" s="78"/>
      <c r="SNL42" s="78"/>
      <c r="SNM42" s="78"/>
      <c r="SNN42" s="78"/>
      <c r="SNO42" s="78"/>
      <c r="SNP42" s="78"/>
      <c r="SNQ42" s="78"/>
      <c r="SNR42" s="78"/>
      <c r="SNS42" s="78"/>
      <c r="SNT42" s="78"/>
      <c r="SNU42" s="78"/>
      <c r="SNV42" s="78"/>
      <c r="SNW42" s="78"/>
      <c r="SNX42" s="78"/>
      <c r="SNY42" s="78"/>
      <c r="SNZ42" s="78"/>
      <c r="SOA42" s="78"/>
      <c r="SOB42" s="78"/>
      <c r="SOC42" s="78"/>
      <c r="SOD42" s="78"/>
      <c r="SOE42" s="78"/>
      <c r="SOF42" s="78"/>
      <c r="SOG42" s="78"/>
      <c r="SOH42" s="78"/>
      <c r="SOI42" s="78"/>
      <c r="SOJ42" s="78"/>
      <c r="SOK42" s="78"/>
      <c r="SOL42" s="78"/>
      <c r="SOM42" s="78"/>
      <c r="SON42" s="78"/>
      <c r="SOO42" s="78"/>
      <c r="SOP42" s="78"/>
      <c r="SOQ42" s="78"/>
      <c r="SOR42" s="78"/>
      <c r="SOS42" s="78"/>
      <c r="SOT42" s="78"/>
      <c r="SOU42" s="78"/>
      <c r="SOV42" s="78"/>
      <c r="SOW42" s="78"/>
      <c r="SOX42" s="78"/>
      <c r="SOY42" s="78"/>
      <c r="SOZ42" s="78"/>
      <c r="SPA42" s="78"/>
      <c r="SPB42" s="78"/>
      <c r="SPC42" s="78"/>
      <c r="SPD42" s="78"/>
      <c r="SPE42" s="78"/>
      <c r="SPF42" s="78"/>
      <c r="SPG42" s="78"/>
      <c r="SPH42" s="78"/>
      <c r="SPI42" s="78"/>
      <c r="SPJ42" s="78"/>
      <c r="SPK42" s="78"/>
      <c r="SPL42" s="78"/>
      <c r="SPM42" s="78"/>
      <c r="SPN42" s="78"/>
      <c r="SPO42" s="78"/>
      <c r="SPP42" s="78"/>
      <c r="SPQ42" s="78"/>
      <c r="SPR42" s="78"/>
      <c r="SPS42" s="78"/>
      <c r="SPT42" s="78"/>
      <c r="SPU42" s="78"/>
      <c r="SPV42" s="78"/>
      <c r="SPW42" s="78"/>
      <c r="SPX42" s="78"/>
      <c r="SPY42" s="78"/>
      <c r="SPZ42" s="78"/>
      <c r="SQA42" s="78"/>
      <c r="SQB42" s="78"/>
      <c r="SQC42" s="78"/>
      <c r="SQD42" s="78"/>
      <c r="SQE42" s="78"/>
      <c r="SQF42" s="78"/>
      <c r="SQG42" s="78"/>
      <c r="SQH42" s="78"/>
      <c r="SQI42" s="78"/>
      <c r="SQJ42" s="78"/>
      <c r="SQK42" s="78"/>
      <c r="SQL42" s="78"/>
      <c r="SQM42" s="78"/>
      <c r="SQN42" s="78"/>
      <c r="SQO42" s="78"/>
      <c r="SQP42" s="78"/>
      <c r="SQQ42" s="78"/>
      <c r="SQR42" s="78"/>
      <c r="SQS42" s="78"/>
      <c r="SQT42" s="78"/>
      <c r="SQU42" s="78"/>
      <c r="SQV42" s="78"/>
      <c r="SQW42" s="78"/>
      <c r="SQX42" s="78"/>
      <c r="SQY42" s="78"/>
      <c r="SQZ42" s="78"/>
      <c r="SRA42" s="78"/>
      <c r="SRB42" s="78"/>
      <c r="SRC42" s="78"/>
      <c r="SRD42" s="78"/>
      <c r="SRE42" s="78"/>
      <c r="SRF42" s="78"/>
      <c r="SRG42" s="78"/>
      <c r="SRH42" s="78"/>
      <c r="SRI42" s="78"/>
      <c r="SRJ42" s="78"/>
      <c r="SRK42" s="78"/>
      <c r="SRL42" s="78"/>
      <c r="SRM42" s="78"/>
      <c r="SRN42" s="78"/>
      <c r="SRO42" s="78"/>
      <c r="SRP42" s="78"/>
      <c r="SRQ42" s="78"/>
      <c r="SRR42" s="78"/>
      <c r="SRS42" s="78"/>
      <c r="SRT42" s="78"/>
      <c r="SRU42" s="78"/>
      <c r="SRV42" s="78"/>
      <c r="SRW42" s="78"/>
      <c r="SRX42" s="78"/>
      <c r="SRY42" s="78"/>
      <c r="SRZ42" s="78"/>
      <c r="SSA42" s="78"/>
      <c r="SSB42" s="78"/>
      <c r="SSC42" s="78"/>
      <c r="SSD42" s="78"/>
      <c r="SSE42" s="78"/>
      <c r="SSF42" s="78"/>
      <c r="SSG42" s="78"/>
      <c r="SSH42" s="78"/>
      <c r="SSI42" s="78"/>
      <c r="SSJ42" s="78"/>
      <c r="SSK42" s="78"/>
      <c r="SSL42" s="78"/>
      <c r="SSM42" s="78"/>
      <c r="SSN42" s="78"/>
      <c r="SSO42" s="78"/>
      <c r="SSP42" s="78"/>
      <c r="SSQ42" s="78"/>
      <c r="SSR42" s="78"/>
      <c r="SSS42" s="78"/>
      <c r="SST42" s="78"/>
      <c r="SSU42" s="78"/>
      <c r="SSV42" s="78"/>
      <c r="SSW42" s="78"/>
      <c r="SSX42" s="78"/>
      <c r="SSY42" s="78"/>
      <c r="SSZ42" s="78"/>
      <c r="STA42" s="78"/>
      <c r="STB42" s="78"/>
      <c r="STC42" s="78"/>
      <c r="STD42" s="78"/>
      <c r="STE42" s="78"/>
      <c r="STF42" s="78"/>
      <c r="STG42" s="78"/>
      <c r="STH42" s="78"/>
      <c r="STI42" s="78"/>
      <c r="STJ42" s="78"/>
      <c r="STK42" s="78"/>
      <c r="STL42" s="78"/>
      <c r="STM42" s="78"/>
      <c r="STN42" s="78"/>
      <c r="STO42" s="78"/>
      <c r="STP42" s="78"/>
      <c r="STQ42" s="78"/>
      <c r="STR42" s="78"/>
      <c r="STS42" s="78"/>
      <c r="STT42" s="78"/>
      <c r="STU42" s="78"/>
      <c r="STV42" s="78"/>
      <c r="STW42" s="78"/>
      <c r="STX42" s="78"/>
      <c r="STY42" s="78"/>
      <c r="STZ42" s="78"/>
      <c r="SUA42" s="78"/>
      <c r="SUB42" s="78"/>
      <c r="SUC42" s="78"/>
      <c r="SUD42" s="78"/>
      <c r="SUE42" s="78"/>
      <c r="SUF42" s="78"/>
      <c r="SUG42" s="78"/>
      <c r="SUH42" s="78"/>
      <c r="SUI42" s="78"/>
      <c r="SUJ42" s="78"/>
      <c r="SUK42" s="78"/>
      <c r="SUL42" s="78"/>
      <c r="SUM42" s="78"/>
      <c r="SUN42" s="78"/>
      <c r="SUO42" s="78"/>
      <c r="SUP42" s="78"/>
      <c r="SUQ42" s="78"/>
      <c r="SUR42" s="78"/>
      <c r="SUS42" s="78"/>
      <c r="SUT42" s="78"/>
      <c r="SUU42" s="78"/>
      <c r="SUV42" s="78"/>
      <c r="SUW42" s="78"/>
      <c r="SUX42" s="78"/>
      <c r="SUY42" s="78"/>
      <c r="SUZ42" s="78"/>
      <c r="SVA42" s="78"/>
      <c r="SVB42" s="78"/>
      <c r="SVC42" s="78"/>
      <c r="SVD42" s="78"/>
      <c r="SVE42" s="78"/>
      <c r="SVF42" s="78"/>
      <c r="SVG42" s="78"/>
      <c r="SVH42" s="78"/>
      <c r="SVI42" s="78"/>
      <c r="SVJ42" s="78"/>
      <c r="SVK42" s="78"/>
      <c r="SVL42" s="78"/>
      <c r="SVM42" s="78"/>
      <c r="SVN42" s="78"/>
      <c r="SVO42" s="78"/>
      <c r="SVP42" s="78"/>
      <c r="SVQ42" s="78"/>
      <c r="SVR42" s="78"/>
      <c r="SVS42" s="78"/>
      <c r="SVT42" s="78"/>
      <c r="SVU42" s="78"/>
      <c r="SVV42" s="78"/>
      <c r="SVW42" s="78"/>
      <c r="SVX42" s="78"/>
      <c r="SVY42" s="78"/>
      <c r="SVZ42" s="78"/>
      <c r="SWA42" s="78"/>
      <c r="SWB42" s="78"/>
      <c r="SWC42" s="78"/>
      <c r="SWD42" s="78"/>
      <c r="SWE42" s="78"/>
      <c r="SWF42" s="78"/>
      <c r="SWG42" s="78"/>
      <c r="SWH42" s="78"/>
      <c r="SWI42" s="78"/>
      <c r="SWJ42" s="78"/>
      <c r="SWK42" s="78"/>
      <c r="SWL42" s="78"/>
      <c r="SWM42" s="78"/>
      <c r="SWN42" s="78"/>
      <c r="SWO42" s="78"/>
      <c r="SWP42" s="78"/>
      <c r="SWQ42" s="78"/>
      <c r="SWR42" s="78"/>
      <c r="SWS42" s="78"/>
      <c r="SWT42" s="78"/>
      <c r="SWU42" s="78"/>
      <c r="SWV42" s="78"/>
      <c r="SWW42" s="78"/>
      <c r="SWX42" s="78"/>
      <c r="SWY42" s="78"/>
      <c r="SWZ42" s="78"/>
      <c r="SXA42" s="78"/>
      <c r="SXB42" s="78"/>
      <c r="SXC42" s="78"/>
      <c r="SXD42" s="78"/>
      <c r="SXE42" s="78"/>
      <c r="SXF42" s="78"/>
      <c r="SXG42" s="78"/>
      <c r="SXH42" s="78"/>
      <c r="SXI42" s="78"/>
      <c r="SXJ42" s="78"/>
      <c r="SXK42" s="78"/>
      <c r="SXL42" s="78"/>
      <c r="SXM42" s="78"/>
      <c r="SXN42" s="78"/>
      <c r="SXO42" s="78"/>
      <c r="SXP42" s="78"/>
      <c r="SXQ42" s="78"/>
      <c r="SXR42" s="78"/>
      <c r="SXS42" s="78"/>
      <c r="SXT42" s="78"/>
      <c r="SXU42" s="78"/>
      <c r="SXV42" s="78"/>
      <c r="SXW42" s="78"/>
      <c r="SXX42" s="78"/>
      <c r="SXY42" s="78"/>
      <c r="SXZ42" s="78"/>
      <c r="SYA42" s="78"/>
      <c r="SYB42" s="78"/>
      <c r="SYC42" s="78"/>
      <c r="SYD42" s="78"/>
      <c r="SYE42" s="78"/>
      <c r="SYF42" s="78"/>
      <c r="SYG42" s="78"/>
      <c r="SYH42" s="78"/>
      <c r="SYI42" s="78"/>
      <c r="SYJ42" s="78"/>
      <c r="SYK42" s="78"/>
      <c r="SYL42" s="78"/>
      <c r="SYM42" s="78"/>
      <c r="SYN42" s="78"/>
      <c r="SYO42" s="78"/>
      <c r="SYP42" s="78"/>
      <c r="SYQ42" s="78"/>
      <c r="SYR42" s="78"/>
      <c r="SYS42" s="78"/>
      <c r="SYT42" s="78"/>
      <c r="SYU42" s="78"/>
      <c r="SYV42" s="78"/>
      <c r="SYW42" s="78"/>
      <c r="SYX42" s="78"/>
      <c r="SYY42" s="78"/>
      <c r="SYZ42" s="78"/>
      <c r="SZA42" s="78"/>
      <c r="SZB42" s="78"/>
      <c r="SZC42" s="78"/>
      <c r="SZD42" s="78"/>
      <c r="SZE42" s="78"/>
      <c r="SZF42" s="78"/>
      <c r="SZG42" s="78"/>
      <c r="SZH42" s="78"/>
      <c r="SZI42" s="78"/>
      <c r="SZJ42" s="78"/>
      <c r="SZK42" s="78"/>
      <c r="SZL42" s="78"/>
      <c r="SZM42" s="78"/>
      <c r="SZN42" s="78"/>
      <c r="SZO42" s="78"/>
      <c r="SZP42" s="78"/>
      <c r="SZQ42" s="78"/>
      <c r="SZR42" s="78"/>
      <c r="SZS42" s="78"/>
      <c r="SZT42" s="78"/>
      <c r="SZU42" s="78"/>
      <c r="SZV42" s="78"/>
      <c r="SZW42" s="78"/>
      <c r="SZX42" s="78"/>
      <c r="SZY42" s="78"/>
      <c r="SZZ42" s="78"/>
      <c r="TAA42" s="78"/>
      <c r="TAB42" s="78"/>
      <c r="TAC42" s="78"/>
      <c r="TAD42" s="78"/>
      <c r="TAE42" s="78"/>
      <c r="TAF42" s="78"/>
      <c r="TAG42" s="78"/>
      <c r="TAH42" s="78"/>
      <c r="TAI42" s="78"/>
      <c r="TAJ42" s="78"/>
      <c r="TAK42" s="78"/>
      <c r="TAL42" s="78"/>
      <c r="TAM42" s="78"/>
      <c r="TAN42" s="78"/>
      <c r="TAO42" s="78"/>
      <c r="TAP42" s="78"/>
      <c r="TAQ42" s="78"/>
      <c r="TAR42" s="78"/>
      <c r="TAS42" s="78"/>
      <c r="TAT42" s="78"/>
      <c r="TAU42" s="78"/>
      <c r="TAV42" s="78"/>
      <c r="TAW42" s="78"/>
      <c r="TAX42" s="78"/>
      <c r="TAY42" s="78"/>
      <c r="TAZ42" s="78"/>
      <c r="TBA42" s="78"/>
      <c r="TBB42" s="78"/>
      <c r="TBC42" s="78"/>
      <c r="TBD42" s="78"/>
      <c r="TBE42" s="78"/>
      <c r="TBF42" s="78"/>
      <c r="TBG42" s="78"/>
      <c r="TBH42" s="78"/>
      <c r="TBI42" s="78"/>
      <c r="TBJ42" s="78"/>
      <c r="TBK42" s="78"/>
      <c r="TBL42" s="78"/>
      <c r="TBM42" s="78"/>
      <c r="TBN42" s="78"/>
      <c r="TBO42" s="78"/>
      <c r="TBP42" s="78"/>
      <c r="TBQ42" s="78"/>
      <c r="TBR42" s="78"/>
      <c r="TBS42" s="78"/>
      <c r="TBT42" s="78"/>
      <c r="TBU42" s="78"/>
      <c r="TBV42" s="78"/>
      <c r="TBW42" s="78"/>
      <c r="TBX42" s="78"/>
      <c r="TBY42" s="78"/>
      <c r="TBZ42" s="78"/>
      <c r="TCA42" s="78"/>
      <c r="TCB42" s="78"/>
      <c r="TCC42" s="78"/>
      <c r="TCD42" s="78"/>
      <c r="TCE42" s="78"/>
      <c r="TCF42" s="78"/>
      <c r="TCG42" s="78"/>
      <c r="TCH42" s="78"/>
      <c r="TCI42" s="78"/>
      <c r="TCJ42" s="78"/>
      <c r="TCK42" s="78"/>
      <c r="TCL42" s="78"/>
      <c r="TCM42" s="78"/>
      <c r="TCN42" s="78"/>
      <c r="TCO42" s="78"/>
      <c r="TCP42" s="78"/>
      <c r="TCQ42" s="78"/>
      <c r="TCR42" s="78"/>
      <c r="TCS42" s="78"/>
      <c r="TCT42" s="78"/>
      <c r="TCU42" s="78"/>
      <c r="TCV42" s="78"/>
      <c r="TCW42" s="78"/>
      <c r="TCX42" s="78"/>
      <c r="TCY42" s="78"/>
      <c r="TCZ42" s="78"/>
      <c r="TDA42" s="78"/>
      <c r="TDB42" s="78"/>
      <c r="TDC42" s="78"/>
      <c r="TDD42" s="78"/>
      <c r="TDE42" s="78"/>
      <c r="TDF42" s="78"/>
      <c r="TDG42" s="78"/>
      <c r="TDH42" s="78"/>
      <c r="TDI42" s="78"/>
      <c r="TDJ42" s="78"/>
      <c r="TDK42" s="78"/>
      <c r="TDL42" s="78"/>
      <c r="TDM42" s="78"/>
      <c r="TDN42" s="78"/>
      <c r="TDO42" s="78"/>
      <c r="TDP42" s="78"/>
      <c r="TDQ42" s="78"/>
      <c r="TDR42" s="78"/>
      <c r="TDS42" s="78"/>
      <c r="TDT42" s="78"/>
      <c r="TDU42" s="78"/>
      <c r="TDV42" s="78"/>
      <c r="TDW42" s="78"/>
      <c r="TDX42" s="78"/>
      <c r="TDY42" s="78"/>
      <c r="TDZ42" s="78"/>
      <c r="TEA42" s="78"/>
      <c r="TEB42" s="78"/>
      <c r="TEC42" s="78"/>
      <c r="TED42" s="78"/>
      <c r="TEE42" s="78"/>
      <c r="TEF42" s="78"/>
      <c r="TEG42" s="78"/>
      <c r="TEH42" s="78"/>
      <c r="TEI42" s="78"/>
      <c r="TEJ42" s="78"/>
      <c r="TEK42" s="78"/>
      <c r="TEL42" s="78"/>
      <c r="TEM42" s="78"/>
      <c r="TEN42" s="78"/>
      <c r="TEO42" s="78"/>
      <c r="TEP42" s="78"/>
      <c r="TEQ42" s="78"/>
      <c r="TER42" s="78"/>
      <c r="TES42" s="78"/>
      <c r="TET42" s="78"/>
      <c r="TEU42" s="78"/>
      <c r="TEV42" s="78"/>
      <c r="TEW42" s="78"/>
      <c r="TEX42" s="78"/>
      <c r="TEY42" s="78"/>
      <c r="TEZ42" s="78"/>
      <c r="TFA42" s="78"/>
      <c r="TFB42" s="78"/>
      <c r="TFC42" s="78"/>
      <c r="TFD42" s="78"/>
      <c r="TFE42" s="78"/>
      <c r="TFF42" s="78"/>
      <c r="TFG42" s="78"/>
      <c r="TFH42" s="78"/>
      <c r="TFI42" s="78"/>
      <c r="TFJ42" s="78"/>
      <c r="TFK42" s="78"/>
      <c r="TFL42" s="78"/>
      <c r="TFM42" s="78"/>
      <c r="TFN42" s="78"/>
      <c r="TFO42" s="78"/>
      <c r="TFP42" s="78"/>
      <c r="TFQ42" s="78"/>
      <c r="TFR42" s="78"/>
      <c r="TFS42" s="78"/>
      <c r="TFT42" s="78"/>
      <c r="TFU42" s="78"/>
      <c r="TFV42" s="78"/>
      <c r="TFW42" s="78"/>
      <c r="TFX42" s="78"/>
      <c r="TFY42" s="78"/>
      <c r="TFZ42" s="78"/>
      <c r="TGA42" s="78"/>
      <c r="TGB42" s="78"/>
      <c r="TGC42" s="78"/>
      <c r="TGD42" s="78"/>
      <c r="TGE42" s="78"/>
      <c r="TGF42" s="78"/>
      <c r="TGG42" s="78"/>
      <c r="TGH42" s="78"/>
      <c r="TGI42" s="78"/>
      <c r="TGJ42" s="78"/>
      <c r="TGK42" s="78"/>
      <c r="TGL42" s="78"/>
      <c r="TGM42" s="78"/>
      <c r="TGN42" s="78"/>
      <c r="TGO42" s="78"/>
      <c r="TGP42" s="78"/>
      <c r="TGQ42" s="78"/>
      <c r="TGR42" s="78"/>
      <c r="TGS42" s="78"/>
      <c r="TGT42" s="78"/>
      <c r="TGU42" s="78"/>
      <c r="TGV42" s="78"/>
      <c r="TGW42" s="78"/>
      <c r="TGX42" s="78"/>
      <c r="TGY42" s="78"/>
      <c r="TGZ42" s="78"/>
      <c r="THA42" s="78"/>
      <c r="THB42" s="78"/>
      <c r="THC42" s="78"/>
      <c r="THD42" s="78"/>
      <c r="THE42" s="78"/>
      <c r="THF42" s="78"/>
      <c r="THG42" s="78"/>
      <c r="THH42" s="78"/>
      <c r="THI42" s="78"/>
      <c r="THJ42" s="78"/>
      <c r="THK42" s="78"/>
      <c r="THL42" s="78"/>
      <c r="THM42" s="78"/>
      <c r="THN42" s="78"/>
      <c r="THO42" s="78"/>
      <c r="THP42" s="78"/>
      <c r="THQ42" s="78"/>
      <c r="THR42" s="78"/>
      <c r="THS42" s="78"/>
      <c r="THT42" s="78"/>
      <c r="THU42" s="78"/>
      <c r="THV42" s="78"/>
      <c r="THW42" s="78"/>
      <c r="THX42" s="78"/>
      <c r="THY42" s="78"/>
      <c r="THZ42" s="78"/>
      <c r="TIA42" s="78"/>
      <c r="TIB42" s="78"/>
      <c r="TIC42" s="78"/>
      <c r="TID42" s="78"/>
      <c r="TIE42" s="78"/>
      <c r="TIF42" s="78"/>
      <c r="TIG42" s="78"/>
      <c r="TIH42" s="78"/>
      <c r="TII42" s="78"/>
      <c r="TIJ42" s="78"/>
      <c r="TIK42" s="78"/>
      <c r="TIL42" s="78"/>
      <c r="TIM42" s="78"/>
      <c r="TIN42" s="78"/>
      <c r="TIO42" s="78"/>
      <c r="TIP42" s="78"/>
      <c r="TIQ42" s="78"/>
      <c r="TIR42" s="78"/>
      <c r="TIS42" s="78"/>
      <c r="TIT42" s="78"/>
      <c r="TIU42" s="78"/>
      <c r="TIV42" s="78"/>
      <c r="TIW42" s="78"/>
      <c r="TIX42" s="78"/>
      <c r="TIY42" s="78"/>
      <c r="TIZ42" s="78"/>
      <c r="TJA42" s="78"/>
      <c r="TJB42" s="78"/>
      <c r="TJC42" s="78"/>
      <c r="TJD42" s="78"/>
      <c r="TJE42" s="78"/>
      <c r="TJF42" s="78"/>
      <c r="TJG42" s="78"/>
      <c r="TJH42" s="78"/>
      <c r="TJI42" s="78"/>
      <c r="TJJ42" s="78"/>
      <c r="TJK42" s="78"/>
      <c r="TJL42" s="78"/>
      <c r="TJM42" s="78"/>
      <c r="TJN42" s="78"/>
      <c r="TJO42" s="78"/>
      <c r="TJP42" s="78"/>
      <c r="TJQ42" s="78"/>
      <c r="TJR42" s="78"/>
      <c r="TJS42" s="78"/>
      <c r="TJT42" s="78"/>
      <c r="TJU42" s="78"/>
      <c r="TJV42" s="78"/>
      <c r="TJW42" s="78"/>
      <c r="TJX42" s="78"/>
      <c r="TJY42" s="78"/>
      <c r="TJZ42" s="78"/>
      <c r="TKA42" s="78"/>
      <c r="TKB42" s="78"/>
      <c r="TKC42" s="78"/>
      <c r="TKD42" s="78"/>
      <c r="TKE42" s="78"/>
      <c r="TKF42" s="78"/>
      <c r="TKG42" s="78"/>
      <c r="TKH42" s="78"/>
      <c r="TKI42" s="78"/>
      <c r="TKJ42" s="78"/>
      <c r="TKK42" s="78"/>
      <c r="TKL42" s="78"/>
      <c r="TKM42" s="78"/>
      <c r="TKN42" s="78"/>
      <c r="TKO42" s="78"/>
      <c r="TKP42" s="78"/>
      <c r="TKQ42" s="78"/>
      <c r="TKR42" s="78"/>
      <c r="TKS42" s="78"/>
      <c r="TKT42" s="78"/>
      <c r="TKU42" s="78"/>
      <c r="TKV42" s="78"/>
      <c r="TKW42" s="78"/>
      <c r="TKX42" s="78"/>
      <c r="TKY42" s="78"/>
      <c r="TKZ42" s="78"/>
      <c r="TLA42" s="78"/>
      <c r="TLB42" s="78"/>
      <c r="TLC42" s="78"/>
      <c r="TLD42" s="78"/>
      <c r="TLE42" s="78"/>
      <c r="TLF42" s="78"/>
      <c r="TLG42" s="78"/>
      <c r="TLH42" s="78"/>
      <c r="TLI42" s="78"/>
      <c r="TLJ42" s="78"/>
      <c r="TLK42" s="78"/>
      <c r="TLL42" s="78"/>
      <c r="TLM42" s="78"/>
      <c r="TLN42" s="78"/>
      <c r="TLO42" s="78"/>
      <c r="TLP42" s="78"/>
      <c r="TLQ42" s="78"/>
      <c r="TLR42" s="78"/>
      <c r="TLS42" s="78"/>
      <c r="TLT42" s="78"/>
      <c r="TLU42" s="78"/>
      <c r="TLV42" s="78"/>
      <c r="TLW42" s="78"/>
      <c r="TLX42" s="78"/>
      <c r="TLY42" s="78"/>
      <c r="TLZ42" s="78"/>
      <c r="TMA42" s="78"/>
      <c r="TMB42" s="78"/>
      <c r="TMC42" s="78"/>
      <c r="TMD42" s="78"/>
      <c r="TME42" s="78"/>
      <c r="TMF42" s="78"/>
      <c r="TMG42" s="78"/>
      <c r="TMH42" s="78"/>
      <c r="TMI42" s="78"/>
      <c r="TMJ42" s="78"/>
      <c r="TMK42" s="78"/>
      <c r="TML42" s="78"/>
      <c r="TMM42" s="78"/>
      <c r="TMN42" s="78"/>
      <c r="TMO42" s="78"/>
      <c r="TMP42" s="78"/>
      <c r="TMQ42" s="78"/>
      <c r="TMR42" s="78"/>
      <c r="TMS42" s="78"/>
      <c r="TMT42" s="78"/>
      <c r="TMU42" s="78"/>
      <c r="TMV42" s="78"/>
      <c r="TMW42" s="78"/>
      <c r="TMX42" s="78"/>
      <c r="TMY42" s="78"/>
      <c r="TMZ42" s="78"/>
      <c r="TNA42" s="78"/>
      <c r="TNB42" s="78"/>
      <c r="TNC42" s="78"/>
      <c r="TND42" s="78"/>
      <c r="TNE42" s="78"/>
      <c r="TNF42" s="78"/>
      <c r="TNG42" s="78"/>
      <c r="TNH42" s="78"/>
      <c r="TNI42" s="78"/>
      <c r="TNJ42" s="78"/>
      <c r="TNK42" s="78"/>
      <c r="TNL42" s="78"/>
      <c r="TNM42" s="78"/>
      <c r="TNN42" s="78"/>
      <c r="TNO42" s="78"/>
      <c r="TNP42" s="78"/>
      <c r="TNQ42" s="78"/>
      <c r="TNR42" s="78"/>
      <c r="TNS42" s="78"/>
      <c r="TNT42" s="78"/>
      <c r="TNU42" s="78"/>
      <c r="TNV42" s="78"/>
      <c r="TNW42" s="78"/>
      <c r="TNX42" s="78"/>
      <c r="TNY42" s="78"/>
      <c r="TNZ42" s="78"/>
      <c r="TOA42" s="78"/>
      <c r="TOB42" s="78"/>
      <c r="TOC42" s="78"/>
      <c r="TOD42" s="78"/>
      <c r="TOE42" s="78"/>
      <c r="TOF42" s="78"/>
      <c r="TOG42" s="78"/>
      <c r="TOH42" s="78"/>
      <c r="TOI42" s="78"/>
      <c r="TOJ42" s="78"/>
      <c r="TOK42" s="78"/>
      <c r="TOL42" s="78"/>
      <c r="TOM42" s="78"/>
      <c r="TON42" s="78"/>
      <c r="TOO42" s="78"/>
      <c r="TOP42" s="78"/>
      <c r="TOQ42" s="78"/>
      <c r="TOR42" s="78"/>
      <c r="TOS42" s="78"/>
      <c r="TOT42" s="78"/>
      <c r="TOU42" s="78"/>
      <c r="TOV42" s="78"/>
      <c r="TOW42" s="78"/>
      <c r="TOX42" s="78"/>
      <c r="TOY42" s="78"/>
      <c r="TOZ42" s="78"/>
      <c r="TPA42" s="78"/>
      <c r="TPB42" s="78"/>
      <c r="TPC42" s="78"/>
      <c r="TPD42" s="78"/>
      <c r="TPE42" s="78"/>
      <c r="TPF42" s="78"/>
      <c r="TPG42" s="78"/>
      <c r="TPH42" s="78"/>
      <c r="TPI42" s="78"/>
      <c r="TPJ42" s="78"/>
      <c r="TPK42" s="78"/>
      <c r="TPL42" s="78"/>
      <c r="TPM42" s="78"/>
      <c r="TPN42" s="78"/>
      <c r="TPO42" s="78"/>
      <c r="TPP42" s="78"/>
      <c r="TPQ42" s="78"/>
      <c r="TPR42" s="78"/>
      <c r="TPS42" s="78"/>
      <c r="TPT42" s="78"/>
      <c r="TPU42" s="78"/>
      <c r="TPV42" s="78"/>
      <c r="TPW42" s="78"/>
      <c r="TPX42" s="78"/>
      <c r="TPY42" s="78"/>
      <c r="TPZ42" s="78"/>
      <c r="TQA42" s="78"/>
      <c r="TQB42" s="78"/>
      <c r="TQC42" s="78"/>
      <c r="TQD42" s="78"/>
      <c r="TQE42" s="78"/>
      <c r="TQF42" s="78"/>
      <c r="TQG42" s="78"/>
      <c r="TQH42" s="78"/>
      <c r="TQI42" s="78"/>
      <c r="TQJ42" s="78"/>
      <c r="TQK42" s="78"/>
      <c r="TQL42" s="78"/>
      <c r="TQM42" s="78"/>
      <c r="TQN42" s="78"/>
      <c r="TQO42" s="78"/>
      <c r="TQP42" s="78"/>
      <c r="TQQ42" s="78"/>
      <c r="TQR42" s="78"/>
      <c r="TQS42" s="78"/>
      <c r="TQT42" s="78"/>
      <c r="TQU42" s="78"/>
      <c r="TQV42" s="78"/>
      <c r="TQW42" s="78"/>
      <c r="TQX42" s="78"/>
      <c r="TQY42" s="78"/>
      <c r="TQZ42" s="78"/>
      <c r="TRA42" s="78"/>
      <c r="TRB42" s="78"/>
      <c r="TRC42" s="78"/>
      <c r="TRD42" s="78"/>
      <c r="TRE42" s="78"/>
      <c r="TRF42" s="78"/>
      <c r="TRG42" s="78"/>
      <c r="TRH42" s="78"/>
      <c r="TRI42" s="78"/>
      <c r="TRJ42" s="78"/>
      <c r="TRK42" s="78"/>
      <c r="TRL42" s="78"/>
      <c r="TRM42" s="78"/>
      <c r="TRN42" s="78"/>
      <c r="TRO42" s="78"/>
      <c r="TRP42" s="78"/>
      <c r="TRQ42" s="78"/>
      <c r="TRR42" s="78"/>
      <c r="TRS42" s="78"/>
      <c r="TRT42" s="78"/>
      <c r="TRU42" s="78"/>
      <c r="TRV42" s="78"/>
      <c r="TRW42" s="78"/>
      <c r="TRX42" s="78"/>
      <c r="TRY42" s="78"/>
      <c r="TRZ42" s="78"/>
      <c r="TSA42" s="78"/>
      <c r="TSB42" s="78"/>
      <c r="TSC42" s="78"/>
      <c r="TSD42" s="78"/>
      <c r="TSE42" s="78"/>
      <c r="TSF42" s="78"/>
      <c r="TSG42" s="78"/>
      <c r="TSH42" s="78"/>
      <c r="TSI42" s="78"/>
      <c r="TSJ42" s="78"/>
      <c r="TSK42" s="78"/>
      <c r="TSL42" s="78"/>
      <c r="TSM42" s="78"/>
      <c r="TSN42" s="78"/>
      <c r="TSO42" s="78"/>
      <c r="TSP42" s="78"/>
      <c r="TSQ42" s="78"/>
      <c r="TSR42" s="78"/>
      <c r="TSS42" s="78"/>
      <c r="TST42" s="78"/>
      <c r="TSU42" s="78"/>
      <c r="TSV42" s="78"/>
      <c r="TSW42" s="78"/>
      <c r="TSX42" s="78"/>
      <c r="TSY42" s="78"/>
      <c r="TSZ42" s="78"/>
      <c r="TTA42" s="78"/>
      <c r="TTB42" s="78"/>
      <c r="TTC42" s="78"/>
      <c r="TTD42" s="78"/>
      <c r="TTE42" s="78"/>
      <c r="TTF42" s="78"/>
      <c r="TTG42" s="78"/>
      <c r="TTH42" s="78"/>
      <c r="TTI42" s="78"/>
      <c r="TTJ42" s="78"/>
      <c r="TTK42" s="78"/>
      <c r="TTL42" s="78"/>
      <c r="TTM42" s="78"/>
      <c r="TTN42" s="78"/>
      <c r="TTO42" s="78"/>
      <c r="TTP42" s="78"/>
      <c r="TTQ42" s="78"/>
      <c r="TTR42" s="78"/>
      <c r="TTS42" s="78"/>
      <c r="TTT42" s="78"/>
      <c r="TTU42" s="78"/>
      <c r="TTV42" s="78"/>
      <c r="TTW42" s="78"/>
      <c r="TTX42" s="78"/>
      <c r="TTY42" s="78"/>
      <c r="TTZ42" s="78"/>
      <c r="TUA42" s="78"/>
      <c r="TUB42" s="78"/>
      <c r="TUC42" s="78"/>
      <c r="TUD42" s="78"/>
      <c r="TUE42" s="78"/>
      <c r="TUF42" s="78"/>
      <c r="TUG42" s="78"/>
      <c r="TUH42" s="78"/>
      <c r="TUI42" s="78"/>
      <c r="TUJ42" s="78"/>
      <c r="TUK42" s="78"/>
      <c r="TUL42" s="78"/>
      <c r="TUM42" s="78"/>
      <c r="TUN42" s="78"/>
      <c r="TUO42" s="78"/>
      <c r="TUP42" s="78"/>
      <c r="TUQ42" s="78"/>
      <c r="TUR42" s="78"/>
      <c r="TUS42" s="78"/>
      <c r="TUT42" s="78"/>
      <c r="TUU42" s="78"/>
      <c r="TUV42" s="78"/>
      <c r="TUW42" s="78"/>
      <c r="TUX42" s="78"/>
      <c r="TUY42" s="78"/>
      <c r="TUZ42" s="78"/>
      <c r="TVA42" s="78"/>
      <c r="TVB42" s="78"/>
      <c r="TVC42" s="78"/>
      <c r="TVD42" s="78"/>
      <c r="TVE42" s="78"/>
      <c r="TVF42" s="78"/>
      <c r="TVG42" s="78"/>
      <c r="TVH42" s="78"/>
      <c r="TVI42" s="78"/>
      <c r="TVJ42" s="78"/>
      <c r="TVK42" s="78"/>
      <c r="TVL42" s="78"/>
      <c r="TVM42" s="78"/>
      <c r="TVN42" s="78"/>
      <c r="TVO42" s="78"/>
      <c r="TVP42" s="78"/>
      <c r="TVQ42" s="78"/>
      <c r="TVR42" s="78"/>
      <c r="TVS42" s="78"/>
      <c r="TVT42" s="78"/>
      <c r="TVU42" s="78"/>
      <c r="TVV42" s="78"/>
      <c r="TVW42" s="78"/>
      <c r="TVX42" s="78"/>
      <c r="TVY42" s="78"/>
      <c r="TVZ42" s="78"/>
      <c r="TWA42" s="78"/>
      <c r="TWB42" s="78"/>
      <c r="TWC42" s="78"/>
      <c r="TWD42" s="78"/>
      <c r="TWE42" s="78"/>
      <c r="TWF42" s="78"/>
      <c r="TWG42" s="78"/>
      <c r="TWH42" s="78"/>
      <c r="TWI42" s="78"/>
      <c r="TWJ42" s="78"/>
      <c r="TWK42" s="78"/>
      <c r="TWL42" s="78"/>
      <c r="TWM42" s="78"/>
      <c r="TWN42" s="78"/>
      <c r="TWO42" s="78"/>
      <c r="TWP42" s="78"/>
      <c r="TWQ42" s="78"/>
      <c r="TWR42" s="78"/>
      <c r="TWS42" s="78"/>
      <c r="TWT42" s="78"/>
      <c r="TWU42" s="78"/>
      <c r="TWV42" s="78"/>
      <c r="TWW42" s="78"/>
      <c r="TWX42" s="78"/>
      <c r="TWY42" s="78"/>
      <c r="TWZ42" s="78"/>
      <c r="TXA42" s="78"/>
      <c r="TXB42" s="78"/>
      <c r="TXC42" s="78"/>
      <c r="TXD42" s="78"/>
      <c r="TXE42" s="78"/>
      <c r="TXF42" s="78"/>
      <c r="TXG42" s="78"/>
      <c r="TXH42" s="78"/>
      <c r="TXI42" s="78"/>
      <c r="TXJ42" s="78"/>
      <c r="TXK42" s="78"/>
      <c r="TXL42" s="78"/>
      <c r="TXM42" s="78"/>
      <c r="TXN42" s="78"/>
      <c r="TXO42" s="78"/>
      <c r="TXP42" s="78"/>
      <c r="TXQ42" s="78"/>
      <c r="TXR42" s="78"/>
      <c r="TXS42" s="78"/>
      <c r="TXT42" s="78"/>
      <c r="TXU42" s="78"/>
      <c r="TXV42" s="78"/>
      <c r="TXW42" s="78"/>
      <c r="TXX42" s="78"/>
      <c r="TXY42" s="78"/>
      <c r="TXZ42" s="78"/>
      <c r="TYA42" s="78"/>
      <c r="TYB42" s="78"/>
      <c r="TYC42" s="78"/>
      <c r="TYD42" s="78"/>
      <c r="TYE42" s="78"/>
      <c r="TYF42" s="78"/>
      <c r="TYG42" s="78"/>
      <c r="TYH42" s="78"/>
      <c r="TYI42" s="78"/>
      <c r="TYJ42" s="78"/>
      <c r="TYK42" s="78"/>
      <c r="TYL42" s="78"/>
      <c r="TYM42" s="78"/>
      <c r="TYN42" s="78"/>
      <c r="TYO42" s="78"/>
      <c r="TYP42" s="78"/>
      <c r="TYQ42" s="78"/>
      <c r="TYR42" s="78"/>
      <c r="TYS42" s="78"/>
      <c r="TYT42" s="78"/>
      <c r="TYU42" s="78"/>
      <c r="TYV42" s="78"/>
      <c r="TYW42" s="78"/>
      <c r="TYX42" s="78"/>
      <c r="TYY42" s="78"/>
      <c r="TYZ42" s="78"/>
      <c r="TZA42" s="78"/>
      <c r="TZB42" s="78"/>
      <c r="TZC42" s="78"/>
      <c r="TZD42" s="78"/>
      <c r="TZE42" s="78"/>
      <c r="TZF42" s="78"/>
      <c r="TZG42" s="78"/>
      <c r="TZH42" s="78"/>
      <c r="TZI42" s="78"/>
      <c r="TZJ42" s="78"/>
      <c r="TZK42" s="78"/>
      <c r="TZL42" s="78"/>
      <c r="TZM42" s="78"/>
      <c r="TZN42" s="78"/>
      <c r="TZO42" s="78"/>
      <c r="TZP42" s="78"/>
      <c r="TZQ42" s="78"/>
      <c r="TZR42" s="78"/>
      <c r="TZS42" s="78"/>
      <c r="TZT42" s="78"/>
      <c r="TZU42" s="78"/>
      <c r="TZV42" s="78"/>
      <c r="TZW42" s="78"/>
      <c r="TZX42" s="78"/>
      <c r="TZY42" s="78"/>
      <c r="TZZ42" s="78"/>
      <c r="UAA42" s="78"/>
      <c r="UAB42" s="78"/>
      <c r="UAC42" s="78"/>
      <c r="UAD42" s="78"/>
      <c r="UAE42" s="78"/>
      <c r="UAF42" s="78"/>
      <c r="UAG42" s="78"/>
      <c r="UAH42" s="78"/>
      <c r="UAI42" s="78"/>
      <c r="UAJ42" s="78"/>
      <c r="UAK42" s="78"/>
      <c r="UAL42" s="78"/>
      <c r="UAM42" s="78"/>
      <c r="UAN42" s="78"/>
      <c r="UAO42" s="78"/>
      <c r="UAP42" s="78"/>
      <c r="UAQ42" s="78"/>
      <c r="UAR42" s="78"/>
      <c r="UAS42" s="78"/>
      <c r="UAT42" s="78"/>
      <c r="UAU42" s="78"/>
      <c r="UAV42" s="78"/>
      <c r="UAW42" s="78"/>
      <c r="UAX42" s="78"/>
      <c r="UAY42" s="78"/>
      <c r="UAZ42" s="78"/>
      <c r="UBA42" s="78"/>
      <c r="UBB42" s="78"/>
      <c r="UBC42" s="78"/>
      <c r="UBD42" s="78"/>
      <c r="UBE42" s="78"/>
      <c r="UBF42" s="78"/>
      <c r="UBG42" s="78"/>
      <c r="UBH42" s="78"/>
      <c r="UBI42" s="78"/>
      <c r="UBJ42" s="78"/>
      <c r="UBK42" s="78"/>
      <c r="UBL42" s="78"/>
      <c r="UBM42" s="78"/>
      <c r="UBN42" s="78"/>
      <c r="UBO42" s="78"/>
      <c r="UBP42" s="78"/>
      <c r="UBQ42" s="78"/>
      <c r="UBR42" s="78"/>
      <c r="UBS42" s="78"/>
      <c r="UBT42" s="78"/>
      <c r="UBU42" s="78"/>
      <c r="UBV42" s="78"/>
      <c r="UBW42" s="78"/>
      <c r="UBX42" s="78"/>
      <c r="UBY42" s="78"/>
      <c r="UBZ42" s="78"/>
      <c r="UCA42" s="78"/>
      <c r="UCB42" s="78"/>
      <c r="UCC42" s="78"/>
      <c r="UCD42" s="78"/>
      <c r="UCE42" s="78"/>
      <c r="UCF42" s="78"/>
      <c r="UCG42" s="78"/>
      <c r="UCH42" s="78"/>
      <c r="UCI42" s="78"/>
      <c r="UCJ42" s="78"/>
      <c r="UCK42" s="78"/>
      <c r="UCL42" s="78"/>
      <c r="UCM42" s="78"/>
      <c r="UCN42" s="78"/>
      <c r="UCO42" s="78"/>
      <c r="UCP42" s="78"/>
      <c r="UCQ42" s="78"/>
      <c r="UCR42" s="78"/>
      <c r="UCS42" s="78"/>
      <c r="UCT42" s="78"/>
      <c r="UCU42" s="78"/>
      <c r="UCV42" s="78"/>
      <c r="UCW42" s="78"/>
      <c r="UCX42" s="78"/>
      <c r="UCY42" s="78"/>
      <c r="UCZ42" s="78"/>
      <c r="UDA42" s="78"/>
      <c r="UDB42" s="78"/>
      <c r="UDC42" s="78"/>
      <c r="UDD42" s="78"/>
      <c r="UDE42" s="78"/>
      <c r="UDF42" s="78"/>
      <c r="UDG42" s="78"/>
      <c r="UDH42" s="78"/>
      <c r="UDI42" s="78"/>
      <c r="UDJ42" s="78"/>
      <c r="UDK42" s="78"/>
      <c r="UDL42" s="78"/>
      <c r="UDM42" s="78"/>
      <c r="UDN42" s="78"/>
      <c r="UDO42" s="78"/>
      <c r="UDP42" s="78"/>
      <c r="UDQ42" s="78"/>
      <c r="UDR42" s="78"/>
      <c r="UDS42" s="78"/>
      <c r="UDT42" s="78"/>
      <c r="UDU42" s="78"/>
      <c r="UDV42" s="78"/>
      <c r="UDW42" s="78"/>
      <c r="UDX42" s="78"/>
      <c r="UDY42" s="78"/>
      <c r="UDZ42" s="78"/>
      <c r="UEA42" s="78"/>
      <c r="UEB42" s="78"/>
      <c r="UEC42" s="78"/>
      <c r="UED42" s="78"/>
      <c r="UEE42" s="78"/>
      <c r="UEF42" s="78"/>
      <c r="UEG42" s="78"/>
      <c r="UEH42" s="78"/>
      <c r="UEI42" s="78"/>
      <c r="UEJ42" s="78"/>
      <c r="UEK42" s="78"/>
      <c r="UEL42" s="78"/>
      <c r="UEM42" s="78"/>
      <c r="UEN42" s="78"/>
      <c r="UEO42" s="78"/>
      <c r="UEP42" s="78"/>
      <c r="UEQ42" s="78"/>
      <c r="UER42" s="78"/>
      <c r="UES42" s="78"/>
      <c r="UET42" s="78"/>
      <c r="UEU42" s="78"/>
      <c r="UEV42" s="78"/>
      <c r="UEW42" s="78"/>
      <c r="UEX42" s="78"/>
      <c r="UEY42" s="78"/>
      <c r="UEZ42" s="78"/>
      <c r="UFA42" s="78"/>
      <c r="UFB42" s="78"/>
      <c r="UFC42" s="78"/>
      <c r="UFD42" s="78"/>
      <c r="UFE42" s="78"/>
      <c r="UFF42" s="78"/>
      <c r="UFG42" s="78"/>
      <c r="UFH42" s="78"/>
      <c r="UFI42" s="78"/>
      <c r="UFJ42" s="78"/>
      <c r="UFK42" s="78"/>
      <c r="UFL42" s="78"/>
      <c r="UFM42" s="78"/>
      <c r="UFN42" s="78"/>
      <c r="UFO42" s="78"/>
      <c r="UFP42" s="78"/>
      <c r="UFQ42" s="78"/>
      <c r="UFR42" s="78"/>
      <c r="UFS42" s="78"/>
      <c r="UFT42" s="78"/>
      <c r="UFU42" s="78"/>
      <c r="UFV42" s="78"/>
      <c r="UFW42" s="78"/>
      <c r="UFX42" s="78"/>
      <c r="UFY42" s="78"/>
      <c r="UFZ42" s="78"/>
      <c r="UGA42" s="78"/>
      <c r="UGB42" s="78"/>
      <c r="UGC42" s="78"/>
      <c r="UGD42" s="78"/>
      <c r="UGE42" s="78"/>
      <c r="UGF42" s="78"/>
      <c r="UGG42" s="78"/>
      <c r="UGH42" s="78"/>
      <c r="UGI42" s="78"/>
      <c r="UGJ42" s="78"/>
      <c r="UGK42" s="78"/>
      <c r="UGL42" s="78"/>
      <c r="UGM42" s="78"/>
      <c r="UGN42" s="78"/>
      <c r="UGO42" s="78"/>
      <c r="UGP42" s="78"/>
      <c r="UGQ42" s="78"/>
      <c r="UGR42" s="78"/>
      <c r="UGS42" s="78"/>
      <c r="UGT42" s="78"/>
      <c r="UGU42" s="78"/>
      <c r="UGV42" s="78"/>
      <c r="UGW42" s="78"/>
      <c r="UGX42" s="78"/>
      <c r="UGY42" s="78"/>
      <c r="UGZ42" s="78"/>
      <c r="UHA42" s="78"/>
      <c r="UHB42" s="78"/>
      <c r="UHC42" s="78"/>
      <c r="UHD42" s="78"/>
      <c r="UHE42" s="78"/>
      <c r="UHF42" s="78"/>
      <c r="UHG42" s="78"/>
      <c r="UHH42" s="78"/>
      <c r="UHI42" s="78"/>
      <c r="UHJ42" s="78"/>
      <c r="UHK42" s="78"/>
      <c r="UHL42" s="78"/>
      <c r="UHM42" s="78"/>
      <c r="UHN42" s="78"/>
      <c r="UHO42" s="78"/>
      <c r="UHP42" s="78"/>
      <c r="UHQ42" s="78"/>
      <c r="UHR42" s="78"/>
      <c r="UHS42" s="78"/>
      <c r="UHT42" s="78"/>
      <c r="UHU42" s="78"/>
      <c r="UHV42" s="78"/>
      <c r="UHW42" s="78"/>
      <c r="UHX42" s="78"/>
      <c r="UHY42" s="78"/>
      <c r="UHZ42" s="78"/>
      <c r="UIA42" s="78"/>
      <c r="UIB42" s="78"/>
      <c r="UIC42" s="78"/>
      <c r="UID42" s="78"/>
      <c r="UIE42" s="78"/>
      <c r="UIF42" s="78"/>
      <c r="UIG42" s="78"/>
      <c r="UIH42" s="78"/>
      <c r="UII42" s="78"/>
      <c r="UIJ42" s="78"/>
      <c r="UIK42" s="78"/>
      <c r="UIL42" s="78"/>
      <c r="UIM42" s="78"/>
      <c r="UIN42" s="78"/>
      <c r="UIO42" s="78"/>
      <c r="UIP42" s="78"/>
      <c r="UIQ42" s="78"/>
      <c r="UIR42" s="78"/>
      <c r="UIS42" s="78"/>
      <c r="UIT42" s="78"/>
      <c r="UIU42" s="78"/>
      <c r="UIV42" s="78"/>
      <c r="UIW42" s="78"/>
      <c r="UIX42" s="78"/>
      <c r="UIY42" s="78"/>
      <c r="UIZ42" s="78"/>
      <c r="UJA42" s="78"/>
      <c r="UJB42" s="78"/>
      <c r="UJC42" s="78"/>
      <c r="UJD42" s="78"/>
      <c r="UJE42" s="78"/>
      <c r="UJF42" s="78"/>
      <c r="UJG42" s="78"/>
      <c r="UJH42" s="78"/>
      <c r="UJI42" s="78"/>
      <c r="UJJ42" s="78"/>
      <c r="UJK42" s="78"/>
      <c r="UJL42" s="78"/>
      <c r="UJM42" s="78"/>
      <c r="UJN42" s="78"/>
      <c r="UJO42" s="78"/>
      <c r="UJP42" s="78"/>
      <c r="UJQ42" s="78"/>
      <c r="UJR42" s="78"/>
      <c r="UJS42" s="78"/>
      <c r="UJT42" s="78"/>
      <c r="UJU42" s="78"/>
      <c r="UJV42" s="78"/>
      <c r="UJW42" s="78"/>
      <c r="UJX42" s="78"/>
      <c r="UJY42" s="78"/>
      <c r="UJZ42" s="78"/>
      <c r="UKA42" s="78"/>
      <c r="UKB42" s="78"/>
      <c r="UKC42" s="78"/>
      <c r="UKD42" s="78"/>
      <c r="UKE42" s="78"/>
      <c r="UKF42" s="78"/>
      <c r="UKG42" s="78"/>
      <c r="UKH42" s="78"/>
      <c r="UKI42" s="78"/>
      <c r="UKJ42" s="78"/>
      <c r="UKK42" s="78"/>
      <c r="UKL42" s="78"/>
      <c r="UKM42" s="78"/>
      <c r="UKN42" s="78"/>
      <c r="UKO42" s="78"/>
      <c r="UKP42" s="78"/>
      <c r="UKQ42" s="78"/>
      <c r="UKR42" s="78"/>
      <c r="UKS42" s="78"/>
      <c r="UKT42" s="78"/>
      <c r="UKU42" s="78"/>
      <c r="UKV42" s="78"/>
      <c r="UKW42" s="78"/>
      <c r="UKX42" s="78"/>
      <c r="UKY42" s="78"/>
      <c r="UKZ42" s="78"/>
      <c r="ULA42" s="78"/>
      <c r="ULB42" s="78"/>
      <c r="ULC42" s="78"/>
      <c r="ULD42" s="78"/>
      <c r="ULE42" s="78"/>
      <c r="ULF42" s="78"/>
      <c r="ULG42" s="78"/>
      <c r="ULH42" s="78"/>
      <c r="ULI42" s="78"/>
      <c r="ULJ42" s="78"/>
      <c r="ULK42" s="78"/>
      <c r="ULL42" s="78"/>
      <c r="ULM42" s="78"/>
      <c r="ULN42" s="78"/>
      <c r="ULO42" s="78"/>
      <c r="ULP42" s="78"/>
      <c r="ULQ42" s="78"/>
      <c r="ULR42" s="78"/>
      <c r="ULS42" s="78"/>
      <c r="ULT42" s="78"/>
      <c r="ULU42" s="78"/>
      <c r="ULV42" s="78"/>
      <c r="ULW42" s="78"/>
      <c r="ULX42" s="78"/>
      <c r="ULY42" s="78"/>
      <c r="ULZ42" s="78"/>
      <c r="UMA42" s="78"/>
      <c r="UMB42" s="78"/>
      <c r="UMC42" s="78"/>
      <c r="UMD42" s="78"/>
      <c r="UME42" s="78"/>
      <c r="UMF42" s="78"/>
      <c r="UMG42" s="78"/>
      <c r="UMH42" s="78"/>
      <c r="UMI42" s="78"/>
      <c r="UMJ42" s="78"/>
      <c r="UMK42" s="78"/>
      <c r="UML42" s="78"/>
      <c r="UMM42" s="78"/>
      <c r="UMN42" s="78"/>
      <c r="UMO42" s="78"/>
      <c r="UMP42" s="78"/>
      <c r="UMQ42" s="78"/>
      <c r="UMR42" s="78"/>
      <c r="UMS42" s="78"/>
      <c r="UMT42" s="78"/>
      <c r="UMU42" s="78"/>
      <c r="UMV42" s="78"/>
      <c r="UMW42" s="78"/>
      <c r="UMX42" s="78"/>
      <c r="UMY42" s="78"/>
      <c r="UMZ42" s="78"/>
      <c r="UNA42" s="78"/>
      <c r="UNB42" s="78"/>
      <c r="UNC42" s="78"/>
      <c r="UND42" s="78"/>
      <c r="UNE42" s="78"/>
      <c r="UNF42" s="78"/>
      <c r="UNG42" s="78"/>
      <c r="UNH42" s="78"/>
      <c r="UNI42" s="78"/>
      <c r="UNJ42" s="78"/>
      <c r="UNK42" s="78"/>
      <c r="UNL42" s="78"/>
      <c r="UNM42" s="78"/>
      <c r="UNN42" s="78"/>
      <c r="UNO42" s="78"/>
      <c r="UNP42" s="78"/>
      <c r="UNQ42" s="78"/>
      <c r="UNR42" s="78"/>
      <c r="UNS42" s="78"/>
      <c r="UNT42" s="78"/>
      <c r="UNU42" s="78"/>
      <c r="UNV42" s="78"/>
      <c r="UNW42" s="78"/>
      <c r="UNX42" s="78"/>
      <c r="UNY42" s="78"/>
      <c r="UNZ42" s="78"/>
      <c r="UOA42" s="78"/>
      <c r="UOB42" s="78"/>
      <c r="UOC42" s="78"/>
      <c r="UOD42" s="78"/>
      <c r="UOE42" s="78"/>
      <c r="UOF42" s="78"/>
      <c r="UOG42" s="78"/>
      <c r="UOH42" s="78"/>
      <c r="UOI42" s="78"/>
      <c r="UOJ42" s="78"/>
      <c r="UOK42" s="78"/>
      <c r="UOL42" s="78"/>
      <c r="UOM42" s="78"/>
      <c r="UON42" s="78"/>
      <c r="UOO42" s="78"/>
      <c r="UOP42" s="78"/>
      <c r="UOQ42" s="78"/>
      <c r="UOR42" s="78"/>
      <c r="UOS42" s="78"/>
      <c r="UOT42" s="78"/>
      <c r="UOU42" s="78"/>
      <c r="UOV42" s="78"/>
      <c r="UOW42" s="78"/>
      <c r="UOX42" s="78"/>
      <c r="UOY42" s="78"/>
      <c r="UOZ42" s="78"/>
      <c r="UPA42" s="78"/>
      <c r="UPB42" s="78"/>
      <c r="UPC42" s="78"/>
      <c r="UPD42" s="78"/>
      <c r="UPE42" s="78"/>
      <c r="UPF42" s="78"/>
      <c r="UPG42" s="78"/>
      <c r="UPH42" s="78"/>
      <c r="UPI42" s="78"/>
      <c r="UPJ42" s="78"/>
      <c r="UPK42" s="78"/>
      <c r="UPL42" s="78"/>
      <c r="UPM42" s="78"/>
      <c r="UPN42" s="78"/>
      <c r="UPO42" s="78"/>
      <c r="UPP42" s="78"/>
      <c r="UPQ42" s="78"/>
      <c r="UPR42" s="78"/>
      <c r="UPS42" s="78"/>
      <c r="UPT42" s="78"/>
      <c r="UPU42" s="78"/>
      <c r="UPV42" s="78"/>
      <c r="UPW42" s="78"/>
      <c r="UPX42" s="78"/>
      <c r="UPY42" s="78"/>
      <c r="UPZ42" s="78"/>
      <c r="UQA42" s="78"/>
      <c r="UQB42" s="78"/>
      <c r="UQC42" s="78"/>
      <c r="UQD42" s="78"/>
      <c r="UQE42" s="78"/>
      <c r="UQF42" s="78"/>
      <c r="UQG42" s="78"/>
      <c r="UQH42" s="78"/>
      <c r="UQI42" s="78"/>
      <c r="UQJ42" s="78"/>
      <c r="UQK42" s="78"/>
      <c r="UQL42" s="78"/>
      <c r="UQM42" s="78"/>
      <c r="UQN42" s="78"/>
      <c r="UQO42" s="78"/>
      <c r="UQP42" s="78"/>
      <c r="UQQ42" s="78"/>
      <c r="UQR42" s="78"/>
      <c r="UQS42" s="78"/>
      <c r="UQT42" s="78"/>
      <c r="UQU42" s="78"/>
      <c r="UQV42" s="78"/>
      <c r="UQW42" s="78"/>
      <c r="UQX42" s="78"/>
      <c r="UQY42" s="78"/>
      <c r="UQZ42" s="78"/>
      <c r="URA42" s="78"/>
      <c r="URB42" s="78"/>
      <c r="URC42" s="78"/>
      <c r="URD42" s="78"/>
      <c r="URE42" s="78"/>
      <c r="URF42" s="78"/>
      <c r="URG42" s="78"/>
      <c r="URH42" s="78"/>
      <c r="URI42" s="78"/>
      <c r="URJ42" s="78"/>
      <c r="URK42" s="78"/>
      <c r="URL42" s="78"/>
      <c r="URM42" s="78"/>
      <c r="URN42" s="78"/>
      <c r="URO42" s="78"/>
      <c r="URP42" s="78"/>
      <c r="URQ42" s="78"/>
      <c r="URR42" s="78"/>
      <c r="URS42" s="78"/>
      <c r="URT42" s="78"/>
      <c r="URU42" s="78"/>
      <c r="URV42" s="78"/>
      <c r="URW42" s="78"/>
      <c r="URX42" s="78"/>
      <c r="URY42" s="78"/>
      <c r="URZ42" s="78"/>
      <c r="USA42" s="78"/>
      <c r="USB42" s="78"/>
      <c r="USC42" s="78"/>
      <c r="USD42" s="78"/>
      <c r="USE42" s="78"/>
      <c r="USF42" s="78"/>
      <c r="USG42" s="78"/>
      <c r="USH42" s="78"/>
      <c r="USI42" s="78"/>
      <c r="USJ42" s="78"/>
      <c r="USK42" s="78"/>
      <c r="USL42" s="78"/>
      <c r="USM42" s="78"/>
      <c r="USN42" s="78"/>
      <c r="USO42" s="78"/>
      <c r="USP42" s="78"/>
      <c r="USQ42" s="78"/>
      <c r="USR42" s="78"/>
      <c r="USS42" s="78"/>
      <c r="UST42" s="78"/>
      <c r="USU42" s="78"/>
      <c r="USV42" s="78"/>
      <c r="USW42" s="78"/>
      <c r="USX42" s="78"/>
      <c r="USY42" s="78"/>
      <c r="USZ42" s="78"/>
      <c r="UTA42" s="78"/>
      <c r="UTB42" s="78"/>
      <c r="UTC42" s="78"/>
      <c r="UTD42" s="78"/>
      <c r="UTE42" s="78"/>
      <c r="UTF42" s="78"/>
      <c r="UTG42" s="78"/>
      <c r="UTH42" s="78"/>
      <c r="UTI42" s="78"/>
      <c r="UTJ42" s="78"/>
      <c r="UTK42" s="78"/>
      <c r="UTL42" s="78"/>
      <c r="UTM42" s="78"/>
      <c r="UTN42" s="78"/>
      <c r="UTO42" s="78"/>
      <c r="UTP42" s="78"/>
      <c r="UTQ42" s="78"/>
      <c r="UTR42" s="78"/>
      <c r="UTS42" s="78"/>
      <c r="UTT42" s="78"/>
      <c r="UTU42" s="78"/>
      <c r="UTV42" s="78"/>
      <c r="UTW42" s="78"/>
      <c r="UTX42" s="78"/>
      <c r="UTY42" s="78"/>
      <c r="UTZ42" s="78"/>
      <c r="UUA42" s="78"/>
      <c r="UUB42" s="78"/>
      <c r="UUC42" s="78"/>
      <c r="UUD42" s="78"/>
      <c r="UUE42" s="78"/>
      <c r="UUF42" s="78"/>
      <c r="UUG42" s="78"/>
      <c r="UUH42" s="78"/>
      <c r="UUI42" s="78"/>
      <c r="UUJ42" s="78"/>
      <c r="UUK42" s="78"/>
      <c r="UUL42" s="78"/>
      <c r="UUM42" s="78"/>
      <c r="UUN42" s="78"/>
      <c r="UUO42" s="78"/>
      <c r="UUP42" s="78"/>
      <c r="UUQ42" s="78"/>
      <c r="UUR42" s="78"/>
      <c r="UUS42" s="78"/>
      <c r="UUT42" s="78"/>
      <c r="UUU42" s="78"/>
      <c r="UUV42" s="78"/>
      <c r="UUW42" s="78"/>
      <c r="UUX42" s="78"/>
      <c r="UUY42" s="78"/>
      <c r="UUZ42" s="78"/>
      <c r="UVA42" s="78"/>
      <c r="UVB42" s="78"/>
      <c r="UVC42" s="78"/>
      <c r="UVD42" s="78"/>
      <c r="UVE42" s="78"/>
      <c r="UVF42" s="78"/>
      <c r="UVG42" s="78"/>
      <c r="UVH42" s="78"/>
      <c r="UVI42" s="78"/>
      <c r="UVJ42" s="78"/>
      <c r="UVK42" s="78"/>
      <c r="UVL42" s="78"/>
      <c r="UVM42" s="78"/>
      <c r="UVN42" s="78"/>
      <c r="UVO42" s="78"/>
      <c r="UVP42" s="78"/>
      <c r="UVQ42" s="78"/>
      <c r="UVR42" s="78"/>
      <c r="UVS42" s="78"/>
      <c r="UVT42" s="78"/>
      <c r="UVU42" s="78"/>
      <c r="UVV42" s="78"/>
      <c r="UVW42" s="78"/>
      <c r="UVX42" s="78"/>
      <c r="UVY42" s="78"/>
      <c r="UVZ42" s="78"/>
      <c r="UWA42" s="78"/>
      <c r="UWB42" s="78"/>
      <c r="UWC42" s="78"/>
      <c r="UWD42" s="78"/>
      <c r="UWE42" s="78"/>
      <c r="UWF42" s="78"/>
      <c r="UWG42" s="78"/>
      <c r="UWH42" s="78"/>
      <c r="UWI42" s="78"/>
      <c r="UWJ42" s="78"/>
      <c r="UWK42" s="78"/>
      <c r="UWL42" s="78"/>
      <c r="UWM42" s="78"/>
      <c r="UWN42" s="78"/>
      <c r="UWO42" s="78"/>
      <c r="UWP42" s="78"/>
      <c r="UWQ42" s="78"/>
      <c r="UWR42" s="78"/>
      <c r="UWS42" s="78"/>
      <c r="UWT42" s="78"/>
      <c r="UWU42" s="78"/>
      <c r="UWV42" s="78"/>
      <c r="UWW42" s="78"/>
      <c r="UWX42" s="78"/>
      <c r="UWY42" s="78"/>
      <c r="UWZ42" s="78"/>
      <c r="UXA42" s="78"/>
      <c r="UXB42" s="78"/>
      <c r="UXC42" s="78"/>
      <c r="UXD42" s="78"/>
      <c r="UXE42" s="78"/>
      <c r="UXF42" s="78"/>
      <c r="UXG42" s="78"/>
      <c r="UXH42" s="78"/>
      <c r="UXI42" s="78"/>
      <c r="UXJ42" s="78"/>
      <c r="UXK42" s="78"/>
      <c r="UXL42" s="78"/>
      <c r="UXM42" s="78"/>
      <c r="UXN42" s="78"/>
      <c r="UXO42" s="78"/>
      <c r="UXP42" s="78"/>
      <c r="UXQ42" s="78"/>
      <c r="UXR42" s="78"/>
      <c r="UXS42" s="78"/>
      <c r="UXT42" s="78"/>
      <c r="UXU42" s="78"/>
      <c r="UXV42" s="78"/>
      <c r="UXW42" s="78"/>
      <c r="UXX42" s="78"/>
      <c r="UXY42" s="78"/>
      <c r="UXZ42" s="78"/>
      <c r="UYA42" s="78"/>
      <c r="UYB42" s="78"/>
      <c r="UYC42" s="78"/>
      <c r="UYD42" s="78"/>
      <c r="UYE42" s="78"/>
      <c r="UYF42" s="78"/>
      <c r="UYG42" s="78"/>
      <c r="UYH42" s="78"/>
      <c r="UYI42" s="78"/>
      <c r="UYJ42" s="78"/>
      <c r="UYK42" s="78"/>
      <c r="UYL42" s="78"/>
      <c r="UYM42" s="78"/>
      <c r="UYN42" s="78"/>
      <c r="UYO42" s="78"/>
      <c r="UYP42" s="78"/>
      <c r="UYQ42" s="78"/>
      <c r="UYR42" s="78"/>
      <c r="UYS42" s="78"/>
      <c r="UYT42" s="78"/>
      <c r="UYU42" s="78"/>
      <c r="UYV42" s="78"/>
      <c r="UYW42" s="78"/>
      <c r="UYX42" s="78"/>
      <c r="UYY42" s="78"/>
      <c r="UYZ42" s="78"/>
      <c r="UZA42" s="78"/>
      <c r="UZB42" s="78"/>
      <c r="UZC42" s="78"/>
      <c r="UZD42" s="78"/>
      <c r="UZE42" s="78"/>
      <c r="UZF42" s="78"/>
      <c r="UZG42" s="78"/>
      <c r="UZH42" s="78"/>
      <c r="UZI42" s="78"/>
      <c r="UZJ42" s="78"/>
      <c r="UZK42" s="78"/>
      <c r="UZL42" s="78"/>
      <c r="UZM42" s="78"/>
      <c r="UZN42" s="78"/>
      <c r="UZO42" s="78"/>
      <c r="UZP42" s="78"/>
      <c r="UZQ42" s="78"/>
      <c r="UZR42" s="78"/>
      <c r="UZS42" s="78"/>
      <c r="UZT42" s="78"/>
      <c r="UZU42" s="78"/>
      <c r="UZV42" s="78"/>
      <c r="UZW42" s="78"/>
      <c r="UZX42" s="78"/>
      <c r="UZY42" s="78"/>
      <c r="UZZ42" s="78"/>
      <c r="VAA42" s="78"/>
      <c r="VAB42" s="78"/>
      <c r="VAC42" s="78"/>
      <c r="VAD42" s="78"/>
      <c r="VAE42" s="78"/>
      <c r="VAF42" s="78"/>
      <c r="VAG42" s="78"/>
      <c r="VAH42" s="78"/>
      <c r="VAI42" s="78"/>
      <c r="VAJ42" s="78"/>
      <c r="VAK42" s="78"/>
      <c r="VAL42" s="78"/>
      <c r="VAM42" s="78"/>
      <c r="VAN42" s="78"/>
      <c r="VAO42" s="78"/>
      <c r="VAP42" s="78"/>
      <c r="VAQ42" s="78"/>
      <c r="VAR42" s="78"/>
      <c r="VAS42" s="78"/>
      <c r="VAT42" s="78"/>
      <c r="VAU42" s="78"/>
      <c r="VAV42" s="78"/>
      <c r="VAW42" s="78"/>
      <c r="VAX42" s="78"/>
      <c r="VAY42" s="78"/>
      <c r="VAZ42" s="78"/>
      <c r="VBA42" s="78"/>
      <c r="VBB42" s="78"/>
      <c r="VBC42" s="78"/>
      <c r="VBD42" s="78"/>
      <c r="VBE42" s="78"/>
      <c r="VBF42" s="78"/>
      <c r="VBG42" s="78"/>
      <c r="VBH42" s="78"/>
      <c r="VBI42" s="78"/>
      <c r="VBJ42" s="78"/>
      <c r="VBK42" s="78"/>
      <c r="VBL42" s="78"/>
      <c r="VBM42" s="78"/>
      <c r="VBN42" s="78"/>
      <c r="VBO42" s="78"/>
      <c r="VBP42" s="78"/>
      <c r="VBQ42" s="78"/>
      <c r="VBR42" s="78"/>
      <c r="VBS42" s="78"/>
      <c r="VBT42" s="78"/>
      <c r="VBU42" s="78"/>
      <c r="VBV42" s="78"/>
      <c r="VBW42" s="78"/>
      <c r="VBX42" s="78"/>
      <c r="VBY42" s="78"/>
      <c r="VBZ42" s="78"/>
      <c r="VCA42" s="78"/>
      <c r="VCB42" s="78"/>
      <c r="VCC42" s="78"/>
      <c r="VCD42" s="78"/>
      <c r="VCE42" s="78"/>
      <c r="VCF42" s="78"/>
      <c r="VCG42" s="78"/>
      <c r="VCH42" s="78"/>
      <c r="VCI42" s="78"/>
      <c r="VCJ42" s="78"/>
      <c r="VCK42" s="78"/>
      <c r="VCL42" s="78"/>
      <c r="VCM42" s="78"/>
      <c r="VCN42" s="78"/>
      <c r="VCO42" s="78"/>
      <c r="VCP42" s="78"/>
      <c r="VCQ42" s="78"/>
      <c r="VCR42" s="78"/>
      <c r="VCS42" s="78"/>
      <c r="VCT42" s="78"/>
      <c r="VCU42" s="78"/>
      <c r="VCV42" s="78"/>
      <c r="VCW42" s="78"/>
      <c r="VCX42" s="78"/>
      <c r="VCY42" s="78"/>
      <c r="VCZ42" s="78"/>
      <c r="VDA42" s="78"/>
      <c r="VDB42" s="78"/>
      <c r="VDC42" s="78"/>
      <c r="VDD42" s="78"/>
      <c r="VDE42" s="78"/>
      <c r="VDF42" s="78"/>
      <c r="VDG42" s="78"/>
      <c r="VDH42" s="78"/>
      <c r="VDI42" s="78"/>
      <c r="VDJ42" s="78"/>
      <c r="VDK42" s="78"/>
      <c r="VDL42" s="78"/>
      <c r="VDM42" s="78"/>
      <c r="VDN42" s="78"/>
      <c r="VDO42" s="78"/>
      <c r="VDP42" s="78"/>
      <c r="VDQ42" s="78"/>
      <c r="VDR42" s="78"/>
      <c r="VDS42" s="78"/>
      <c r="VDT42" s="78"/>
      <c r="VDU42" s="78"/>
      <c r="VDV42" s="78"/>
      <c r="VDW42" s="78"/>
      <c r="VDX42" s="78"/>
      <c r="VDY42" s="78"/>
      <c r="VDZ42" s="78"/>
      <c r="VEA42" s="78"/>
      <c r="VEB42" s="78"/>
      <c r="VEC42" s="78"/>
      <c r="VED42" s="78"/>
      <c r="VEE42" s="78"/>
      <c r="VEF42" s="78"/>
      <c r="VEG42" s="78"/>
      <c r="VEH42" s="78"/>
      <c r="VEI42" s="78"/>
      <c r="VEJ42" s="78"/>
      <c r="VEK42" s="78"/>
      <c r="VEL42" s="78"/>
      <c r="VEM42" s="78"/>
      <c r="VEN42" s="78"/>
      <c r="VEO42" s="78"/>
      <c r="VEP42" s="78"/>
      <c r="VEQ42" s="78"/>
      <c r="VER42" s="78"/>
      <c r="VES42" s="78"/>
      <c r="VET42" s="78"/>
      <c r="VEU42" s="78"/>
      <c r="VEV42" s="78"/>
      <c r="VEW42" s="78"/>
      <c r="VEX42" s="78"/>
      <c r="VEY42" s="78"/>
      <c r="VEZ42" s="78"/>
      <c r="VFA42" s="78"/>
      <c r="VFB42" s="78"/>
      <c r="VFC42" s="78"/>
      <c r="VFD42" s="78"/>
      <c r="VFE42" s="78"/>
      <c r="VFF42" s="78"/>
      <c r="VFG42" s="78"/>
      <c r="VFH42" s="78"/>
      <c r="VFI42" s="78"/>
      <c r="VFJ42" s="78"/>
      <c r="VFK42" s="78"/>
      <c r="VFL42" s="78"/>
      <c r="VFM42" s="78"/>
      <c r="VFN42" s="78"/>
      <c r="VFO42" s="78"/>
      <c r="VFP42" s="78"/>
      <c r="VFQ42" s="78"/>
      <c r="VFR42" s="78"/>
      <c r="VFS42" s="78"/>
      <c r="VFT42" s="78"/>
      <c r="VFU42" s="78"/>
      <c r="VFV42" s="78"/>
      <c r="VFW42" s="78"/>
      <c r="VFX42" s="78"/>
      <c r="VFY42" s="78"/>
      <c r="VFZ42" s="78"/>
      <c r="VGA42" s="78"/>
      <c r="VGB42" s="78"/>
      <c r="VGC42" s="78"/>
      <c r="VGD42" s="78"/>
      <c r="VGE42" s="78"/>
      <c r="VGF42" s="78"/>
      <c r="VGG42" s="78"/>
      <c r="VGH42" s="78"/>
      <c r="VGI42" s="78"/>
      <c r="VGJ42" s="78"/>
      <c r="VGK42" s="78"/>
      <c r="VGL42" s="78"/>
      <c r="VGM42" s="78"/>
      <c r="VGN42" s="78"/>
      <c r="VGO42" s="78"/>
      <c r="VGP42" s="78"/>
      <c r="VGQ42" s="78"/>
      <c r="VGR42" s="78"/>
      <c r="VGS42" s="78"/>
      <c r="VGT42" s="78"/>
      <c r="VGU42" s="78"/>
      <c r="VGV42" s="78"/>
      <c r="VGW42" s="78"/>
      <c r="VGX42" s="78"/>
      <c r="VGY42" s="78"/>
      <c r="VGZ42" s="78"/>
      <c r="VHA42" s="78"/>
      <c r="VHB42" s="78"/>
      <c r="VHC42" s="78"/>
      <c r="VHD42" s="78"/>
      <c r="VHE42" s="78"/>
      <c r="VHF42" s="78"/>
      <c r="VHG42" s="78"/>
      <c r="VHH42" s="78"/>
      <c r="VHI42" s="78"/>
      <c r="VHJ42" s="78"/>
      <c r="VHK42" s="78"/>
      <c r="VHL42" s="78"/>
      <c r="VHM42" s="78"/>
      <c r="VHN42" s="78"/>
      <c r="VHO42" s="78"/>
      <c r="VHP42" s="78"/>
      <c r="VHQ42" s="78"/>
      <c r="VHR42" s="78"/>
      <c r="VHS42" s="78"/>
      <c r="VHT42" s="78"/>
      <c r="VHU42" s="78"/>
      <c r="VHV42" s="78"/>
      <c r="VHW42" s="78"/>
      <c r="VHX42" s="78"/>
      <c r="VHY42" s="78"/>
      <c r="VHZ42" s="78"/>
      <c r="VIA42" s="78"/>
      <c r="VIB42" s="78"/>
      <c r="VIC42" s="78"/>
      <c r="VID42" s="78"/>
      <c r="VIE42" s="78"/>
      <c r="VIF42" s="78"/>
      <c r="VIG42" s="78"/>
      <c r="VIH42" s="78"/>
      <c r="VII42" s="78"/>
      <c r="VIJ42" s="78"/>
      <c r="VIK42" s="78"/>
      <c r="VIL42" s="78"/>
      <c r="VIM42" s="78"/>
      <c r="VIN42" s="78"/>
      <c r="VIO42" s="78"/>
      <c r="VIP42" s="78"/>
      <c r="VIQ42" s="78"/>
      <c r="VIR42" s="78"/>
      <c r="VIS42" s="78"/>
      <c r="VIT42" s="78"/>
      <c r="VIU42" s="78"/>
      <c r="VIV42" s="78"/>
      <c r="VIW42" s="78"/>
      <c r="VIX42" s="78"/>
      <c r="VIY42" s="78"/>
      <c r="VIZ42" s="78"/>
      <c r="VJA42" s="78"/>
      <c r="VJB42" s="78"/>
      <c r="VJC42" s="78"/>
      <c r="VJD42" s="78"/>
      <c r="VJE42" s="78"/>
      <c r="VJF42" s="78"/>
      <c r="VJG42" s="78"/>
      <c r="VJH42" s="78"/>
      <c r="VJI42" s="78"/>
      <c r="VJJ42" s="78"/>
      <c r="VJK42" s="78"/>
      <c r="VJL42" s="78"/>
      <c r="VJM42" s="78"/>
      <c r="VJN42" s="78"/>
      <c r="VJO42" s="78"/>
      <c r="VJP42" s="78"/>
      <c r="VJQ42" s="78"/>
      <c r="VJR42" s="78"/>
      <c r="VJS42" s="78"/>
      <c r="VJT42" s="78"/>
      <c r="VJU42" s="78"/>
      <c r="VJV42" s="78"/>
      <c r="VJW42" s="78"/>
      <c r="VJX42" s="78"/>
      <c r="VJY42" s="78"/>
      <c r="VJZ42" s="78"/>
      <c r="VKA42" s="78"/>
      <c r="VKB42" s="78"/>
      <c r="VKC42" s="78"/>
      <c r="VKD42" s="78"/>
      <c r="VKE42" s="78"/>
      <c r="VKF42" s="78"/>
      <c r="VKG42" s="78"/>
      <c r="VKH42" s="78"/>
      <c r="VKI42" s="78"/>
      <c r="VKJ42" s="78"/>
      <c r="VKK42" s="78"/>
      <c r="VKL42" s="78"/>
      <c r="VKM42" s="78"/>
      <c r="VKN42" s="78"/>
      <c r="VKO42" s="78"/>
      <c r="VKP42" s="78"/>
      <c r="VKQ42" s="78"/>
      <c r="VKR42" s="78"/>
      <c r="VKS42" s="78"/>
      <c r="VKT42" s="78"/>
      <c r="VKU42" s="78"/>
      <c r="VKV42" s="78"/>
      <c r="VKW42" s="78"/>
      <c r="VKX42" s="78"/>
      <c r="VKY42" s="78"/>
      <c r="VKZ42" s="78"/>
      <c r="VLA42" s="78"/>
      <c r="VLB42" s="78"/>
      <c r="VLC42" s="78"/>
      <c r="VLD42" s="78"/>
      <c r="VLE42" s="78"/>
      <c r="VLF42" s="78"/>
      <c r="VLG42" s="78"/>
      <c r="VLH42" s="78"/>
      <c r="VLI42" s="78"/>
      <c r="VLJ42" s="78"/>
      <c r="VLK42" s="78"/>
      <c r="VLL42" s="78"/>
      <c r="VLM42" s="78"/>
      <c r="VLN42" s="78"/>
      <c r="VLO42" s="78"/>
      <c r="VLP42" s="78"/>
      <c r="VLQ42" s="78"/>
      <c r="VLR42" s="78"/>
      <c r="VLS42" s="78"/>
      <c r="VLT42" s="78"/>
      <c r="VLU42" s="78"/>
      <c r="VLV42" s="78"/>
      <c r="VLW42" s="78"/>
      <c r="VLX42" s="78"/>
      <c r="VLY42" s="78"/>
      <c r="VLZ42" s="78"/>
      <c r="VMA42" s="78"/>
      <c r="VMB42" s="78"/>
      <c r="VMC42" s="78"/>
      <c r="VMD42" s="78"/>
      <c r="VME42" s="78"/>
      <c r="VMF42" s="78"/>
      <c r="VMG42" s="78"/>
      <c r="VMH42" s="78"/>
      <c r="VMI42" s="78"/>
      <c r="VMJ42" s="78"/>
      <c r="VMK42" s="78"/>
      <c r="VML42" s="78"/>
      <c r="VMM42" s="78"/>
      <c r="VMN42" s="78"/>
      <c r="VMO42" s="78"/>
      <c r="VMP42" s="78"/>
      <c r="VMQ42" s="78"/>
      <c r="VMR42" s="78"/>
      <c r="VMS42" s="78"/>
      <c r="VMT42" s="78"/>
      <c r="VMU42" s="78"/>
      <c r="VMV42" s="78"/>
      <c r="VMW42" s="78"/>
      <c r="VMX42" s="78"/>
      <c r="VMY42" s="78"/>
      <c r="VMZ42" s="78"/>
      <c r="VNA42" s="78"/>
      <c r="VNB42" s="78"/>
      <c r="VNC42" s="78"/>
      <c r="VND42" s="78"/>
      <c r="VNE42" s="78"/>
      <c r="VNF42" s="78"/>
      <c r="VNG42" s="78"/>
      <c r="VNH42" s="78"/>
      <c r="VNI42" s="78"/>
      <c r="VNJ42" s="78"/>
      <c r="VNK42" s="78"/>
      <c r="VNL42" s="78"/>
      <c r="VNM42" s="78"/>
      <c r="VNN42" s="78"/>
      <c r="VNO42" s="78"/>
      <c r="VNP42" s="78"/>
      <c r="VNQ42" s="78"/>
      <c r="VNR42" s="78"/>
      <c r="VNS42" s="78"/>
      <c r="VNT42" s="78"/>
      <c r="VNU42" s="78"/>
      <c r="VNV42" s="78"/>
      <c r="VNW42" s="78"/>
      <c r="VNX42" s="78"/>
      <c r="VNY42" s="78"/>
      <c r="VNZ42" s="78"/>
      <c r="VOA42" s="78"/>
      <c r="VOB42" s="78"/>
      <c r="VOC42" s="78"/>
      <c r="VOD42" s="78"/>
      <c r="VOE42" s="78"/>
      <c r="VOF42" s="78"/>
      <c r="VOG42" s="78"/>
      <c r="VOH42" s="78"/>
      <c r="VOI42" s="78"/>
      <c r="VOJ42" s="78"/>
      <c r="VOK42" s="78"/>
      <c r="VOL42" s="78"/>
      <c r="VOM42" s="78"/>
      <c r="VON42" s="78"/>
      <c r="VOO42" s="78"/>
      <c r="VOP42" s="78"/>
      <c r="VOQ42" s="78"/>
      <c r="VOR42" s="78"/>
      <c r="VOS42" s="78"/>
      <c r="VOT42" s="78"/>
      <c r="VOU42" s="78"/>
      <c r="VOV42" s="78"/>
      <c r="VOW42" s="78"/>
      <c r="VOX42" s="78"/>
      <c r="VOY42" s="78"/>
      <c r="VOZ42" s="78"/>
      <c r="VPA42" s="78"/>
      <c r="VPB42" s="78"/>
      <c r="VPC42" s="78"/>
      <c r="VPD42" s="78"/>
      <c r="VPE42" s="78"/>
      <c r="VPF42" s="78"/>
      <c r="VPG42" s="78"/>
      <c r="VPH42" s="78"/>
      <c r="VPI42" s="78"/>
      <c r="VPJ42" s="78"/>
      <c r="VPK42" s="78"/>
      <c r="VPL42" s="78"/>
      <c r="VPM42" s="78"/>
      <c r="VPN42" s="78"/>
      <c r="VPO42" s="78"/>
      <c r="VPP42" s="78"/>
      <c r="VPQ42" s="78"/>
      <c r="VPR42" s="78"/>
      <c r="VPS42" s="78"/>
      <c r="VPT42" s="78"/>
      <c r="VPU42" s="78"/>
      <c r="VPV42" s="78"/>
      <c r="VPW42" s="78"/>
      <c r="VPX42" s="78"/>
      <c r="VPY42" s="78"/>
      <c r="VPZ42" s="78"/>
      <c r="VQA42" s="78"/>
      <c r="VQB42" s="78"/>
      <c r="VQC42" s="78"/>
      <c r="VQD42" s="78"/>
      <c r="VQE42" s="78"/>
      <c r="VQF42" s="78"/>
      <c r="VQG42" s="78"/>
      <c r="VQH42" s="78"/>
      <c r="VQI42" s="78"/>
      <c r="VQJ42" s="78"/>
      <c r="VQK42" s="78"/>
      <c r="VQL42" s="78"/>
      <c r="VQM42" s="78"/>
      <c r="VQN42" s="78"/>
      <c r="VQO42" s="78"/>
      <c r="VQP42" s="78"/>
      <c r="VQQ42" s="78"/>
      <c r="VQR42" s="78"/>
      <c r="VQS42" s="78"/>
      <c r="VQT42" s="78"/>
      <c r="VQU42" s="78"/>
      <c r="VQV42" s="78"/>
      <c r="VQW42" s="78"/>
      <c r="VQX42" s="78"/>
      <c r="VQY42" s="78"/>
      <c r="VQZ42" s="78"/>
      <c r="VRA42" s="78"/>
      <c r="VRB42" s="78"/>
      <c r="VRC42" s="78"/>
      <c r="VRD42" s="78"/>
      <c r="VRE42" s="78"/>
      <c r="VRF42" s="78"/>
      <c r="VRG42" s="78"/>
      <c r="VRH42" s="78"/>
      <c r="VRI42" s="78"/>
      <c r="VRJ42" s="78"/>
      <c r="VRK42" s="78"/>
      <c r="VRL42" s="78"/>
      <c r="VRM42" s="78"/>
      <c r="VRN42" s="78"/>
      <c r="VRO42" s="78"/>
      <c r="VRP42" s="78"/>
      <c r="VRQ42" s="78"/>
      <c r="VRR42" s="78"/>
      <c r="VRS42" s="78"/>
      <c r="VRT42" s="78"/>
      <c r="VRU42" s="78"/>
      <c r="VRV42" s="78"/>
      <c r="VRW42" s="78"/>
      <c r="VRX42" s="78"/>
      <c r="VRY42" s="78"/>
      <c r="VRZ42" s="78"/>
      <c r="VSA42" s="78"/>
      <c r="VSB42" s="78"/>
      <c r="VSC42" s="78"/>
      <c r="VSD42" s="78"/>
      <c r="VSE42" s="78"/>
      <c r="VSF42" s="78"/>
      <c r="VSG42" s="78"/>
      <c r="VSH42" s="78"/>
      <c r="VSI42" s="78"/>
      <c r="VSJ42" s="78"/>
      <c r="VSK42" s="78"/>
      <c r="VSL42" s="78"/>
      <c r="VSM42" s="78"/>
      <c r="VSN42" s="78"/>
      <c r="VSO42" s="78"/>
      <c r="VSP42" s="78"/>
      <c r="VSQ42" s="78"/>
      <c r="VSR42" s="78"/>
      <c r="VSS42" s="78"/>
      <c r="VST42" s="78"/>
      <c r="VSU42" s="78"/>
      <c r="VSV42" s="78"/>
      <c r="VSW42" s="78"/>
      <c r="VSX42" s="78"/>
      <c r="VSY42" s="78"/>
      <c r="VSZ42" s="78"/>
      <c r="VTA42" s="78"/>
      <c r="VTB42" s="78"/>
      <c r="VTC42" s="78"/>
      <c r="VTD42" s="78"/>
      <c r="VTE42" s="78"/>
      <c r="VTF42" s="78"/>
      <c r="VTG42" s="78"/>
      <c r="VTH42" s="78"/>
      <c r="VTI42" s="78"/>
      <c r="VTJ42" s="78"/>
      <c r="VTK42" s="78"/>
      <c r="VTL42" s="78"/>
      <c r="VTM42" s="78"/>
      <c r="VTN42" s="78"/>
      <c r="VTO42" s="78"/>
      <c r="VTP42" s="78"/>
      <c r="VTQ42" s="78"/>
      <c r="VTR42" s="78"/>
      <c r="VTS42" s="78"/>
      <c r="VTT42" s="78"/>
      <c r="VTU42" s="78"/>
      <c r="VTV42" s="78"/>
      <c r="VTW42" s="78"/>
      <c r="VTX42" s="78"/>
      <c r="VTY42" s="78"/>
      <c r="VTZ42" s="78"/>
      <c r="VUA42" s="78"/>
      <c r="VUB42" s="78"/>
      <c r="VUC42" s="78"/>
      <c r="VUD42" s="78"/>
      <c r="VUE42" s="78"/>
      <c r="VUF42" s="78"/>
      <c r="VUG42" s="78"/>
      <c r="VUH42" s="78"/>
      <c r="VUI42" s="78"/>
      <c r="VUJ42" s="78"/>
      <c r="VUK42" s="78"/>
      <c r="VUL42" s="78"/>
      <c r="VUM42" s="78"/>
      <c r="VUN42" s="78"/>
      <c r="VUO42" s="78"/>
      <c r="VUP42" s="78"/>
      <c r="VUQ42" s="78"/>
      <c r="VUR42" s="78"/>
      <c r="VUS42" s="78"/>
      <c r="VUT42" s="78"/>
      <c r="VUU42" s="78"/>
      <c r="VUV42" s="78"/>
      <c r="VUW42" s="78"/>
      <c r="VUX42" s="78"/>
      <c r="VUY42" s="78"/>
      <c r="VUZ42" s="78"/>
      <c r="VVA42" s="78"/>
      <c r="VVB42" s="78"/>
      <c r="VVC42" s="78"/>
      <c r="VVD42" s="78"/>
      <c r="VVE42" s="78"/>
      <c r="VVF42" s="78"/>
      <c r="VVG42" s="78"/>
      <c r="VVH42" s="78"/>
      <c r="VVI42" s="78"/>
      <c r="VVJ42" s="78"/>
      <c r="VVK42" s="78"/>
      <c r="VVL42" s="78"/>
      <c r="VVM42" s="78"/>
      <c r="VVN42" s="78"/>
      <c r="VVO42" s="78"/>
      <c r="VVP42" s="78"/>
      <c r="VVQ42" s="78"/>
      <c r="VVR42" s="78"/>
      <c r="VVS42" s="78"/>
      <c r="VVT42" s="78"/>
      <c r="VVU42" s="78"/>
      <c r="VVV42" s="78"/>
      <c r="VVW42" s="78"/>
      <c r="VVX42" s="78"/>
      <c r="VVY42" s="78"/>
      <c r="VVZ42" s="78"/>
      <c r="VWA42" s="78"/>
      <c r="VWB42" s="78"/>
      <c r="VWC42" s="78"/>
      <c r="VWD42" s="78"/>
      <c r="VWE42" s="78"/>
      <c r="VWF42" s="78"/>
      <c r="VWG42" s="78"/>
      <c r="VWH42" s="78"/>
      <c r="VWI42" s="78"/>
      <c r="VWJ42" s="78"/>
      <c r="VWK42" s="78"/>
      <c r="VWL42" s="78"/>
      <c r="VWM42" s="78"/>
      <c r="VWN42" s="78"/>
      <c r="VWO42" s="78"/>
      <c r="VWP42" s="78"/>
      <c r="VWQ42" s="78"/>
      <c r="VWR42" s="78"/>
      <c r="VWS42" s="78"/>
      <c r="VWT42" s="78"/>
      <c r="VWU42" s="78"/>
      <c r="VWV42" s="78"/>
      <c r="VWW42" s="78"/>
      <c r="VWX42" s="78"/>
      <c r="VWY42" s="78"/>
      <c r="VWZ42" s="78"/>
      <c r="VXA42" s="78"/>
      <c r="VXB42" s="78"/>
      <c r="VXC42" s="78"/>
      <c r="VXD42" s="78"/>
      <c r="VXE42" s="78"/>
      <c r="VXF42" s="78"/>
      <c r="VXG42" s="78"/>
      <c r="VXH42" s="78"/>
      <c r="VXI42" s="78"/>
      <c r="VXJ42" s="78"/>
      <c r="VXK42" s="78"/>
      <c r="VXL42" s="78"/>
      <c r="VXM42" s="78"/>
      <c r="VXN42" s="78"/>
      <c r="VXO42" s="78"/>
      <c r="VXP42" s="78"/>
      <c r="VXQ42" s="78"/>
      <c r="VXR42" s="78"/>
      <c r="VXS42" s="78"/>
      <c r="VXT42" s="78"/>
      <c r="VXU42" s="78"/>
      <c r="VXV42" s="78"/>
      <c r="VXW42" s="78"/>
      <c r="VXX42" s="78"/>
      <c r="VXY42" s="78"/>
      <c r="VXZ42" s="78"/>
      <c r="VYA42" s="78"/>
      <c r="VYB42" s="78"/>
      <c r="VYC42" s="78"/>
      <c r="VYD42" s="78"/>
      <c r="VYE42" s="78"/>
      <c r="VYF42" s="78"/>
      <c r="VYG42" s="78"/>
      <c r="VYH42" s="78"/>
      <c r="VYI42" s="78"/>
      <c r="VYJ42" s="78"/>
      <c r="VYK42" s="78"/>
      <c r="VYL42" s="78"/>
      <c r="VYM42" s="78"/>
      <c r="VYN42" s="78"/>
      <c r="VYO42" s="78"/>
      <c r="VYP42" s="78"/>
      <c r="VYQ42" s="78"/>
      <c r="VYR42" s="78"/>
      <c r="VYS42" s="78"/>
      <c r="VYT42" s="78"/>
      <c r="VYU42" s="78"/>
      <c r="VYV42" s="78"/>
      <c r="VYW42" s="78"/>
      <c r="VYX42" s="78"/>
      <c r="VYY42" s="78"/>
      <c r="VYZ42" s="78"/>
      <c r="VZA42" s="78"/>
      <c r="VZB42" s="78"/>
      <c r="VZC42" s="78"/>
      <c r="VZD42" s="78"/>
      <c r="VZE42" s="78"/>
      <c r="VZF42" s="78"/>
      <c r="VZG42" s="78"/>
      <c r="VZH42" s="78"/>
      <c r="VZI42" s="78"/>
      <c r="VZJ42" s="78"/>
      <c r="VZK42" s="78"/>
      <c r="VZL42" s="78"/>
      <c r="VZM42" s="78"/>
      <c r="VZN42" s="78"/>
      <c r="VZO42" s="78"/>
      <c r="VZP42" s="78"/>
      <c r="VZQ42" s="78"/>
      <c r="VZR42" s="78"/>
      <c r="VZS42" s="78"/>
      <c r="VZT42" s="78"/>
      <c r="VZU42" s="78"/>
      <c r="VZV42" s="78"/>
      <c r="VZW42" s="78"/>
      <c r="VZX42" s="78"/>
      <c r="VZY42" s="78"/>
      <c r="VZZ42" s="78"/>
      <c r="WAA42" s="78"/>
      <c r="WAB42" s="78"/>
      <c r="WAC42" s="78"/>
      <c r="WAD42" s="78"/>
      <c r="WAE42" s="78"/>
      <c r="WAF42" s="78"/>
      <c r="WAG42" s="78"/>
      <c r="WAH42" s="78"/>
      <c r="WAI42" s="78"/>
      <c r="WAJ42" s="78"/>
      <c r="WAK42" s="78"/>
      <c r="WAL42" s="78"/>
      <c r="WAM42" s="78"/>
      <c r="WAN42" s="78"/>
      <c r="WAO42" s="78"/>
      <c r="WAP42" s="78"/>
      <c r="WAQ42" s="78"/>
      <c r="WAR42" s="78"/>
      <c r="WAS42" s="78"/>
      <c r="WAT42" s="78"/>
      <c r="WAU42" s="78"/>
      <c r="WAV42" s="78"/>
      <c r="WAW42" s="78"/>
      <c r="WAX42" s="78"/>
      <c r="WAY42" s="78"/>
      <c r="WAZ42" s="78"/>
      <c r="WBA42" s="78"/>
      <c r="WBB42" s="78"/>
      <c r="WBC42" s="78"/>
      <c r="WBD42" s="78"/>
      <c r="WBE42" s="78"/>
      <c r="WBF42" s="78"/>
      <c r="WBG42" s="78"/>
      <c r="WBH42" s="78"/>
      <c r="WBI42" s="78"/>
      <c r="WBJ42" s="78"/>
      <c r="WBK42" s="78"/>
      <c r="WBL42" s="78"/>
      <c r="WBM42" s="78"/>
      <c r="WBN42" s="78"/>
      <c r="WBO42" s="78"/>
      <c r="WBP42" s="78"/>
      <c r="WBQ42" s="78"/>
      <c r="WBR42" s="78"/>
      <c r="WBS42" s="78"/>
      <c r="WBT42" s="78"/>
      <c r="WBU42" s="78"/>
      <c r="WBV42" s="78"/>
      <c r="WBW42" s="78"/>
      <c r="WBX42" s="78"/>
      <c r="WBY42" s="78"/>
      <c r="WBZ42" s="78"/>
      <c r="WCA42" s="78"/>
      <c r="WCB42" s="78"/>
      <c r="WCC42" s="78"/>
      <c r="WCD42" s="78"/>
      <c r="WCE42" s="78"/>
      <c r="WCF42" s="78"/>
      <c r="WCG42" s="78"/>
      <c r="WCH42" s="78"/>
      <c r="WCI42" s="78"/>
      <c r="WCJ42" s="78"/>
      <c r="WCK42" s="78"/>
      <c r="WCL42" s="78"/>
      <c r="WCM42" s="78"/>
      <c r="WCN42" s="78"/>
      <c r="WCO42" s="78"/>
      <c r="WCP42" s="78"/>
      <c r="WCQ42" s="78"/>
      <c r="WCR42" s="78"/>
      <c r="WCS42" s="78"/>
      <c r="WCT42" s="78"/>
      <c r="WCU42" s="78"/>
      <c r="WCV42" s="78"/>
      <c r="WCW42" s="78"/>
      <c r="WCX42" s="78"/>
      <c r="WCY42" s="78"/>
      <c r="WCZ42" s="78"/>
      <c r="WDA42" s="78"/>
      <c r="WDB42" s="78"/>
      <c r="WDC42" s="78"/>
      <c r="WDD42" s="78"/>
      <c r="WDE42" s="78"/>
      <c r="WDF42" s="78"/>
      <c r="WDG42" s="78"/>
      <c r="WDH42" s="78"/>
      <c r="WDI42" s="78"/>
      <c r="WDJ42" s="78"/>
      <c r="WDK42" s="78"/>
      <c r="WDL42" s="78"/>
      <c r="WDM42" s="78"/>
      <c r="WDN42" s="78"/>
      <c r="WDO42" s="78"/>
      <c r="WDP42" s="78"/>
      <c r="WDQ42" s="78"/>
      <c r="WDR42" s="78"/>
      <c r="WDS42" s="78"/>
      <c r="WDT42" s="78"/>
      <c r="WDU42" s="78"/>
      <c r="WDV42" s="78"/>
      <c r="WDW42" s="78"/>
      <c r="WDX42" s="78"/>
      <c r="WDY42" s="78"/>
      <c r="WDZ42" s="78"/>
      <c r="WEA42" s="78"/>
      <c r="WEB42" s="78"/>
      <c r="WEC42" s="78"/>
      <c r="WED42" s="78"/>
      <c r="WEE42" s="78"/>
      <c r="WEF42" s="78"/>
      <c r="WEG42" s="78"/>
      <c r="WEH42" s="78"/>
      <c r="WEI42" s="78"/>
      <c r="WEJ42" s="78"/>
      <c r="WEK42" s="78"/>
      <c r="WEL42" s="78"/>
      <c r="WEM42" s="78"/>
      <c r="WEN42" s="78"/>
      <c r="WEO42" s="78"/>
      <c r="WEP42" s="78"/>
      <c r="WEQ42" s="78"/>
      <c r="WER42" s="78"/>
      <c r="WES42" s="78"/>
      <c r="WET42" s="78"/>
      <c r="WEU42" s="78"/>
      <c r="WEV42" s="78"/>
      <c r="WEW42" s="78"/>
      <c r="WEX42" s="78"/>
      <c r="WEY42" s="78"/>
      <c r="WEZ42" s="78"/>
      <c r="WFA42" s="78"/>
      <c r="WFB42" s="78"/>
      <c r="WFC42" s="78"/>
      <c r="WFD42" s="78"/>
      <c r="WFE42" s="78"/>
      <c r="WFF42" s="78"/>
      <c r="WFG42" s="78"/>
      <c r="WFH42" s="78"/>
      <c r="WFI42" s="78"/>
      <c r="WFJ42" s="78"/>
      <c r="WFK42" s="78"/>
      <c r="WFL42" s="78"/>
      <c r="WFM42" s="78"/>
      <c r="WFN42" s="78"/>
      <c r="WFO42" s="78"/>
      <c r="WFP42" s="78"/>
      <c r="WFQ42" s="78"/>
      <c r="WFR42" s="78"/>
      <c r="WFS42" s="78"/>
      <c r="WFT42" s="78"/>
      <c r="WFU42" s="78"/>
      <c r="WFV42" s="78"/>
      <c r="WFW42" s="78"/>
      <c r="WFX42" s="78"/>
      <c r="WFY42" s="78"/>
      <c r="WFZ42" s="78"/>
      <c r="WGA42" s="78"/>
      <c r="WGB42" s="78"/>
      <c r="WGC42" s="78"/>
      <c r="WGD42" s="78"/>
      <c r="WGE42" s="78"/>
      <c r="WGF42" s="78"/>
      <c r="WGG42" s="78"/>
      <c r="WGH42" s="78"/>
      <c r="WGI42" s="78"/>
      <c r="WGJ42" s="78"/>
      <c r="WGK42" s="78"/>
      <c r="WGL42" s="78"/>
      <c r="WGM42" s="78"/>
      <c r="WGN42" s="78"/>
      <c r="WGO42" s="78"/>
      <c r="WGP42" s="78"/>
      <c r="WGQ42" s="78"/>
      <c r="WGR42" s="78"/>
      <c r="WGS42" s="78"/>
      <c r="WGT42" s="78"/>
      <c r="WGU42" s="78"/>
      <c r="WGV42" s="78"/>
      <c r="WGW42" s="78"/>
      <c r="WGX42" s="78"/>
      <c r="WGY42" s="78"/>
      <c r="WGZ42" s="78"/>
      <c r="WHA42" s="78"/>
      <c r="WHB42" s="78"/>
      <c r="WHC42" s="78"/>
      <c r="WHD42" s="78"/>
      <c r="WHE42" s="78"/>
      <c r="WHF42" s="78"/>
      <c r="WHG42" s="78"/>
      <c r="WHH42" s="78"/>
      <c r="WHI42" s="78"/>
      <c r="WHJ42" s="78"/>
      <c r="WHK42" s="78"/>
      <c r="WHL42" s="78"/>
      <c r="WHM42" s="78"/>
      <c r="WHN42" s="78"/>
      <c r="WHO42" s="78"/>
      <c r="WHP42" s="78"/>
      <c r="WHQ42" s="78"/>
      <c r="WHR42" s="78"/>
      <c r="WHS42" s="78"/>
      <c r="WHT42" s="78"/>
      <c r="WHU42" s="78"/>
      <c r="WHV42" s="78"/>
      <c r="WHW42" s="78"/>
      <c r="WHX42" s="78"/>
      <c r="WHY42" s="78"/>
      <c r="WHZ42" s="78"/>
      <c r="WIA42" s="78"/>
      <c r="WIB42" s="78"/>
      <c r="WIC42" s="78"/>
      <c r="WID42" s="78"/>
      <c r="WIE42" s="78"/>
      <c r="WIF42" s="78"/>
      <c r="WIG42" s="78"/>
      <c r="WIH42" s="78"/>
      <c r="WII42" s="78"/>
      <c r="WIJ42" s="78"/>
      <c r="WIK42" s="78"/>
      <c r="WIL42" s="78"/>
      <c r="WIM42" s="78"/>
      <c r="WIN42" s="78"/>
      <c r="WIO42" s="78"/>
      <c r="WIP42" s="78"/>
      <c r="WIQ42" s="78"/>
      <c r="WIR42" s="78"/>
      <c r="WIS42" s="78"/>
      <c r="WIT42" s="78"/>
      <c r="WIU42" s="78"/>
      <c r="WIV42" s="78"/>
      <c r="WIW42" s="78"/>
      <c r="WIX42" s="78"/>
      <c r="WIY42" s="78"/>
      <c r="WIZ42" s="78"/>
      <c r="WJA42" s="78"/>
      <c r="WJB42" s="78"/>
      <c r="WJC42" s="78"/>
      <c r="WJD42" s="78"/>
      <c r="WJE42" s="78"/>
      <c r="WJF42" s="78"/>
      <c r="WJG42" s="78"/>
      <c r="WJH42" s="78"/>
      <c r="WJI42" s="78"/>
      <c r="WJJ42" s="78"/>
      <c r="WJK42" s="78"/>
      <c r="WJL42" s="78"/>
      <c r="WJM42" s="78"/>
      <c r="WJN42" s="78"/>
      <c r="WJO42" s="78"/>
      <c r="WJP42" s="78"/>
      <c r="WJQ42" s="78"/>
      <c r="WJR42" s="78"/>
      <c r="WJS42" s="78"/>
      <c r="WJT42" s="78"/>
      <c r="WJU42" s="78"/>
      <c r="WJV42" s="78"/>
      <c r="WJW42" s="78"/>
      <c r="WJX42" s="78"/>
      <c r="WJY42" s="78"/>
      <c r="WJZ42" s="78"/>
      <c r="WKA42" s="78"/>
      <c r="WKB42" s="78"/>
      <c r="WKC42" s="78"/>
      <c r="WKD42" s="78"/>
      <c r="WKE42" s="78"/>
      <c r="WKF42" s="78"/>
      <c r="WKG42" s="78"/>
      <c r="WKH42" s="78"/>
      <c r="WKI42" s="78"/>
      <c r="WKJ42" s="78"/>
      <c r="WKK42" s="78"/>
      <c r="WKL42" s="78"/>
      <c r="WKM42" s="78"/>
      <c r="WKN42" s="78"/>
      <c r="WKO42" s="78"/>
      <c r="WKP42" s="78"/>
      <c r="WKQ42" s="78"/>
      <c r="WKR42" s="78"/>
      <c r="WKS42" s="78"/>
      <c r="WKT42" s="78"/>
      <c r="WKU42" s="78"/>
      <c r="WKV42" s="78"/>
      <c r="WKW42" s="78"/>
      <c r="WKX42" s="78"/>
      <c r="WKY42" s="78"/>
      <c r="WKZ42" s="78"/>
      <c r="WLA42" s="78"/>
      <c r="WLB42" s="78"/>
      <c r="WLC42" s="78"/>
      <c r="WLD42" s="78"/>
      <c r="WLE42" s="78"/>
      <c r="WLF42" s="78"/>
      <c r="WLG42" s="78"/>
      <c r="WLH42" s="78"/>
      <c r="WLI42" s="78"/>
      <c r="WLJ42" s="78"/>
      <c r="WLK42" s="78"/>
      <c r="WLL42" s="78"/>
      <c r="WLM42" s="78"/>
      <c r="WLN42" s="78"/>
      <c r="WLO42" s="78"/>
      <c r="WLP42" s="78"/>
      <c r="WLQ42" s="78"/>
      <c r="WLR42" s="78"/>
      <c r="WLS42" s="78"/>
      <c r="WLT42" s="78"/>
      <c r="WLU42" s="78"/>
      <c r="WLV42" s="78"/>
      <c r="WLW42" s="78"/>
      <c r="WLX42" s="78"/>
      <c r="WLY42" s="78"/>
      <c r="WLZ42" s="78"/>
      <c r="WMA42" s="78"/>
      <c r="WMB42" s="78"/>
      <c r="WMC42" s="78"/>
      <c r="WMD42" s="78"/>
      <c r="WME42" s="78"/>
      <c r="WMF42" s="78"/>
      <c r="WMG42" s="78"/>
      <c r="WMH42" s="78"/>
      <c r="WMI42" s="78"/>
      <c r="WMJ42" s="78"/>
      <c r="WMK42" s="78"/>
      <c r="WML42" s="78"/>
      <c r="WMM42" s="78"/>
      <c r="WMN42" s="78"/>
      <c r="WMO42" s="78"/>
      <c r="WMP42" s="78"/>
      <c r="WMQ42" s="78"/>
      <c r="WMR42" s="78"/>
      <c r="WMS42" s="78"/>
      <c r="WMT42" s="78"/>
      <c r="WMU42" s="78"/>
      <c r="WMV42" s="78"/>
      <c r="WMW42" s="78"/>
      <c r="WMX42" s="78"/>
      <c r="WMY42" s="78"/>
      <c r="WMZ42" s="78"/>
      <c r="WNA42" s="78"/>
      <c r="WNB42" s="78"/>
      <c r="WNC42" s="78"/>
      <c r="WND42" s="78"/>
      <c r="WNE42" s="78"/>
      <c r="WNF42" s="78"/>
      <c r="WNG42" s="78"/>
      <c r="WNH42" s="78"/>
      <c r="WNI42" s="78"/>
      <c r="WNJ42" s="78"/>
      <c r="WNK42" s="78"/>
      <c r="WNL42" s="78"/>
      <c r="WNM42" s="78"/>
      <c r="WNN42" s="78"/>
      <c r="WNO42" s="78"/>
      <c r="WNP42" s="78"/>
      <c r="WNQ42" s="78"/>
      <c r="WNR42" s="78"/>
      <c r="WNS42" s="78"/>
      <c r="WNT42" s="78"/>
      <c r="WNU42" s="78"/>
      <c r="WNV42" s="78"/>
      <c r="WNW42" s="78"/>
      <c r="WNX42" s="78"/>
      <c r="WNY42" s="78"/>
      <c r="WNZ42" s="78"/>
      <c r="WOA42" s="78"/>
      <c r="WOB42" s="78"/>
      <c r="WOC42" s="78"/>
      <c r="WOD42" s="78"/>
      <c r="WOE42" s="78"/>
      <c r="WOF42" s="78"/>
      <c r="WOG42" s="78"/>
      <c r="WOH42" s="78"/>
      <c r="WOI42" s="78"/>
      <c r="WOJ42" s="78"/>
      <c r="WOK42" s="78"/>
      <c r="WOL42" s="78"/>
      <c r="WOM42" s="78"/>
      <c r="WON42" s="78"/>
      <c r="WOO42" s="78"/>
      <c r="WOP42" s="78"/>
      <c r="WOQ42" s="78"/>
      <c r="WOR42" s="78"/>
      <c r="WOS42" s="78"/>
      <c r="WOT42" s="78"/>
      <c r="WOU42" s="78"/>
      <c r="WOV42" s="78"/>
      <c r="WOW42" s="78"/>
      <c r="WOX42" s="78"/>
      <c r="WOY42" s="78"/>
      <c r="WOZ42" s="78"/>
      <c r="WPA42" s="78"/>
      <c r="WPB42" s="78"/>
      <c r="WPC42" s="78"/>
      <c r="WPD42" s="78"/>
      <c r="WPE42" s="78"/>
      <c r="WPF42" s="78"/>
      <c r="WPG42" s="78"/>
      <c r="WPH42" s="78"/>
      <c r="WPI42" s="78"/>
      <c r="WPJ42" s="78"/>
      <c r="WPK42" s="78"/>
      <c r="WPL42" s="78"/>
      <c r="WPM42" s="78"/>
      <c r="WPN42" s="78"/>
      <c r="WPO42" s="78"/>
      <c r="WPP42" s="78"/>
      <c r="WPQ42" s="78"/>
      <c r="WPR42" s="78"/>
      <c r="WPS42" s="78"/>
      <c r="WPT42" s="78"/>
      <c r="WPU42" s="78"/>
      <c r="WPV42" s="78"/>
      <c r="WPW42" s="78"/>
      <c r="WPX42" s="78"/>
      <c r="WPY42" s="78"/>
      <c r="WPZ42" s="78"/>
      <c r="WQA42" s="78"/>
      <c r="WQB42" s="78"/>
      <c r="WQC42" s="78"/>
      <c r="WQD42" s="78"/>
      <c r="WQE42" s="78"/>
      <c r="WQF42" s="78"/>
      <c r="WQG42" s="78"/>
      <c r="WQH42" s="78"/>
      <c r="WQI42" s="78"/>
      <c r="WQJ42" s="78"/>
      <c r="WQK42" s="78"/>
      <c r="WQL42" s="78"/>
      <c r="WQM42" s="78"/>
      <c r="WQN42" s="78"/>
      <c r="WQO42" s="78"/>
      <c r="WQP42" s="78"/>
      <c r="WQQ42" s="78"/>
      <c r="WQR42" s="78"/>
      <c r="WQS42" s="78"/>
      <c r="WQT42" s="78"/>
      <c r="WQU42" s="78"/>
      <c r="WQV42" s="78"/>
      <c r="WQW42" s="78"/>
      <c r="WQX42" s="78"/>
      <c r="WQY42" s="78"/>
      <c r="WQZ42" s="78"/>
      <c r="WRA42" s="78"/>
      <c r="WRB42" s="78"/>
      <c r="WRC42" s="78"/>
      <c r="WRD42" s="78"/>
      <c r="WRE42" s="78"/>
      <c r="WRF42" s="78"/>
      <c r="WRG42" s="78"/>
      <c r="WRH42" s="78"/>
      <c r="WRI42" s="78"/>
      <c r="WRJ42" s="78"/>
      <c r="WRK42" s="78"/>
      <c r="WRL42" s="78"/>
      <c r="WRM42" s="78"/>
      <c r="WRN42" s="78"/>
      <c r="WRO42" s="78"/>
      <c r="WRP42" s="78"/>
      <c r="WRQ42" s="78"/>
      <c r="WRR42" s="78"/>
      <c r="WRS42" s="78"/>
      <c r="WRT42" s="78"/>
      <c r="WRU42" s="78"/>
      <c r="WRV42" s="78"/>
      <c r="WRW42" s="78"/>
      <c r="WRX42" s="78"/>
      <c r="WRY42" s="78"/>
      <c r="WRZ42" s="78"/>
      <c r="WSA42" s="78"/>
      <c r="WSB42" s="78"/>
      <c r="WSC42" s="78"/>
      <c r="WSD42" s="78"/>
      <c r="WSE42" s="78"/>
      <c r="WSF42" s="78"/>
      <c r="WSG42" s="78"/>
      <c r="WSH42" s="78"/>
      <c r="WSI42" s="78"/>
      <c r="WSJ42" s="78"/>
      <c r="WSK42" s="78"/>
      <c r="WSL42" s="78"/>
      <c r="WSM42" s="78"/>
      <c r="WSN42" s="78"/>
      <c r="WSO42" s="78"/>
      <c r="WSP42" s="78"/>
      <c r="WSQ42" s="78"/>
      <c r="WSR42" s="78"/>
      <c r="WSS42" s="78"/>
      <c r="WST42" s="78"/>
      <c r="WSU42" s="78"/>
      <c r="WSV42" s="78"/>
      <c r="WSW42" s="78"/>
      <c r="WSX42" s="78"/>
      <c r="WSY42" s="78"/>
      <c r="WSZ42" s="78"/>
      <c r="WTA42" s="78"/>
      <c r="WTB42" s="78"/>
      <c r="WTC42" s="78"/>
      <c r="WTD42" s="78"/>
      <c r="WTE42" s="78"/>
      <c r="WTF42" s="78"/>
      <c r="WTG42" s="78"/>
      <c r="WTH42" s="78"/>
      <c r="WTI42" s="78"/>
      <c r="WTJ42" s="78"/>
      <c r="WTK42" s="78"/>
      <c r="WTL42" s="78"/>
      <c r="WTM42" s="78"/>
      <c r="WTN42" s="78"/>
      <c r="WTO42" s="78"/>
      <c r="WTP42" s="78"/>
      <c r="WTQ42" s="78"/>
      <c r="WTR42" s="78"/>
      <c r="WTS42" s="78"/>
      <c r="WTT42" s="78"/>
      <c r="WTU42" s="78"/>
      <c r="WTV42" s="78"/>
      <c r="WTW42" s="78"/>
      <c r="WTX42" s="78"/>
      <c r="WTY42" s="78"/>
      <c r="WTZ42" s="78"/>
      <c r="WUA42" s="78"/>
      <c r="WUB42" s="78"/>
      <c r="WUC42" s="78"/>
      <c r="WUD42" s="78"/>
      <c r="WUE42" s="78"/>
      <c r="WUF42" s="78"/>
      <c r="WUG42" s="78"/>
      <c r="WUH42" s="78"/>
      <c r="WUI42" s="78"/>
      <c r="WUJ42" s="78"/>
      <c r="WUK42" s="78"/>
      <c r="WUL42" s="78"/>
      <c r="WUM42" s="78"/>
      <c r="WUN42" s="78"/>
      <c r="WUO42" s="78"/>
      <c r="WUP42" s="78"/>
      <c r="WUQ42" s="78"/>
      <c r="WUR42" s="78"/>
      <c r="WUS42" s="78"/>
      <c r="WUT42" s="78"/>
      <c r="WUU42" s="78"/>
      <c r="WUV42" s="78"/>
      <c r="WUW42" s="78"/>
      <c r="WUX42" s="78"/>
      <c r="WUY42" s="78"/>
      <c r="WUZ42" s="78"/>
      <c r="WVA42" s="78"/>
      <c r="WVB42" s="78"/>
      <c r="WVC42" s="78"/>
      <c r="WVD42" s="78"/>
      <c r="WVE42" s="78"/>
      <c r="WVF42" s="78"/>
      <c r="WVG42" s="78"/>
      <c r="WVH42" s="78"/>
      <c r="WVI42" s="78"/>
      <c r="WVJ42" s="78"/>
      <c r="WVK42" s="78"/>
      <c r="WVL42" s="78"/>
      <c r="WVM42" s="78"/>
      <c r="WVN42" s="78"/>
      <c r="WVO42" s="78"/>
      <c r="WVP42" s="78"/>
      <c r="WVQ42" s="78"/>
      <c r="WVR42" s="78"/>
      <c r="WVS42" s="78"/>
      <c r="WVT42" s="78"/>
      <c r="WVU42" s="78"/>
      <c r="WVV42" s="78"/>
      <c r="WVW42" s="78"/>
      <c r="WVX42" s="78"/>
      <c r="WVY42" s="78"/>
      <c r="WVZ42" s="78"/>
      <c r="WWA42" s="78"/>
      <c r="WWB42" s="78"/>
      <c r="WWC42" s="78"/>
      <c r="WWD42" s="78"/>
      <c r="WWE42" s="78"/>
      <c r="WWF42" s="78"/>
      <c r="WWG42" s="78"/>
      <c r="WWH42" s="78"/>
      <c r="WWI42" s="78"/>
      <c r="WWJ42" s="78"/>
      <c r="WWK42" s="78"/>
      <c r="WWL42" s="78"/>
      <c r="WWM42" s="78"/>
      <c r="WWN42" s="78"/>
      <c r="WWO42" s="78"/>
      <c r="WWP42" s="78"/>
      <c r="WWQ42" s="78"/>
      <c r="WWR42" s="78"/>
      <c r="WWS42" s="78"/>
      <c r="WWT42" s="78"/>
      <c r="WWU42" s="78"/>
      <c r="WWV42" s="78"/>
      <c r="WWW42" s="78"/>
      <c r="WWX42" s="78"/>
      <c r="WWY42" s="78"/>
      <c r="WWZ42" s="78"/>
      <c r="WXA42" s="78"/>
      <c r="WXB42" s="78"/>
      <c r="WXC42" s="78"/>
      <c r="WXD42" s="78"/>
      <c r="WXE42" s="78"/>
      <c r="WXF42" s="78"/>
      <c r="WXG42" s="78"/>
      <c r="WXH42" s="78"/>
      <c r="WXI42" s="78"/>
      <c r="WXJ42" s="78"/>
      <c r="WXK42" s="78"/>
      <c r="WXL42" s="78"/>
      <c r="WXM42" s="78"/>
      <c r="WXN42" s="78"/>
      <c r="WXO42" s="78"/>
      <c r="WXP42" s="78"/>
      <c r="WXQ42" s="78"/>
      <c r="WXR42" s="78"/>
      <c r="WXS42" s="78"/>
      <c r="WXT42" s="78"/>
      <c r="WXU42" s="78"/>
      <c r="WXV42" s="78"/>
      <c r="WXW42" s="78"/>
      <c r="WXX42" s="78"/>
      <c r="WXY42" s="78"/>
      <c r="WXZ42" s="78"/>
      <c r="WYA42" s="78"/>
      <c r="WYB42" s="78"/>
      <c r="WYC42" s="78"/>
      <c r="WYD42" s="78"/>
      <c r="WYE42" s="78"/>
      <c r="WYF42" s="78"/>
      <c r="WYG42" s="78"/>
      <c r="WYH42" s="78"/>
      <c r="WYI42" s="78"/>
      <c r="WYJ42" s="78"/>
      <c r="WYK42" s="78"/>
      <c r="WYL42" s="78"/>
      <c r="WYM42" s="78"/>
      <c r="WYN42" s="78"/>
      <c r="WYO42" s="78"/>
      <c r="WYP42" s="78"/>
      <c r="WYQ42" s="78"/>
      <c r="WYR42" s="78"/>
      <c r="WYS42" s="78"/>
      <c r="WYT42" s="78"/>
      <c r="WYU42" s="78"/>
      <c r="WYV42" s="78"/>
      <c r="WYW42" s="78"/>
      <c r="WYX42" s="78"/>
      <c r="WYY42" s="78"/>
      <c r="WYZ42" s="78"/>
      <c r="WZA42" s="78"/>
      <c r="WZB42" s="78"/>
      <c r="WZC42" s="78"/>
      <c r="WZD42" s="78"/>
      <c r="WZE42" s="78"/>
      <c r="WZF42" s="78"/>
      <c r="WZG42" s="78"/>
      <c r="WZH42" s="78"/>
      <c r="WZI42" s="78"/>
      <c r="WZJ42" s="78"/>
      <c r="WZK42" s="78"/>
      <c r="WZL42" s="78"/>
      <c r="WZM42" s="78"/>
      <c r="WZN42" s="78"/>
      <c r="WZO42" s="78"/>
      <c r="WZP42" s="78"/>
      <c r="WZQ42" s="78"/>
      <c r="WZR42" s="78"/>
      <c r="WZS42" s="78"/>
      <c r="WZT42" s="78"/>
      <c r="WZU42" s="78"/>
      <c r="WZV42" s="78"/>
      <c r="WZW42" s="78"/>
      <c r="WZX42" s="78"/>
      <c r="WZY42" s="78"/>
      <c r="WZZ42" s="78"/>
      <c r="XAA42" s="78"/>
      <c r="XAB42" s="78"/>
      <c r="XAC42" s="78"/>
      <c r="XAD42" s="78"/>
      <c r="XAE42" s="78"/>
      <c r="XAF42" s="78"/>
      <c r="XAG42" s="78"/>
      <c r="XAH42" s="78"/>
      <c r="XAI42" s="78"/>
      <c r="XAJ42" s="78"/>
      <c r="XAK42" s="78"/>
      <c r="XAL42" s="78"/>
      <c r="XAM42" s="78"/>
      <c r="XAN42" s="78"/>
      <c r="XAO42" s="78"/>
      <c r="XAP42" s="78"/>
      <c r="XAQ42" s="78"/>
      <c r="XAR42" s="78"/>
      <c r="XAS42" s="78"/>
      <c r="XAT42" s="78"/>
      <c r="XAU42" s="78"/>
      <c r="XAV42" s="78"/>
      <c r="XAW42" s="78"/>
      <c r="XAX42" s="78"/>
      <c r="XAY42" s="78"/>
      <c r="XAZ42" s="78"/>
      <c r="XBA42" s="78"/>
      <c r="XBB42" s="78"/>
      <c r="XBC42" s="78"/>
      <c r="XBD42" s="78"/>
      <c r="XBE42" s="78"/>
      <c r="XBF42" s="78"/>
      <c r="XBG42" s="78"/>
      <c r="XBH42" s="78"/>
      <c r="XBI42" s="78"/>
      <c r="XBJ42" s="78"/>
      <c r="XBK42" s="78"/>
      <c r="XBL42" s="78"/>
      <c r="XBM42" s="78"/>
      <c r="XBN42" s="78"/>
      <c r="XBO42" s="78"/>
      <c r="XBP42" s="78"/>
      <c r="XBQ42" s="78"/>
      <c r="XBR42" s="78"/>
      <c r="XBS42" s="78"/>
      <c r="XBT42" s="78"/>
      <c r="XBU42" s="78"/>
      <c r="XBV42" s="78"/>
      <c r="XBW42" s="78"/>
      <c r="XBX42" s="78"/>
      <c r="XBY42" s="78"/>
      <c r="XBZ42" s="78"/>
      <c r="XCA42" s="78"/>
      <c r="XCB42" s="78"/>
      <c r="XCC42" s="78"/>
      <c r="XCD42" s="78"/>
      <c r="XCE42" s="78"/>
      <c r="XCF42" s="78"/>
      <c r="XCG42" s="78"/>
      <c r="XCH42" s="78"/>
      <c r="XCI42" s="78"/>
      <c r="XCJ42" s="78"/>
      <c r="XCK42" s="78"/>
      <c r="XCL42" s="78"/>
      <c r="XCM42" s="78"/>
      <c r="XCN42" s="78"/>
      <c r="XCO42" s="78"/>
      <c r="XCP42" s="78"/>
      <c r="XCQ42" s="78"/>
      <c r="XCR42" s="78"/>
      <c r="XCS42" s="78"/>
      <c r="XCT42" s="78"/>
      <c r="XCU42" s="78"/>
      <c r="XCV42" s="78"/>
      <c r="XCW42" s="78"/>
      <c r="XCX42" s="78"/>
      <c r="XCY42" s="78"/>
      <c r="XCZ42" s="78"/>
      <c r="XDA42" s="78"/>
      <c r="XDB42" s="78"/>
      <c r="XDC42" s="78"/>
      <c r="XDD42" s="78"/>
      <c r="XDE42" s="78"/>
      <c r="XDF42" s="78"/>
      <c r="XDG42" s="78"/>
      <c r="XDH42" s="78"/>
      <c r="XDI42" s="78"/>
      <c r="XDJ42" s="78"/>
      <c r="XDK42" s="78"/>
      <c r="XDL42" s="78"/>
      <c r="XDM42" s="78"/>
      <c r="XDN42" s="78"/>
      <c r="XDO42" s="78"/>
      <c r="XDP42" s="78"/>
      <c r="XDQ42" s="78"/>
      <c r="XDR42" s="78"/>
      <c r="XDS42" s="78"/>
      <c r="XDT42" s="78"/>
      <c r="XDU42" s="78"/>
      <c r="XDV42" s="78"/>
      <c r="XDW42" s="78"/>
      <c r="XDX42" s="78"/>
      <c r="XDY42" s="78"/>
      <c r="XDZ42" s="78"/>
      <c r="XEA42" s="78"/>
      <c r="XEB42" s="78"/>
      <c r="XEC42" s="78"/>
      <c r="XED42" s="78"/>
      <c r="XEE42" s="78"/>
      <c r="XEF42" s="78"/>
      <c r="XEG42" s="78"/>
      <c r="XEH42" s="78"/>
      <c r="XEI42" s="78"/>
      <c r="XEJ42" s="78"/>
      <c r="XEK42" s="78"/>
      <c r="XEL42" s="78"/>
      <c r="XEM42" s="78"/>
      <c r="XEN42" s="78"/>
      <c r="XEO42" s="78"/>
      <c r="XEP42" s="78"/>
      <c r="XEQ42" s="78"/>
      <c r="XER42" s="78"/>
      <c r="XES42" s="78"/>
      <c r="XET42" s="78"/>
      <c r="XEU42" s="78"/>
      <c r="XEV42" s="78"/>
      <c r="XEW42" s="78"/>
      <c r="XEX42" s="78"/>
      <c r="XEY42" s="78"/>
      <c r="XEZ42" s="78"/>
      <c r="XFA42" s="78"/>
    </row>
    <row r="43" spans="1:16381" x14ac:dyDescent="0.3">
      <c r="A43" s="7" t="str">
        <f t="shared" si="3"/>
        <v>rok</v>
      </c>
      <c r="B43" s="79" t="s">
        <v>266</v>
      </c>
      <c r="C43" s="79" t="s">
        <v>267</v>
      </c>
      <c r="E43" s="343" t="str">
        <f>A42</f>
        <v>Wysokość wymaganego przez Operatora zabezpieczenia finansowego będzie równa wartości objętych Ofertą Uczestnika usług regazyfikacji w okresie jednego (1) Roku Gazowego, w którym wartość usług, ustalonych w oparciu o niniejszy Kalkulator Taryfowy, będzie jest najwyższa.</v>
      </c>
      <c r="F43" s="344"/>
      <c r="G43" s="344"/>
      <c r="H43" s="344"/>
      <c r="I43" s="344"/>
      <c r="J43" s="344"/>
      <c r="K43" s="344"/>
      <c r="L43" s="344"/>
      <c r="M43" s="344"/>
      <c r="N43" s="344"/>
      <c r="O43" s="345"/>
    </row>
    <row r="44" spans="1:16381" x14ac:dyDescent="0.3">
      <c r="A44" s="7">
        <f t="shared" si="3"/>
        <v>0</v>
      </c>
      <c r="B44" s="79"/>
      <c r="C44" s="79"/>
      <c r="E44" s="346"/>
      <c r="F44" s="347"/>
      <c r="G44" s="347"/>
      <c r="H44" s="347"/>
      <c r="I44" s="347"/>
      <c r="J44" s="347"/>
      <c r="K44" s="347"/>
      <c r="L44" s="347"/>
      <c r="M44" s="347"/>
      <c r="N44" s="347"/>
      <c r="O44" s="348"/>
    </row>
    <row r="45" spans="1:16381" x14ac:dyDescent="0.3">
      <c r="A45" s="7">
        <f t="shared" si="3"/>
        <v>0</v>
      </c>
      <c r="B45" s="79"/>
      <c r="C45" s="79"/>
      <c r="E45" s="349"/>
      <c r="F45" s="350"/>
      <c r="G45" s="350"/>
      <c r="H45" s="350"/>
      <c r="I45" s="350"/>
      <c r="J45" s="350"/>
      <c r="K45" s="350"/>
      <c r="L45" s="350"/>
      <c r="M45" s="350"/>
      <c r="N45" s="350"/>
      <c r="O45" s="351"/>
    </row>
    <row r="46" spans="1:16381" x14ac:dyDescent="0.3">
      <c r="A46" s="7">
        <f t="shared" si="3"/>
        <v>0</v>
      </c>
      <c r="B46" s="79"/>
      <c r="C46" s="79"/>
    </row>
    <row r="47" spans="1:16381" s="134" customFormat="1" ht="15" customHeight="1" x14ac:dyDescent="0.3">
      <c r="A47" s="59" t="str">
        <f t="shared" si="3"/>
        <v>FAZA 1 (obecna) Open Season FSRU-2</v>
      </c>
      <c r="B47" s="80" t="s">
        <v>304</v>
      </c>
      <c r="C47" s="80" t="s">
        <v>305</v>
      </c>
      <c r="D47" s="7"/>
      <c r="E47" s="142" t="str">
        <f>A47</f>
        <v>FAZA 1 (obecna) Open Season FSRU-2</v>
      </c>
      <c r="F47" s="142"/>
      <c r="G47" s="142"/>
      <c r="H47" s="142"/>
      <c r="I47" s="142"/>
      <c r="J47" s="142"/>
      <c r="K47" s="142"/>
      <c r="L47" s="142"/>
      <c r="M47" s="142"/>
      <c r="N47" s="142"/>
      <c r="O47" s="142"/>
      <c r="P47" s="142"/>
      <c r="Q47" s="78"/>
      <c r="R47" s="78"/>
      <c r="S47" s="78"/>
      <c r="T47" s="78"/>
      <c r="U47" s="78"/>
      <c r="V47" s="78"/>
      <c r="W47" s="78"/>
      <c r="X47" s="78"/>
      <c r="Y47" s="78"/>
      <c r="Z47" s="78"/>
      <c r="AA47" s="78"/>
      <c r="AB47" s="78"/>
      <c r="AC47" s="78"/>
      <c r="AD47" s="78"/>
      <c r="AE47" s="78"/>
      <c r="AF47" s="78"/>
      <c r="AG47" s="78"/>
      <c r="AH47" s="78"/>
      <c r="AI47" s="78"/>
      <c r="AJ47" s="78"/>
      <c r="AK47" s="78"/>
      <c r="AL47" s="78"/>
    </row>
    <row r="48" spans="1:16381" x14ac:dyDescent="0.3">
      <c r="B48" s="79"/>
      <c r="C48" s="79"/>
    </row>
    <row r="49" spans="1:38" s="17" customFormat="1" ht="14.25" x14ac:dyDescent="0.3">
      <c r="A49" s="7" t="str">
        <f t="shared" si="3"/>
        <v>Scenariusz Bazowy GAZ-SYSTEM (100% load factor)</v>
      </c>
      <c r="B49" s="79" t="str">
        <f>B23</f>
        <v>Scenariusz Bazowy GAZ-SYSTEM (100% load factor)</v>
      </c>
      <c r="C49" s="79" t="str">
        <f>C23</f>
        <v>Base Scenario GAZ-SYSTEM</v>
      </c>
      <c r="E49" s="39"/>
      <c r="F49" s="39" t="str">
        <f>A49</f>
        <v>Scenariusz Bazowy GAZ-SYSTEM (100% load factor)</v>
      </c>
      <c r="G49" s="39"/>
      <c r="H49" s="39"/>
      <c r="I49" s="39"/>
      <c r="J49" s="39"/>
      <c r="K49" s="131"/>
      <c r="L49" s="131"/>
      <c r="M49" s="131"/>
      <c r="N49" s="131"/>
      <c r="O49" s="131"/>
      <c r="P49" s="131"/>
    </row>
    <row r="50" spans="1:38" ht="3" customHeight="1" x14ac:dyDescent="0.3">
      <c r="A50" s="7">
        <f t="shared" si="3"/>
        <v>0</v>
      </c>
      <c r="B50" s="79"/>
      <c r="C50" s="79"/>
    </row>
    <row r="51" spans="1:38" s="70" customFormat="1" ht="15" customHeight="1" x14ac:dyDescent="0.25">
      <c r="A51" s="59" t="str">
        <f t="shared" si="3"/>
        <v>Indykatywna wartość opłat za usługi regazyfikacji (netto, bez VAT)</v>
      </c>
      <c r="B51" s="80" t="s">
        <v>358</v>
      </c>
      <c r="C51" s="80" t="s">
        <v>388</v>
      </c>
      <c r="E51" s="70" t="s">
        <v>20</v>
      </c>
      <c r="F51" s="70" t="str">
        <f>A51</f>
        <v>Indykatywna wartość opłat za usługi regazyfikacji (netto, bez VAT)</v>
      </c>
      <c r="K51" s="121"/>
      <c r="M51" s="121"/>
      <c r="N51" s="72">
        <f>SUM(V51:AL51)</f>
        <v>0</v>
      </c>
      <c r="O51" s="69"/>
      <c r="P51" s="73" t="s">
        <v>263</v>
      </c>
      <c r="Q51" s="121"/>
      <c r="R51" s="121"/>
      <c r="S51" s="121"/>
      <c r="T51" s="121"/>
      <c r="U51" s="121"/>
      <c r="V51" s="121"/>
      <c r="W51" s="122">
        <f>W53*W54</f>
        <v>0</v>
      </c>
      <c r="X51" s="122">
        <f t="shared" ref="X51:AK51" si="6">X53*X54</f>
        <v>0</v>
      </c>
      <c r="Y51" s="122">
        <f t="shared" si="6"/>
        <v>0</v>
      </c>
      <c r="Z51" s="122">
        <f t="shared" si="6"/>
        <v>0</v>
      </c>
      <c r="AA51" s="122">
        <f t="shared" si="6"/>
        <v>0</v>
      </c>
      <c r="AB51" s="122">
        <f t="shared" si="6"/>
        <v>0</v>
      </c>
      <c r="AC51" s="122">
        <f t="shared" si="6"/>
        <v>0</v>
      </c>
      <c r="AD51" s="122">
        <f t="shared" si="6"/>
        <v>0</v>
      </c>
      <c r="AE51" s="122">
        <f t="shared" si="6"/>
        <v>0</v>
      </c>
      <c r="AF51" s="122">
        <f t="shared" si="6"/>
        <v>0</v>
      </c>
      <c r="AG51" s="122">
        <f t="shared" si="6"/>
        <v>0</v>
      </c>
      <c r="AH51" s="122">
        <f t="shared" si="6"/>
        <v>0</v>
      </c>
      <c r="AI51" s="122">
        <f t="shared" si="6"/>
        <v>0</v>
      </c>
      <c r="AJ51" s="122">
        <f t="shared" si="6"/>
        <v>0</v>
      </c>
      <c r="AK51" s="122">
        <f t="shared" si="6"/>
        <v>0</v>
      </c>
      <c r="AL51" s="69"/>
    </row>
    <row r="52" spans="1:38" ht="3" customHeight="1" x14ac:dyDescent="0.3">
      <c r="A52" s="7">
        <f t="shared" si="3"/>
        <v>0</v>
      </c>
      <c r="B52" s="79"/>
      <c r="C52" s="79"/>
    </row>
    <row r="53" spans="1:38" s="15" customFormat="1" ht="12" customHeight="1" x14ac:dyDescent="0.3">
      <c r="A53" s="7" t="str">
        <f t="shared" si="3"/>
        <v>Indykatywna uśredniona stawka opłat za regazyfikację</v>
      </c>
      <c r="B53" s="79" t="s">
        <v>216</v>
      </c>
      <c r="C53" s="79" t="s">
        <v>235</v>
      </c>
      <c r="E53" s="15" t="s">
        <v>135</v>
      </c>
      <c r="F53" s="15" t="str">
        <f>A53</f>
        <v>Indykatywna uśredniona stawka opłat za regazyfikację</v>
      </c>
      <c r="K53" s="78"/>
      <c r="M53" s="78"/>
      <c r="N53" s="19"/>
      <c r="O53" s="19"/>
      <c r="P53" s="15" t="s">
        <v>53</v>
      </c>
      <c r="Q53" s="17"/>
      <c r="R53" s="17"/>
      <c r="S53" s="78"/>
      <c r="T53" s="78"/>
      <c r="U53" s="78"/>
      <c r="V53" s="78"/>
      <c r="W53" s="25">
        <f>'2_Tarrifs'!W31</f>
        <v>8.9222966135151935</v>
      </c>
      <c r="X53" s="25">
        <f>'2_Tarrifs'!X31</f>
        <v>8.9154623728761813</v>
      </c>
      <c r="Y53" s="25">
        <f>'2_Tarrifs'!Y31</f>
        <v>8.9179857954945128</v>
      </c>
      <c r="Z53" s="25">
        <f>'2_Tarrifs'!Z31</f>
        <v>8.9049630207078341</v>
      </c>
      <c r="AA53" s="25">
        <f>'2_Tarrifs'!AA31</f>
        <v>8.9343463762396702</v>
      </c>
      <c r="AB53" s="25">
        <f>'2_Tarrifs'!AB31</f>
        <v>8.9662742892247156</v>
      </c>
      <c r="AC53" s="25">
        <f>'2_Tarrifs'!AC31</f>
        <v>8.9831373270429147</v>
      </c>
      <c r="AD53" s="25">
        <f>'2_Tarrifs'!AD31</f>
        <v>9.0232520241826677</v>
      </c>
      <c r="AE53" s="25">
        <f>'2_Tarrifs'!AE31</f>
        <v>9.0743825836189007</v>
      </c>
      <c r="AF53" s="25">
        <f>'2_Tarrifs'!AF31</f>
        <v>9.1300133738038802</v>
      </c>
      <c r="AG53" s="25">
        <f>'2_Tarrifs'!AG31</f>
        <v>9.1756862184733237</v>
      </c>
      <c r="AH53" s="25">
        <f>'2_Tarrifs'!AH31</f>
        <v>9.2046960824791757</v>
      </c>
      <c r="AI53" s="25">
        <f>'2_Tarrifs'!AI31</f>
        <v>9.2427625202804666</v>
      </c>
      <c r="AJ53" s="25">
        <f>'2_Tarrifs'!AJ31</f>
        <v>9.1153574874050101</v>
      </c>
      <c r="AK53" s="25">
        <f>'2_Tarrifs'!AK31</f>
        <v>9.1809412781941813</v>
      </c>
      <c r="AL53" s="19"/>
    </row>
    <row r="54" spans="1:38" s="15" customFormat="1" ht="12" customHeight="1" x14ac:dyDescent="0.3">
      <c r="A54" s="7" t="str">
        <f t="shared" si="3"/>
        <v>Całkowita moc regazyfikacji Terminalu FSRU-2 ZAMÓWIONA przez UŻYTKOWNIKA</v>
      </c>
      <c r="B54" s="79" t="s">
        <v>210</v>
      </c>
      <c r="C54" s="79" t="s">
        <v>239</v>
      </c>
      <c r="E54" s="15" t="s">
        <v>136</v>
      </c>
      <c r="F54" s="15" t="str">
        <f>A54</f>
        <v>Całkowita moc regazyfikacji Terminalu FSRU-2 ZAMÓWIONA przez UŻYTKOWNIKA</v>
      </c>
      <c r="K54" s="78"/>
      <c r="M54" s="78"/>
      <c r="N54" s="19"/>
      <c r="O54" s="19"/>
      <c r="P54" s="15" t="str">
        <f>A1_ASSUMPTIONS!$P$31</f>
        <v>TWh/r</v>
      </c>
      <c r="Q54" s="17"/>
      <c r="R54" s="17"/>
      <c r="S54" s="78"/>
      <c r="T54" s="78"/>
      <c r="U54" s="78"/>
      <c r="V54" s="78"/>
      <c r="W54" s="119">
        <f t="shared" ref="W54:AK54" si="7">W17</f>
        <v>0</v>
      </c>
      <c r="X54" s="119">
        <f t="shared" si="7"/>
        <v>0</v>
      </c>
      <c r="Y54" s="119">
        <f t="shared" si="7"/>
        <v>0</v>
      </c>
      <c r="Z54" s="119">
        <f t="shared" si="7"/>
        <v>0</v>
      </c>
      <c r="AA54" s="119">
        <f t="shared" si="7"/>
        <v>0</v>
      </c>
      <c r="AB54" s="119">
        <f t="shared" si="7"/>
        <v>0</v>
      </c>
      <c r="AC54" s="119">
        <f t="shared" si="7"/>
        <v>0</v>
      </c>
      <c r="AD54" s="119">
        <f t="shared" si="7"/>
        <v>0</v>
      </c>
      <c r="AE54" s="119">
        <f t="shared" si="7"/>
        <v>0</v>
      </c>
      <c r="AF54" s="119">
        <f t="shared" si="7"/>
        <v>0</v>
      </c>
      <c r="AG54" s="119">
        <f t="shared" si="7"/>
        <v>0</v>
      </c>
      <c r="AH54" s="119">
        <f t="shared" si="7"/>
        <v>0</v>
      </c>
      <c r="AI54" s="119">
        <f t="shared" si="7"/>
        <v>0</v>
      </c>
      <c r="AJ54" s="119">
        <f t="shared" si="7"/>
        <v>0</v>
      </c>
      <c r="AK54" s="119">
        <f t="shared" si="7"/>
        <v>0</v>
      </c>
      <c r="AL54" s="19"/>
    </row>
    <row r="55" spans="1:38" x14ac:dyDescent="0.3">
      <c r="A55" s="7">
        <f t="shared" ref="A55" si="8">IF($A$1=$C$1,$C55,$B55)</f>
        <v>0</v>
      </c>
      <c r="B55" s="79"/>
      <c r="C55" s="79"/>
    </row>
    <row r="56" spans="1:38" ht="3.95" customHeight="1" x14ac:dyDescent="0.3">
      <c r="B56" s="79"/>
      <c r="C56" s="79"/>
      <c r="E56" s="81"/>
      <c r="F56" s="120"/>
      <c r="G56" s="120"/>
      <c r="H56" s="120"/>
      <c r="I56" s="120"/>
      <c r="J56" s="120"/>
      <c r="K56" s="120"/>
      <c r="L56" s="120"/>
      <c r="M56" s="120"/>
      <c r="N56" s="120"/>
      <c r="O56" s="120"/>
      <c r="P56" s="120"/>
    </row>
    <row r="57" spans="1:38" s="17" customFormat="1" ht="15" customHeight="1" x14ac:dyDescent="0.3">
      <c r="A57" s="7" t="str">
        <f>IF($A$1=$C$1,$C57,$B57)</f>
        <v>Wartość zabezpieczenia finansowego wobec Operatora (brutto, w tym VAT)</v>
      </c>
      <c r="B57" s="79" t="s">
        <v>359</v>
      </c>
      <c r="C57" s="79" t="s">
        <v>360</v>
      </c>
      <c r="E57" s="27" t="s">
        <v>30</v>
      </c>
      <c r="F57" s="27" t="str">
        <f>A57</f>
        <v>Wartość zabezpieczenia finansowego wobec Operatora (brutto, w tym VAT)</v>
      </c>
      <c r="G57" s="27"/>
      <c r="H57" s="27"/>
      <c r="I57" s="27"/>
      <c r="J57" s="27"/>
      <c r="K57" s="120"/>
      <c r="L57" s="27"/>
      <c r="M57" s="120"/>
      <c r="N57" s="272">
        <f>N63+N65</f>
        <v>0</v>
      </c>
      <c r="O57" s="29"/>
      <c r="P57" s="71" t="s">
        <v>263</v>
      </c>
      <c r="Q57" s="78"/>
      <c r="R57" s="78"/>
      <c r="S57" s="78"/>
      <c r="T57" s="78"/>
      <c r="U57" s="78"/>
      <c r="V57" s="78"/>
      <c r="W57" s="78"/>
      <c r="X57" s="78"/>
      <c r="Y57" s="78"/>
      <c r="Z57" s="78"/>
      <c r="AA57" s="78"/>
      <c r="AB57" s="78"/>
      <c r="AC57" s="78"/>
      <c r="AD57" s="78"/>
      <c r="AE57" s="78"/>
      <c r="AF57" s="78"/>
      <c r="AG57" s="78"/>
      <c r="AH57" s="78"/>
      <c r="AI57" s="78"/>
      <c r="AJ57" s="78"/>
      <c r="AK57" s="78"/>
      <c r="AL57" s="19"/>
    </row>
    <row r="58" spans="1:38" ht="3" customHeight="1" x14ac:dyDescent="0.3">
      <c r="A58" s="7">
        <f>IF($A$1=$C$1,$C58,$B58)</f>
        <v>0</v>
      </c>
      <c r="B58" s="79"/>
      <c r="C58" s="79"/>
      <c r="E58" s="81"/>
      <c r="F58" s="120"/>
      <c r="G58" s="120"/>
      <c r="H58" s="120"/>
      <c r="I58" s="120"/>
      <c r="J58" s="120"/>
      <c r="K58" s="120"/>
      <c r="L58" s="120"/>
      <c r="M58" s="120"/>
      <c r="N58" s="120"/>
      <c r="O58" s="120"/>
      <c r="P58" s="120"/>
    </row>
    <row r="59" spans="1:38" s="17" customFormat="1" ht="12" customHeight="1" x14ac:dyDescent="0.3">
      <c r="A59" s="7" t="str">
        <f>IF($A$1=$C$1,$C59,$B59)</f>
        <v>Wartość wyrażona w milionach PLN (brutto, w tym VAT)</v>
      </c>
      <c r="B59" s="79" t="str">
        <f>"Wartość wyrażona w milionach "&amp;A_PANEL!$J$178&amp;" (brutto, w tym VAT)"</f>
        <v>Wartość wyrażona w milionach PLN (brutto, w tym VAT)</v>
      </c>
      <c r="C59" s="79" t="str">
        <f>"Value expressed in million "&amp;A_PANEL!$J$178&amp;" (gross, inc. VAT)"</f>
        <v>Value expressed in million PLN (gross, inc. VAT)</v>
      </c>
      <c r="E59" s="27"/>
      <c r="F59" s="28" t="str">
        <f>A59</f>
        <v>Wartość wyrażona w milionach PLN (brutto, w tym VAT)</v>
      </c>
      <c r="G59" s="28"/>
      <c r="H59" s="28"/>
      <c r="I59" s="28"/>
      <c r="J59" s="28"/>
      <c r="K59" s="120"/>
      <c r="L59" s="28"/>
      <c r="M59" s="120"/>
      <c r="N59" s="74">
        <f>IF(A_PANEL!$J$178=tech!$A$3,$N$57/4.3,IF(A_PANEL!$J$178=tech!$A$4,$N$57/3.9,$N$57))</f>
        <v>0</v>
      </c>
      <c r="O59" s="75"/>
      <c r="P59" s="76" t="str">
        <f>A_PANEL!$J$178&amp;"m"</f>
        <v>PLNm</v>
      </c>
      <c r="Q59" s="78"/>
      <c r="R59" s="78"/>
      <c r="S59" s="78"/>
      <c r="T59" s="78"/>
      <c r="U59" s="78"/>
      <c r="V59" s="78"/>
      <c r="W59" s="78"/>
      <c r="X59" s="78"/>
      <c r="Y59" s="78"/>
      <c r="Z59" s="78"/>
      <c r="AA59" s="78"/>
      <c r="AB59" s="78"/>
      <c r="AC59" s="78"/>
      <c r="AD59" s="78"/>
      <c r="AE59" s="78"/>
      <c r="AF59" s="78"/>
      <c r="AG59" s="78"/>
      <c r="AH59" s="78"/>
      <c r="AI59" s="78"/>
      <c r="AJ59" s="78"/>
      <c r="AK59" s="78"/>
      <c r="AL59" s="19"/>
    </row>
    <row r="60" spans="1:38" ht="3" customHeight="1" x14ac:dyDescent="0.3">
      <c r="A60" s="7">
        <f>IF($A$1=$C$1,$C60,$B60)</f>
        <v>0</v>
      </c>
      <c r="B60" s="79"/>
      <c r="C60" s="79"/>
      <c r="E60" s="81"/>
      <c r="F60" s="120"/>
      <c r="G60" s="120"/>
      <c r="H60" s="120"/>
      <c r="I60" s="120"/>
      <c r="J60" s="120"/>
      <c r="K60" s="120"/>
      <c r="L60" s="120"/>
      <c r="M60" s="120"/>
      <c r="N60" s="120"/>
      <c r="O60" s="120"/>
      <c r="P60" s="120"/>
    </row>
    <row r="61" spans="1:38" s="17" customFormat="1" ht="12" customHeight="1" x14ac:dyDescent="0.3">
      <c r="A61" s="7" t="str">
        <f>IF($A$1=$C$1,$C61,$B61)</f>
        <v>Rok Gazowy wyznaczający podstawę określenia zabezpieczenia finansowego</v>
      </c>
      <c r="B61" s="79" t="s">
        <v>264</v>
      </c>
      <c r="C61" s="79" t="s">
        <v>268</v>
      </c>
      <c r="E61" s="27"/>
      <c r="F61" s="28" t="str">
        <f>A61</f>
        <v>Rok Gazowy wyznaczający podstawę określenia zabezpieczenia finansowego</v>
      </c>
      <c r="G61" s="28"/>
      <c r="H61" s="28"/>
      <c r="I61" s="28"/>
      <c r="J61" s="28"/>
      <c r="K61" s="120"/>
      <c r="L61" s="28"/>
      <c r="M61" s="120"/>
      <c r="N61" s="77" t="str">
        <f>IF(N51=0,"",INDEX($V$5:$AK$5,MATCH($N$63,$W$51:$AL$51,0)))</f>
        <v/>
      </c>
      <c r="O61" s="75"/>
      <c r="P61" s="76" t="str">
        <f>A43</f>
        <v>rok</v>
      </c>
      <c r="Q61" s="78"/>
      <c r="R61" s="78"/>
      <c r="S61" s="78"/>
      <c r="T61" s="78"/>
      <c r="U61" s="78"/>
      <c r="V61" s="78"/>
      <c r="W61" s="78"/>
      <c r="X61" s="78"/>
      <c r="Y61" s="78"/>
      <c r="Z61" s="78"/>
      <c r="AA61" s="78"/>
      <c r="AB61" s="78"/>
      <c r="AC61" s="78"/>
      <c r="AD61" s="78"/>
      <c r="AE61" s="78"/>
      <c r="AF61" s="78"/>
      <c r="AG61" s="78"/>
      <c r="AH61" s="78"/>
      <c r="AI61" s="78"/>
      <c r="AJ61" s="78"/>
      <c r="AK61" s="78"/>
      <c r="AL61" s="19"/>
    </row>
    <row r="62" spans="1:38" ht="3" customHeight="1" x14ac:dyDescent="0.3">
      <c r="B62" s="79"/>
      <c r="C62" s="79"/>
      <c r="E62" s="81"/>
      <c r="F62" s="120"/>
      <c r="G62" s="120"/>
      <c r="H62" s="120"/>
      <c r="I62" s="120"/>
      <c r="J62" s="120"/>
      <c r="K62" s="120"/>
      <c r="L62" s="120"/>
      <c r="M62" s="120"/>
      <c r="N62" s="120"/>
      <c r="O62" s="120"/>
      <c r="P62" s="120"/>
    </row>
    <row r="63" spans="1:38" s="17" customFormat="1" ht="12" customHeight="1" x14ac:dyDescent="0.3">
      <c r="A63" s="7" t="str">
        <f t="shared" ref="A63" si="9">IF($A$1=$C$1,$C63,$B63)</f>
        <v>Wartość opłat za usługi regazyfikacji w  roku (netto, bez VAT)</v>
      </c>
      <c r="B63" s="80" t="str">
        <f>"Wartość opłat za usługi regazyfikacji w "&amp;N61&amp;" roku (netto, bez VAT)"</f>
        <v>Wartość opłat za usługi regazyfikacji w  roku (netto, bez VAT)</v>
      </c>
      <c r="C63" s="80" t="str">
        <f>"Indicative annual charges for regasification services in "&amp;$N$86&amp;" year (net, exc. VAT)"</f>
        <v>Indicative annual charges for regasification services in  year (net, exc. VAT)</v>
      </c>
      <c r="E63" s="27"/>
      <c r="F63" s="28" t="str">
        <f>A63</f>
        <v>Wartość opłat za usługi regazyfikacji w  roku (netto, bez VAT)</v>
      </c>
      <c r="G63" s="28"/>
      <c r="H63" s="28"/>
      <c r="I63" s="28"/>
      <c r="J63" s="28"/>
      <c r="K63" s="120"/>
      <c r="L63" s="28"/>
      <c r="M63" s="120"/>
      <c r="N63" s="74">
        <f>MAX(V51:AK51)</f>
        <v>0</v>
      </c>
      <c r="O63" s="75"/>
      <c r="P63" s="76" t="s">
        <v>263</v>
      </c>
      <c r="Q63" s="78"/>
      <c r="R63" s="78"/>
      <c r="S63" s="78"/>
      <c r="T63" s="78"/>
      <c r="U63" s="78"/>
      <c r="V63" s="78"/>
      <c r="W63" s="78"/>
      <c r="X63" s="78"/>
      <c r="Y63" s="78"/>
      <c r="Z63" s="78"/>
      <c r="AA63" s="78"/>
      <c r="AB63" s="78"/>
      <c r="AC63" s="78"/>
      <c r="AD63" s="78"/>
      <c r="AE63" s="78"/>
      <c r="AF63" s="78"/>
      <c r="AG63" s="78"/>
      <c r="AH63" s="78"/>
      <c r="AI63" s="78"/>
      <c r="AJ63" s="78"/>
      <c r="AK63" s="78"/>
      <c r="AL63" s="19"/>
    </row>
    <row r="64" spans="1:38" ht="3" customHeight="1" x14ac:dyDescent="0.3">
      <c r="B64" s="79"/>
      <c r="C64" s="79"/>
      <c r="E64" s="81"/>
      <c r="F64" s="120"/>
      <c r="G64" s="120"/>
      <c r="H64" s="120"/>
      <c r="I64" s="120"/>
      <c r="J64" s="120"/>
      <c r="K64" s="120"/>
      <c r="L64" s="120"/>
      <c r="M64" s="120"/>
      <c r="N64" s="120"/>
      <c r="O64" s="120"/>
      <c r="P64" s="120"/>
    </row>
    <row r="65" spans="1:38" s="17" customFormat="1" ht="12" customHeight="1" x14ac:dyDescent="0.3">
      <c r="A65" s="7" t="str">
        <f>IF($A$1=$C$1,$C65,$B65)</f>
        <v>Rok Gazowy wyznaczający podstawę określenia zabezpieczenia finansowego</v>
      </c>
      <c r="B65" s="79" t="s">
        <v>264</v>
      </c>
      <c r="C65" s="79" t="s">
        <v>268</v>
      </c>
      <c r="E65" s="27"/>
      <c r="F65" s="28" t="s">
        <v>365</v>
      </c>
      <c r="G65" s="28"/>
      <c r="H65" s="28"/>
      <c r="I65" s="28"/>
      <c r="J65" s="28"/>
      <c r="K65" s="120"/>
      <c r="L65" s="28"/>
      <c r="M65" s="120"/>
      <c r="N65" s="74">
        <f>23%*N63</f>
        <v>0</v>
      </c>
      <c r="O65" s="75"/>
      <c r="P65" s="76" t="s">
        <v>263</v>
      </c>
      <c r="Q65" s="78"/>
      <c r="R65" s="78"/>
      <c r="S65" s="78"/>
      <c r="T65" s="78"/>
      <c r="U65" s="78"/>
      <c r="V65" s="78"/>
      <c r="W65" s="78"/>
      <c r="X65" s="78"/>
      <c r="Y65" s="78"/>
      <c r="Z65" s="78"/>
      <c r="AA65" s="78"/>
      <c r="AB65" s="78"/>
      <c r="AC65" s="78"/>
      <c r="AD65" s="78"/>
      <c r="AE65" s="78"/>
      <c r="AF65" s="78"/>
      <c r="AG65" s="78"/>
      <c r="AH65" s="78"/>
      <c r="AI65" s="78"/>
      <c r="AJ65" s="78"/>
      <c r="AK65" s="78"/>
      <c r="AL65" s="19"/>
    </row>
    <row r="66" spans="1:38" x14ac:dyDescent="0.3">
      <c r="B66" s="79"/>
      <c r="C66" s="79"/>
      <c r="E66" s="81"/>
      <c r="F66" s="120"/>
      <c r="G66" s="120"/>
      <c r="H66" s="120"/>
      <c r="I66" s="120"/>
      <c r="J66" s="120"/>
      <c r="K66" s="120"/>
      <c r="L66" s="120"/>
      <c r="M66" s="120"/>
      <c r="N66" s="120"/>
      <c r="O66" s="120"/>
      <c r="P66" s="120"/>
    </row>
    <row r="67" spans="1:38" x14ac:dyDescent="0.3">
      <c r="B67" s="79"/>
      <c r="C67" s="79"/>
    </row>
    <row r="68" spans="1:38" s="15" customFormat="1" ht="15" hidden="1" customHeight="1" x14ac:dyDescent="0.3">
      <c r="A68" s="7" t="str">
        <f>IF($A$1=$C$1,$C68,$B68)</f>
        <v>Sekcja techniczna</v>
      </c>
      <c r="B68" s="79" t="s">
        <v>270</v>
      </c>
      <c r="C68" s="79" t="s">
        <v>269</v>
      </c>
      <c r="D68" s="14"/>
      <c r="E68" s="14" t="s">
        <v>107</v>
      </c>
      <c r="F68" s="14" t="str">
        <f>A68</f>
        <v>Sekcja techniczna</v>
      </c>
      <c r="G68" s="14"/>
      <c r="H68" s="14"/>
      <c r="I68" s="14"/>
      <c r="J68" s="14"/>
      <c r="K68" s="14"/>
      <c r="L68" s="14"/>
      <c r="M68" s="14"/>
      <c r="N68" s="14"/>
      <c r="O68" s="14"/>
      <c r="P68" s="14"/>
      <c r="Q68" s="14"/>
      <c r="R68" s="14"/>
      <c r="S68" s="14"/>
      <c r="T68" s="44"/>
      <c r="U68" s="44"/>
      <c r="V68" s="45"/>
      <c r="W68" s="44"/>
      <c r="X68" s="44"/>
      <c r="Y68" s="44"/>
      <c r="Z68" s="44"/>
      <c r="AA68" s="44"/>
      <c r="AB68" s="44"/>
      <c r="AC68" s="44"/>
      <c r="AD68" s="44"/>
      <c r="AE68" s="44"/>
      <c r="AF68" s="44"/>
      <c r="AG68" s="44"/>
      <c r="AH68" s="44"/>
      <c r="AI68" s="44"/>
      <c r="AJ68" s="44"/>
      <c r="AK68" s="44"/>
      <c r="AL68" s="14"/>
    </row>
    <row r="69" spans="1:38" hidden="1" x14ac:dyDescent="0.3">
      <c r="B69" s="79"/>
      <c r="C69" s="79"/>
    </row>
    <row r="70" spans="1:38" s="17" customFormat="1" ht="11.1" hidden="1" customHeight="1" x14ac:dyDescent="0.3">
      <c r="A70" s="7" t="str">
        <f>IF($A$1=$C$1,$C70,$B70)</f>
        <v>Całkowita liczba ZAMÓWIONYCH slotów</v>
      </c>
      <c r="B70" s="79" t="s">
        <v>244</v>
      </c>
      <c r="C70" s="79" t="s">
        <v>243</v>
      </c>
      <c r="E70" s="17" t="s">
        <v>20</v>
      </c>
      <c r="F70" s="17" t="str">
        <f>A70</f>
        <v>Całkowita liczba ZAMÓWIONYCH slotów</v>
      </c>
      <c r="K70" s="78"/>
      <c r="M70" s="78"/>
      <c r="N70" s="78"/>
      <c r="O70" s="19"/>
      <c r="P70" s="17" t="str">
        <f>'1_OS expected results'!$P$27</f>
        <v># slotów</v>
      </c>
      <c r="Q70" s="78"/>
      <c r="R70" s="78"/>
      <c r="S70" s="78"/>
      <c r="T70" s="78"/>
      <c r="U70" s="78"/>
      <c r="V70" s="67">
        <f>'1_OS expected results'!U27</f>
        <v>0</v>
      </c>
      <c r="W70" s="67">
        <f>'1_OS expected results'!W27</f>
        <v>39</v>
      </c>
      <c r="X70" s="67">
        <f>'1_OS expected results'!X27</f>
        <v>39</v>
      </c>
      <c r="Y70" s="67">
        <f>'1_OS expected results'!Y27</f>
        <v>39</v>
      </c>
      <c r="Z70" s="67">
        <f>'1_OS expected results'!Z27</f>
        <v>39</v>
      </c>
      <c r="AA70" s="67">
        <f>'1_OS expected results'!AA27</f>
        <v>39</v>
      </c>
      <c r="AB70" s="67">
        <f>'1_OS expected results'!AB27</f>
        <v>39</v>
      </c>
      <c r="AC70" s="67">
        <f>'1_OS expected results'!AC27</f>
        <v>39</v>
      </c>
      <c r="AD70" s="67">
        <f>'1_OS expected results'!AD27</f>
        <v>39</v>
      </c>
      <c r="AE70" s="67">
        <f>'1_OS expected results'!AE27</f>
        <v>39</v>
      </c>
      <c r="AF70" s="67">
        <f>'1_OS expected results'!AF27</f>
        <v>39</v>
      </c>
      <c r="AG70" s="67">
        <f>'1_OS expected results'!AG27</f>
        <v>39</v>
      </c>
      <c r="AH70" s="67">
        <f>'1_OS expected results'!AH27</f>
        <v>39</v>
      </c>
      <c r="AI70" s="67">
        <f>'1_OS expected results'!AI27</f>
        <v>39</v>
      </c>
      <c r="AJ70" s="67">
        <f>'1_OS expected results'!AJ27</f>
        <v>39</v>
      </c>
      <c r="AK70" s="67">
        <f>'1_OS expected results'!AK27</f>
        <v>39</v>
      </c>
      <c r="AL70" s="19"/>
    </row>
    <row r="71" spans="1:38" s="17" customFormat="1" ht="11.1" hidden="1" customHeight="1" x14ac:dyDescent="0.3">
      <c r="A71" s="7" t="str">
        <f>IF($A$1=$C$1,$C71,$B71)</f>
        <v>Liczba wolnych slotów po alokacji</v>
      </c>
      <c r="B71" s="79" t="s">
        <v>250</v>
      </c>
      <c r="C71" s="79" t="s">
        <v>249</v>
      </c>
      <c r="E71" s="17" t="s">
        <v>30</v>
      </c>
      <c r="F71" s="17" t="str">
        <f>A71</f>
        <v>Liczba wolnych slotów po alokacji</v>
      </c>
      <c r="K71" s="78"/>
      <c r="M71" s="78"/>
      <c r="N71" s="78"/>
      <c r="O71" s="19"/>
      <c r="P71" s="17" t="str">
        <f>'1_OS expected results'!$P$27</f>
        <v># slotów</v>
      </c>
      <c r="Q71" s="78"/>
      <c r="R71" s="78"/>
      <c r="S71" s="78"/>
      <c r="T71" s="78"/>
      <c r="U71" s="78"/>
      <c r="V71" s="67" t="e">
        <f>IF('1_OS expected results'!U35=0,NA(),'1_OS expected results'!U35)</f>
        <v>#N/A</v>
      </c>
      <c r="W71" s="67" t="e">
        <f>IF('1_OS expected results'!W35=0,NA(),'1_OS expected results'!W35)</f>
        <v>#N/A</v>
      </c>
      <c r="X71" s="67" t="e">
        <f>IF('1_OS expected results'!X35=0,NA(),'1_OS expected results'!X35)</f>
        <v>#N/A</v>
      </c>
      <c r="Y71" s="67" t="e">
        <f>IF('1_OS expected results'!Y35=0,NA(),'1_OS expected results'!Y35)</f>
        <v>#N/A</v>
      </c>
      <c r="Z71" s="67" t="e">
        <f>IF('1_OS expected results'!Z35=0,NA(),'1_OS expected results'!Z35)</f>
        <v>#N/A</v>
      </c>
      <c r="AA71" s="67" t="e">
        <f>IF('1_OS expected results'!AA35=0,NA(),'1_OS expected results'!AA35)</f>
        <v>#N/A</v>
      </c>
      <c r="AB71" s="67" t="e">
        <f>IF('1_OS expected results'!AB35=0,NA(),'1_OS expected results'!AB35)</f>
        <v>#N/A</v>
      </c>
      <c r="AC71" s="67" t="e">
        <f>IF('1_OS expected results'!AC35=0,NA(),'1_OS expected results'!AC35)</f>
        <v>#N/A</v>
      </c>
      <c r="AD71" s="67" t="e">
        <f>IF('1_OS expected results'!AD35=0,NA(),'1_OS expected results'!AD35)</f>
        <v>#N/A</v>
      </c>
      <c r="AE71" s="67" t="e">
        <f>IF('1_OS expected results'!AE35=0,NA(),'1_OS expected results'!AE35)</f>
        <v>#N/A</v>
      </c>
      <c r="AF71" s="67" t="e">
        <f>IF('1_OS expected results'!AF35=0,NA(),'1_OS expected results'!AF35)</f>
        <v>#N/A</v>
      </c>
      <c r="AG71" s="67" t="e">
        <f>IF('1_OS expected results'!AG35=0,NA(),'1_OS expected results'!AG35)</f>
        <v>#N/A</v>
      </c>
      <c r="AH71" s="67" t="e">
        <f>IF('1_OS expected results'!AH35=0,NA(),'1_OS expected results'!AH35)</f>
        <v>#N/A</v>
      </c>
      <c r="AI71" s="67" t="e">
        <f>IF('1_OS expected results'!AI35=0,NA(),'1_OS expected results'!AI35)</f>
        <v>#N/A</v>
      </c>
      <c r="AJ71" s="67" t="e">
        <f>IF('1_OS expected results'!AJ35=0,NA(),'1_OS expected results'!AJ35)</f>
        <v>#N/A</v>
      </c>
      <c r="AK71" s="67" t="e">
        <f>IF('1_OS expected results'!AK35=0,NA(),'1_OS expected results'!AK35)</f>
        <v>#N/A</v>
      </c>
      <c r="AL71" s="19"/>
    </row>
    <row r="72" spans="1:38" s="134" customFormat="1" ht="15" customHeight="1" x14ac:dyDescent="0.3">
      <c r="A72" s="59" t="str">
        <f t="shared" ref="A72:A80" si="10">IF($A$1=$C$1,$C72,$B72)</f>
        <v>FAZA 2 (Szacowany poziom zabezpieczenia w Scenariuszu UŻYTKOWNIKA)</v>
      </c>
      <c r="B72" s="80" t="s">
        <v>361</v>
      </c>
      <c r="C72" s="80" t="s">
        <v>362</v>
      </c>
      <c r="D72" s="7"/>
      <c r="E72" s="142" t="str">
        <f>A72</f>
        <v>FAZA 2 (Szacowany poziom zabezpieczenia w Scenariuszu UŻYTKOWNIKA)</v>
      </c>
      <c r="F72" s="142"/>
      <c r="G72" s="142"/>
      <c r="H72" s="142"/>
      <c r="I72" s="142"/>
      <c r="J72" s="142"/>
      <c r="K72" s="142"/>
      <c r="L72" s="142"/>
      <c r="M72" s="142"/>
      <c r="N72" s="142"/>
      <c r="O72" s="142"/>
      <c r="P72" s="142"/>
      <c r="Q72" s="78"/>
      <c r="R72" s="78"/>
      <c r="S72" s="78"/>
      <c r="T72" s="78"/>
      <c r="U72" s="78"/>
      <c r="V72" s="78"/>
      <c r="W72" s="78"/>
      <c r="X72" s="78"/>
      <c r="Y72" s="78"/>
      <c r="Z72" s="78"/>
      <c r="AA72" s="78"/>
      <c r="AB72" s="78"/>
      <c r="AC72" s="78"/>
      <c r="AD72" s="78"/>
      <c r="AE72" s="78"/>
      <c r="AF72" s="78"/>
      <c r="AG72" s="78"/>
      <c r="AH72" s="78"/>
      <c r="AI72" s="78"/>
      <c r="AJ72" s="78"/>
      <c r="AK72" s="78"/>
      <c r="AL72" s="78"/>
    </row>
    <row r="73" spans="1:38" x14ac:dyDescent="0.3">
      <c r="B73" s="79"/>
      <c r="C73" s="79"/>
    </row>
    <row r="74" spans="1:38" s="17" customFormat="1" ht="14.25" x14ac:dyDescent="0.3">
      <c r="A74" s="7" t="str">
        <f t="shared" si="10"/>
        <v>Scenariusz UŻYTKOWNIKA (100% load factor)</v>
      </c>
      <c r="B74" s="79" t="str">
        <f>B27</f>
        <v>Scenariusz UŻYTKOWNIKA (100% load factor)</v>
      </c>
      <c r="C74" s="79" t="s">
        <v>321</v>
      </c>
      <c r="E74" s="127"/>
      <c r="F74" s="40" t="str">
        <f>A74</f>
        <v>Scenariusz UŻYTKOWNIKA (100% load factor)</v>
      </c>
      <c r="G74" s="40"/>
    </row>
    <row r="75" spans="1:38" ht="3" customHeight="1" x14ac:dyDescent="0.3">
      <c r="A75" s="7">
        <f t="shared" si="10"/>
        <v>0</v>
      </c>
      <c r="B75" s="79"/>
      <c r="C75" s="79"/>
    </row>
    <row r="76" spans="1:38" s="70" customFormat="1" ht="15" customHeight="1" x14ac:dyDescent="0.25">
      <c r="A76" s="59" t="str">
        <f t="shared" si="10"/>
        <v>Indykatywna wartość opłat za usługi regazyfikacji (netto, bez VAT)</v>
      </c>
      <c r="B76" s="80" t="s">
        <v>358</v>
      </c>
      <c r="C76" s="80" t="s">
        <v>388</v>
      </c>
      <c r="E76" s="70" t="s">
        <v>20</v>
      </c>
      <c r="F76" s="70" t="str">
        <f>A76</f>
        <v>Indykatywna wartość opłat za usługi regazyfikacji (netto, bez VAT)</v>
      </c>
      <c r="K76" s="121"/>
      <c r="M76" s="121"/>
      <c r="N76" s="72">
        <f>SUM(V76:AL76)</f>
        <v>0</v>
      </c>
      <c r="O76" s="69"/>
      <c r="P76" s="73" t="s">
        <v>263</v>
      </c>
      <c r="Q76" s="121"/>
      <c r="R76" s="121"/>
      <c r="S76" s="121"/>
      <c r="T76" s="121"/>
      <c r="U76" s="121"/>
      <c r="V76" s="121"/>
      <c r="W76" s="122">
        <f>W78*W79</f>
        <v>0</v>
      </c>
      <c r="X76" s="122">
        <f t="shared" ref="X76:AK76" si="11">X78*X79</f>
        <v>0</v>
      </c>
      <c r="Y76" s="122">
        <f t="shared" si="11"/>
        <v>0</v>
      </c>
      <c r="Z76" s="122">
        <f t="shared" si="11"/>
        <v>0</v>
      </c>
      <c r="AA76" s="122">
        <f t="shared" si="11"/>
        <v>0</v>
      </c>
      <c r="AB76" s="122">
        <f t="shared" si="11"/>
        <v>0</v>
      </c>
      <c r="AC76" s="122">
        <f t="shared" si="11"/>
        <v>0</v>
      </c>
      <c r="AD76" s="122">
        <f t="shared" si="11"/>
        <v>0</v>
      </c>
      <c r="AE76" s="122">
        <f t="shared" si="11"/>
        <v>0</v>
      </c>
      <c r="AF76" s="122">
        <f t="shared" si="11"/>
        <v>0</v>
      </c>
      <c r="AG76" s="122">
        <f t="shared" si="11"/>
        <v>0</v>
      </c>
      <c r="AH76" s="122">
        <f t="shared" si="11"/>
        <v>0</v>
      </c>
      <c r="AI76" s="122">
        <f t="shared" si="11"/>
        <v>0</v>
      </c>
      <c r="AJ76" s="122">
        <f t="shared" si="11"/>
        <v>0</v>
      </c>
      <c r="AK76" s="122">
        <f t="shared" si="11"/>
        <v>0</v>
      </c>
      <c r="AL76" s="69"/>
    </row>
    <row r="77" spans="1:38" ht="3" customHeight="1" x14ac:dyDescent="0.3">
      <c r="A77" s="7">
        <f t="shared" si="10"/>
        <v>0</v>
      </c>
      <c r="B77" s="79"/>
      <c r="C77" s="79"/>
    </row>
    <row r="78" spans="1:38" s="15" customFormat="1" ht="12" customHeight="1" x14ac:dyDescent="0.3">
      <c r="A78" s="7" t="str">
        <f t="shared" si="10"/>
        <v>Indykatywna uśredniona stawka opłat za regazyfikację (Scenariusz UŻYTKOWNIKA)</v>
      </c>
      <c r="B78" s="79" t="s">
        <v>363</v>
      </c>
      <c r="C78" s="79" t="s">
        <v>364</v>
      </c>
      <c r="E78" s="15" t="s">
        <v>135</v>
      </c>
      <c r="F78" s="15" t="str">
        <f>A78</f>
        <v>Indykatywna uśredniona stawka opłat za regazyfikację (Scenariusz UŻYTKOWNIKA)</v>
      </c>
      <c r="K78" s="78"/>
      <c r="M78" s="78"/>
      <c r="N78" s="19"/>
      <c r="O78" s="19"/>
      <c r="P78" s="15" t="s">
        <v>53</v>
      </c>
      <c r="Q78" s="17"/>
      <c r="R78" s="17"/>
      <c r="S78" s="78"/>
      <c r="T78" s="78"/>
      <c r="U78" s="78"/>
      <c r="V78" s="78"/>
      <c r="W78" s="25">
        <f>'2_Tarrifs'!W39</f>
        <v>8.9222966135151953</v>
      </c>
      <c r="X78" s="25">
        <f>'2_Tarrifs'!X39</f>
        <v>8.9154623728761813</v>
      </c>
      <c r="Y78" s="25">
        <f>'2_Tarrifs'!Y39</f>
        <v>8.9179857954945145</v>
      </c>
      <c r="Z78" s="25">
        <f>'2_Tarrifs'!Z39</f>
        <v>8.9049630207078359</v>
      </c>
      <c r="AA78" s="25">
        <f>'2_Tarrifs'!AA39</f>
        <v>8.934346376239672</v>
      </c>
      <c r="AB78" s="25">
        <f>'2_Tarrifs'!AB39</f>
        <v>8.9662742892247156</v>
      </c>
      <c r="AC78" s="25">
        <f>'2_Tarrifs'!AC39</f>
        <v>8.9831373270429165</v>
      </c>
      <c r="AD78" s="25">
        <f>'2_Tarrifs'!AD39</f>
        <v>9.0232520241826677</v>
      </c>
      <c r="AE78" s="25">
        <f>'2_Tarrifs'!AE39</f>
        <v>9.0743825836189025</v>
      </c>
      <c r="AF78" s="25">
        <f>'2_Tarrifs'!AF39</f>
        <v>9.130013373803882</v>
      </c>
      <c r="AG78" s="25">
        <f>'2_Tarrifs'!AG39</f>
        <v>9.1756862184733237</v>
      </c>
      <c r="AH78" s="25">
        <f>'2_Tarrifs'!AH39</f>
        <v>9.2046960824791775</v>
      </c>
      <c r="AI78" s="25">
        <f>'2_Tarrifs'!AI39</f>
        <v>9.2427625202804684</v>
      </c>
      <c r="AJ78" s="25">
        <f>'2_Tarrifs'!AJ39</f>
        <v>9.1153574874050118</v>
      </c>
      <c r="AK78" s="25">
        <f>'2_Tarrifs'!AK39</f>
        <v>9.1809412781941813</v>
      </c>
      <c r="AL78" s="19"/>
    </row>
    <row r="79" spans="1:38" s="15" customFormat="1" ht="12" customHeight="1" x14ac:dyDescent="0.3">
      <c r="A79" s="7" t="str">
        <f t="shared" si="10"/>
        <v>Całkowita moc regazyfikacji Terminalu FSRU-2 ZAMÓWIONA przez UŻYTKOWNIKA</v>
      </c>
      <c r="B79" s="79" t="s">
        <v>210</v>
      </c>
      <c r="C79" s="79" t="s">
        <v>239</v>
      </c>
      <c r="E79" s="15" t="s">
        <v>136</v>
      </c>
      <c r="F79" s="15" t="str">
        <f>A79</f>
        <v>Całkowita moc regazyfikacji Terminalu FSRU-2 ZAMÓWIONA przez UŻYTKOWNIKA</v>
      </c>
      <c r="K79" s="78"/>
      <c r="M79" s="78"/>
      <c r="N79" s="19"/>
      <c r="O79" s="19"/>
      <c r="P79" s="15" t="str">
        <f>A1_ASSUMPTIONS!$P$31</f>
        <v>TWh/r</v>
      </c>
      <c r="Q79" s="17"/>
      <c r="R79" s="17"/>
      <c r="S79" s="78"/>
      <c r="T79" s="78"/>
      <c r="U79" s="78"/>
      <c r="V79" s="78"/>
      <c r="W79" s="119">
        <f>W17</f>
        <v>0</v>
      </c>
      <c r="X79" s="119">
        <f t="shared" ref="X79:AK79" si="12">X17</f>
        <v>0</v>
      </c>
      <c r="Y79" s="119">
        <f t="shared" si="12"/>
        <v>0</v>
      </c>
      <c r="Z79" s="119">
        <f t="shared" si="12"/>
        <v>0</v>
      </c>
      <c r="AA79" s="119">
        <f t="shared" si="12"/>
        <v>0</v>
      </c>
      <c r="AB79" s="119">
        <f t="shared" si="12"/>
        <v>0</v>
      </c>
      <c r="AC79" s="119">
        <f t="shared" si="12"/>
        <v>0</v>
      </c>
      <c r="AD79" s="119">
        <f t="shared" si="12"/>
        <v>0</v>
      </c>
      <c r="AE79" s="119">
        <f t="shared" si="12"/>
        <v>0</v>
      </c>
      <c r="AF79" s="119">
        <f t="shared" si="12"/>
        <v>0</v>
      </c>
      <c r="AG79" s="119">
        <f t="shared" si="12"/>
        <v>0</v>
      </c>
      <c r="AH79" s="119">
        <f t="shared" si="12"/>
        <v>0</v>
      </c>
      <c r="AI79" s="119">
        <f t="shared" si="12"/>
        <v>0</v>
      </c>
      <c r="AJ79" s="119">
        <f t="shared" si="12"/>
        <v>0</v>
      </c>
      <c r="AK79" s="119">
        <f t="shared" si="12"/>
        <v>0</v>
      </c>
      <c r="AL79" s="19"/>
    </row>
    <row r="80" spans="1:38" x14ac:dyDescent="0.3">
      <c r="A80" s="7">
        <f t="shared" si="10"/>
        <v>0</v>
      </c>
      <c r="B80" s="79"/>
      <c r="C80" s="79"/>
    </row>
    <row r="81" spans="1:40" ht="3.95" customHeight="1" x14ac:dyDescent="0.3">
      <c r="B81" s="79"/>
      <c r="C81" s="79"/>
      <c r="E81" s="81"/>
      <c r="F81" s="120"/>
      <c r="G81" s="120"/>
      <c r="H81" s="120"/>
      <c r="I81" s="120"/>
      <c r="J81" s="120"/>
      <c r="K81" s="120"/>
      <c r="L81" s="120"/>
      <c r="M81" s="120"/>
      <c r="N81" s="120"/>
      <c r="O81" s="120"/>
      <c r="P81" s="120"/>
    </row>
    <row r="82" spans="1:40" s="17" customFormat="1" ht="15" customHeight="1" x14ac:dyDescent="0.3">
      <c r="A82" s="7" t="str">
        <f>IF($A$1=$C$1,$C82,$B82)</f>
        <v>Wartość zabezpieczenia finansowego wobec Operatora (brutto, w tym VAT)</v>
      </c>
      <c r="B82" s="79" t="s">
        <v>359</v>
      </c>
      <c r="C82" s="79" t="s">
        <v>360</v>
      </c>
      <c r="E82" s="27" t="s">
        <v>30</v>
      </c>
      <c r="F82" s="27" t="str">
        <f>A82</f>
        <v>Wartość zabezpieczenia finansowego wobec Operatora (brutto, w tym VAT)</v>
      </c>
      <c r="G82" s="27"/>
      <c r="H82" s="27"/>
      <c r="I82" s="27"/>
      <c r="J82" s="27"/>
      <c r="K82" s="120"/>
      <c r="L82" s="27"/>
      <c r="M82" s="120"/>
      <c r="N82" s="273">
        <f>N88+N90</f>
        <v>0</v>
      </c>
      <c r="O82" s="29"/>
      <c r="P82" s="71" t="s">
        <v>263</v>
      </c>
      <c r="Q82" s="78"/>
      <c r="R82" s="78"/>
      <c r="S82" s="78"/>
      <c r="T82" s="78"/>
      <c r="U82" s="78"/>
      <c r="V82" s="78"/>
      <c r="W82" s="78"/>
      <c r="X82" s="78"/>
      <c r="Y82" s="78"/>
      <c r="Z82" s="78"/>
      <c r="AA82" s="78"/>
      <c r="AB82" s="78"/>
      <c r="AC82" s="78"/>
      <c r="AD82" s="78"/>
      <c r="AE82" s="78"/>
      <c r="AF82" s="78"/>
      <c r="AG82" s="78"/>
      <c r="AH82" s="78"/>
      <c r="AI82" s="78"/>
      <c r="AJ82" s="78"/>
      <c r="AK82" s="78"/>
      <c r="AL82" s="19"/>
    </row>
    <row r="83" spans="1:40" ht="3" customHeight="1" x14ac:dyDescent="0.3">
      <c r="A83" s="7">
        <f>IF($A$1=$C$1,$C83,$B83)</f>
        <v>0</v>
      </c>
      <c r="B83" s="79"/>
      <c r="C83" s="79"/>
      <c r="E83" s="81"/>
      <c r="F83" s="120"/>
      <c r="G83" s="120"/>
      <c r="H83" s="120"/>
      <c r="I83" s="120"/>
      <c r="J83" s="120"/>
      <c r="K83" s="120"/>
      <c r="L83" s="120"/>
      <c r="M83" s="120"/>
      <c r="N83" s="120"/>
      <c r="O83" s="120"/>
      <c r="P83" s="120"/>
    </row>
    <row r="84" spans="1:40" s="17" customFormat="1" ht="12" customHeight="1" x14ac:dyDescent="0.3">
      <c r="A84" s="7" t="str">
        <f>IF($A$1=$C$1,$C84,$B84)</f>
        <v>Wartość wyrażona w milionach PLN (brutto, w tym VAT)</v>
      </c>
      <c r="B84" s="79" t="str">
        <f>"Wartość wyrażona w milionach "&amp;A_PANEL!$J$178&amp;" (brutto, w tym VAT)"</f>
        <v>Wartość wyrażona w milionach PLN (brutto, w tym VAT)</v>
      </c>
      <c r="C84" s="79" t="str">
        <f>"Value expressed in million "&amp;A_PANEL!$J$178&amp;" (gross, inc. VAT)"</f>
        <v>Value expressed in million PLN (gross, inc. VAT)</v>
      </c>
      <c r="E84" s="27"/>
      <c r="F84" s="28" t="str">
        <f>A84</f>
        <v>Wartość wyrażona w milionach PLN (brutto, w tym VAT)</v>
      </c>
      <c r="G84" s="28"/>
      <c r="H84" s="28"/>
      <c r="I84" s="28"/>
      <c r="J84" s="28"/>
      <c r="K84" s="120"/>
      <c r="L84" s="28"/>
      <c r="M84" s="120"/>
      <c r="N84" s="74">
        <f>IF(A_PANEL!$J$178=tech!$A$3,$N$82/4.3,IF(A_PANEL!$J$178=tech!$A$4,$N$82/3.9,$N$82))</f>
        <v>0</v>
      </c>
      <c r="O84" s="75"/>
      <c r="P84" s="76" t="str">
        <f>A_PANEL!$J$178&amp;"m"</f>
        <v>PLNm</v>
      </c>
      <c r="Q84" s="78"/>
      <c r="R84" s="78"/>
      <c r="S84" s="78"/>
      <c r="T84" s="78"/>
      <c r="U84" s="78"/>
      <c r="V84" s="78"/>
      <c r="W84" s="78"/>
      <c r="X84" s="78"/>
      <c r="Y84" s="78"/>
      <c r="Z84" s="78"/>
      <c r="AA84" s="78"/>
      <c r="AB84" s="78"/>
      <c r="AC84" s="78"/>
      <c r="AD84" s="78"/>
      <c r="AE84" s="78"/>
      <c r="AF84" s="78"/>
      <c r="AG84" s="78"/>
      <c r="AH84" s="78"/>
      <c r="AI84" s="78"/>
      <c r="AJ84" s="78"/>
      <c r="AK84" s="78"/>
      <c r="AL84" s="19"/>
    </row>
    <row r="85" spans="1:40" ht="3.95" customHeight="1" x14ac:dyDescent="0.3">
      <c r="B85" s="79"/>
      <c r="C85" s="79"/>
      <c r="E85" s="81"/>
      <c r="F85" s="120"/>
      <c r="G85" s="120"/>
      <c r="H85" s="120"/>
      <c r="I85" s="120"/>
      <c r="J85" s="120"/>
      <c r="K85" s="120"/>
      <c r="L85" s="120"/>
      <c r="M85" s="120"/>
      <c r="N85" s="120"/>
      <c r="O85" s="120"/>
      <c r="P85" s="120"/>
    </row>
    <row r="86" spans="1:40" s="17" customFormat="1" ht="12" customHeight="1" x14ac:dyDescent="0.3">
      <c r="A86" s="7" t="str">
        <f>IF($A$1=$C$1,$C86,$B86)</f>
        <v>Rok Gazowy wyznaczający podstawę określenia zabezpieczenia finansowego</v>
      </c>
      <c r="B86" s="79" t="s">
        <v>264</v>
      </c>
      <c r="C86" s="79" t="s">
        <v>268</v>
      </c>
      <c r="E86" s="27"/>
      <c r="F86" s="28" t="str">
        <f>A86</f>
        <v>Rok Gazowy wyznaczający podstawę określenia zabezpieczenia finansowego</v>
      </c>
      <c r="G86" s="28"/>
      <c r="H86" s="28"/>
      <c r="I86" s="28"/>
      <c r="J86" s="28"/>
      <c r="K86" s="120"/>
      <c r="L86" s="28"/>
      <c r="M86" s="120"/>
      <c r="N86" s="77" t="str">
        <f>IF(N76=0,"",INDEX($V$5:$AK$5,MATCH($N$88,$W$76:$AL$76,0)))</f>
        <v/>
      </c>
      <c r="O86" s="75"/>
      <c r="P86" s="76" t="str">
        <f>P61</f>
        <v>rok</v>
      </c>
      <c r="Q86" s="78"/>
      <c r="R86" s="78"/>
      <c r="S86" s="78"/>
      <c r="T86" s="78"/>
      <c r="U86" s="78"/>
      <c r="V86" s="78"/>
      <c r="W86" s="78"/>
      <c r="X86" s="78"/>
      <c r="Y86" s="78"/>
      <c r="Z86" s="78"/>
      <c r="AA86" s="78"/>
      <c r="AB86" s="78"/>
      <c r="AC86" s="78"/>
      <c r="AD86" s="78"/>
      <c r="AE86" s="78"/>
      <c r="AF86" s="78"/>
      <c r="AG86" s="78"/>
      <c r="AH86" s="78"/>
      <c r="AI86" s="78"/>
      <c r="AJ86" s="78"/>
      <c r="AK86" s="78"/>
      <c r="AL86" s="19"/>
    </row>
    <row r="87" spans="1:40" ht="3" customHeight="1" x14ac:dyDescent="0.3">
      <c r="B87" s="79"/>
      <c r="C87" s="79"/>
      <c r="E87" s="81"/>
      <c r="F87" s="120"/>
      <c r="G87" s="120"/>
      <c r="H87" s="120"/>
      <c r="I87" s="120"/>
      <c r="J87" s="120"/>
      <c r="K87" s="120"/>
      <c r="L87" s="120"/>
      <c r="M87" s="120"/>
      <c r="N87" s="120"/>
      <c r="O87" s="120"/>
      <c r="P87" s="120"/>
    </row>
    <row r="88" spans="1:40" s="17" customFormat="1" ht="12" customHeight="1" x14ac:dyDescent="0.3">
      <c r="A88" s="7" t="str">
        <f t="shared" ref="A88" si="13">IF($A$1=$C$1,$C88,$B88)</f>
        <v>Wartość opłat za usługi regazyfikacji w  roku (netto, bez VAT)</v>
      </c>
      <c r="B88" s="80" t="str">
        <f>"Wartość opłat za usługi regazyfikacji w "&amp;N86&amp;" roku (netto, bez VAT)"</f>
        <v>Wartość opłat za usługi regazyfikacji w  roku (netto, bez VAT)</v>
      </c>
      <c r="C88" s="80" t="str">
        <f>"Indicative annual charges for regasification services in "&amp;$N$86&amp;" year (net, exc. VAT)"</f>
        <v>Indicative annual charges for regasification services in  year (net, exc. VAT)</v>
      </c>
      <c r="E88" s="27"/>
      <c r="F88" s="28" t="str">
        <f>A88</f>
        <v>Wartość opłat za usługi regazyfikacji w  roku (netto, bez VAT)</v>
      </c>
      <c r="G88" s="28"/>
      <c r="H88" s="28"/>
      <c r="I88" s="28"/>
      <c r="J88" s="28"/>
      <c r="K88" s="120"/>
      <c r="L88" s="28"/>
      <c r="M88" s="120"/>
      <c r="N88" s="74">
        <f>MAX(V76:AK76)</f>
        <v>0</v>
      </c>
      <c r="O88" s="75"/>
      <c r="P88" s="76" t="s">
        <v>263</v>
      </c>
      <c r="Q88" s="78"/>
      <c r="R88" s="78"/>
      <c r="S88" s="78"/>
      <c r="T88" s="78"/>
      <c r="U88" s="78"/>
      <c r="V88" s="78"/>
      <c r="W88" s="78"/>
      <c r="X88" s="78"/>
      <c r="Y88" s="78"/>
      <c r="Z88" s="78"/>
      <c r="AA88" s="78"/>
      <c r="AB88" s="78"/>
      <c r="AC88" s="78"/>
      <c r="AD88" s="78"/>
      <c r="AE88" s="78"/>
      <c r="AF88" s="78"/>
      <c r="AG88" s="78"/>
      <c r="AH88" s="78"/>
      <c r="AI88" s="78"/>
      <c r="AJ88" s="78"/>
      <c r="AK88" s="78"/>
      <c r="AL88" s="19"/>
    </row>
    <row r="89" spans="1:40" ht="3" customHeight="1" x14ac:dyDescent="0.3">
      <c r="B89" s="79"/>
      <c r="C89" s="79"/>
      <c r="E89" s="81"/>
      <c r="F89" s="120"/>
      <c r="G89" s="120"/>
      <c r="H89" s="120"/>
      <c r="I89" s="120"/>
      <c r="J89" s="120"/>
      <c r="K89" s="120"/>
      <c r="L89" s="120"/>
      <c r="M89" s="120"/>
      <c r="N89" s="120"/>
      <c r="O89" s="120"/>
      <c r="P89" s="120"/>
    </row>
    <row r="90" spans="1:40" s="17" customFormat="1" ht="12" customHeight="1" x14ac:dyDescent="0.3">
      <c r="A90" s="7" t="str">
        <f>IF($A$1=$C$1,$C90,$B90)</f>
        <v>Rok Gazowy wyznaczający podstawę określenia zabezpieczenia finansowego</v>
      </c>
      <c r="B90" s="79" t="s">
        <v>264</v>
      </c>
      <c r="C90" s="79" t="s">
        <v>268</v>
      </c>
      <c r="E90" s="27"/>
      <c r="F90" s="28" t="s">
        <v>365</v>
      </c>
      <c r="G90" s="28"/>
      <c r="H90" s="28"/>
      <c r="I90" s="28"/>
      <c r="J90" s="28"/>
      <c r="K90" s="120"/>
      <c r="L90" s="28"/>
      <c r="M90" s="120"/>
      <c r="N90" s="74">
        <f>23%*N88</f>
        <v>0</v>
      </c>
      <c r="O90" s="75"/>
      <c r="P90" s="76" t="s">
        <v>263</v>
      </c>
      <c r="Q90" s="78"/>
      <c r="R90" s="78"/>
      <c r="S90" s="78"/>
      <c r="T90" s="78"/>
      <c r="U90" s="78"/>
      <c r="V90" s="78"/>
      <c r="W90" s="78"/>
      <c r="X90" s="78"/>
      <c r="Y90" s="78"/>
      <c r="Z90" s="78"/>
      <c r="AA90" s="78"/>
      <c r="AB90" s="78"/>
      <c r="AC90" s="78"/>
      <c r="AD90" s="78"/>
      <c r="AE90" s="78"/>
      <c r="AF90" s="78"/>
      <c r="AG90" s="78"/>
      <c r="AH90" s="78"/>
      <c r="AI90" s="78"/>
      <c r="AJ90" s="78"/>
      <c r="AK90" s="78"/>
      <c r="AL90" s="19"/>
    </row>
    <row r="91" spans="1:40" x14ac:dyDescent="0.3">
      <c r="B91" s="79"/>
      <c r="C91" s="79"/>
      <c r="E91" s="81"/>
      <c r="F91" s="120"/>
      <c r="G91" s="120"/>
      <c r="H91" s="120"/>
      <c r="I91" s="120"/>
      <c r="J91" s="120"/>
      <c r="K91" s="120"/>
      <c r="L91" s="120"/>
      <c r="M91" s="120"/>
      <c r="N91" s="120"/>
      <c r="O91" s="120"/>
      <c r="P91" s="120"/>
    </row>
    <row r="92" spans="1:40" x14ac:dyDescent="0.3">
      <c r="B92" s="79"/>
      <c r="C92" s="79"/>
    </row>
    <row r="93" spans="1:40" ht="15" customHeight="1" x14ac:dyDescent="0.3">
      <c r="A93" s="7" t="str">
        <f t="shared" ref="A93" si="14">IF($A$1=$C$1,$C93,$B93)</f>
        <v>Wykresy</v>
      </c>
      <c r="B93" s="79" t="s">
        <v>354</v>
      </c>
      <c r="C93" s="79" t="s">
        <v>355</v>
      </c>
      <c r="D93" s="14"/>
      <c r="E93" s="14" t="s">
        <v>107</v>
      </c>
      <c r="F93" s="14" t="str">
        <f>A93</f>
        <v>Wykresy</v>
      </c>
      <c r="G93" s="14"/>
      <c r="H93" s="14"/>
      <c r="I93" s="14"/>
      <c r="J93" s="14"/>
      <c r="K93" s="14"/>
      <c r="L93" s="14"/>
      <c r="M93" s="14"/>
      <c r="N93" s="14"/>
      <c r="O93" s="14"/>
      <c r="P93" s="14"/>
      <c r="Q93" s="14"/>
      <c r="R93" s="14"/>
      <c r="S93" s="14"/>
      <c r="T93" s="14"/>
      <c r="U93" s="13"/>
      <c r="V93" s="14"/>
      <c r="W93" s="14"/>
      <c r="X93" s="14"/>
      <c r="Y93" s="14"/>
      <c r="Z93" s="14"/>
      <c r="AA93" s="14"/>
      <c r="AB93" s="14"/>
      <c r="AC93" s="14"/>
      <c r="AD93" s="14"/>
      <c r="AE93" s="14"/>
      <c r="AF93" s="14"/>
      <c r="AG93" s="14"/>
      <c r="AH93" s="14"/>
      <c r="AI93" s="14"/>
      <c r="AJ93" s="14"/>
      <c r="AK93" s="14"/>
    </row>
    <row r="94" spans="1:40" x14ac:dyDescent="0.3">
      <c r="B94" s="79"/>
      <c r="C94" s="79"/>
    </row>
    <row r="95" spans="1:40" ht="16.5" x14ac:dyDescent="0.3">
      <c r="B95" s="79"/>
      <c r="C95" s="79"/>
      <c r="E95" s="340" t="str">
        <f>F82</f>
        <v>Wartość zabezpieczenia finansowego wobec Operatora (brutto, w tym VAT)</v>
      </c>
      <c r="F95" s="340"/>
      <c r="G95" s="340"/>
      <c r="H95" s="340"/>
      <c r="I95" s="340"/>
      <c r="J95" s="340"/>
      <c r="K95" s="340"/>
      <c r="L95" s="340"/>
      <c r="M95" s="340"/>
      <c r="N95" s="340"/>
      <c r="O95" s="340"/>
      <c r="W95" s="340" t="str">
        <f>A_PANEL!$F$89</f>
        <v>Indykatywna wartość opłat za usługi regazyfikacji w latach 2030-44 (skalkulowana dla oferty UŻYTKOWNIKA)</v>
      </c>
      <c r="X95" s="340"/>
      <c r="Y95" s="340"/>
      <c r="Z95" s="340"/>
      <c r="AA95" s="340"/>
      <c r="AB95" s="340"/>
      <c r="AC95" s="340"/>
      <c r="AD95" s="340"/>
      <c r="AE95" s="340"/>
      <c r="AF95" s="340"/>
      <c r="AG95" s="340"/>
      <c r="AH95" s="340"/>
      <c r="AI95" s="340"/>
      <c r="AJ95" s="340"/>
      <c r="AK95" s="340"/>
      <c r="AL95" s="340"/>
      <c r="AM95" s="340"/>
      <c r="AN95" s="340"/>
    </row>
    <row r="96" spans="1:40" ht="16.5" x14ac:dyDescent="0.3">
      <c r="B96" s="79"/>
      <c r="C96" s="79"/>
      <c r="E96" s="251" t="str">
        <f>A_PANEL!A117</f>
        <v>[PLNm brutto]</v>
      </c>
      <c r="W96" s="251" t="str">
        <f>A_PANEL!$F$90</f>
        <v>[PLNm netto]</v>
      </c>
    </row>
    <row r="97" spans="1:37" x14ac:dyDescent="0.3">
      <c r="B97" s="79"/>
      <c r="C97" s="79"/>
    </row>
    <row r="98" spans="1:37" ht="16.5" x14ac:dyDescent="0.3">
      <c r="B98" s="79"/>
      <c r="C98" s="79"/>
      <c r="W98" s="290" t="str">
        <f>A_PANEL!H92</f>
        <v>Scenariusz Bazowy GAZ-SYSTEM</v>
      </c>
      <c r="X98" s="290"/>
      <c r="Y98" s="290"/>
      <c r="Z98" s="290"/>
      <c r="AA98" s="252"/>
      <c r="AB98" s="252"/>
      <c r="AC98" s="291" t="str">
        <f>A_PANEL!N92</f>
        <v>Scenariusz UŻYTKOWNIKA</v>
      </c>
      <c r="AD98" s="291"/>
      <c r="AE98" s="291"/>
      <c r="AF98" s="291"/>
      <c r="AG98" s="252"/>
      <c r="AH98" s="121"/>
      <c r="AI98" s="253" t="str">
        <f>A_PANEL!U92</f>
        <v>Różnica:</v>
      </c>
      <c r="AJ98" s="253"/>
      <c r="AK98" s="253"/>
    </row>
    <row r="99" spans="1:37" ht="20.100000000000001" customHeight="1" x14ac:dyDescent="0.3">
      <c r="A99" s="7" t="str">
        <f t="shared" ref="A99" si="15">IF($A$1=$C$1,$C99,$B99)</f>
        <v>Aby przeglądać dane na wykresach, uzupełnij dane dot. liczby zamówionych slotów przez UŻYTKOWNIKA w zakładce A_PANEL, sekcja A, pkt 3., wiersz #32</v>
      </c>
      <c r="B99" s="79" t="s">
        <v>375</v>
      </c>
      <c r="C99" s="79" t="s">
        <v>376</v>
      </c>
      <c r="W99" s="232" t="str">
        <f>A_PANEL!H93</f>
        <v>Razem:</v>
      </c>
      <c r="X99" s="254">
        <f>B_CALCULATOR!$N$35</f>
        <v>0</v>
      </c>
      <c r="Y99" s="287" t="str">
        <f>A_PANEL!J93</f>
        <v>PLNm netto</v>
      </c>
      <c r="Z99" s="287"/>
      <c r="AA99" s="59"/>
      <c r="AB99" s="59"/>
      <c r="AC99" s="231" t="str">
        <f>W99</f>
        <v>Razem:</v>
      </c>
      <c r="AD99" s="255">
        <f>B_CALCULATOR!$N$39</f>
        <v>0</v>
      </c>
      <c r="AE99" s="288" t="str">
        <f>Y99</f>
        <v>PLNm netto</v>
      </c>
      <c r="AF99" s="288"/>
      <c r="AG99" s="59"/>
      <c r="AH99" s="59"/>
      <c r="AI99" s="256">
        <f>AD99-X99</f>
        <v>0</v>
      </c>
      <c r="AJ99" s="289" t="str">
        <f>A_PANEL!V93</f>
        <v>PLNm netto</v>
      </c>
      <c r="AK99" s="289"/>
    </row>
    <row r="100" spans="1:37" x14ac:dyDescent="0.3">
      <c r="B100" s="79"/>
      <c r="C100" s="79"/>
    </row>
    <row r="101" spans="1:37" x14ac:dyDescent="0.3">
      <c r="B101" s="79"/>
      <c r="C101" s="79"/>
    </row>
    <row r="102" spans="1:37" x14ac:dyDescent="0.3">
      <c r="B102" s="79"/>
      <c r="C102" s="79"/>
    </row>
    <row r="103" spans="1:37" x14ac:dyDescent="0.3">
      <c r="B103" s="79"/>
      <c r="C103" s="79"/>
      <c r="X103" s="352" t="str">
        <f>IF(A_PANEL!$AC$32=0,A99,"")</f>
        <v>Aby przeglądać dane na wykresach, uzupełnij dane dot. liczby zamówionych slotów przez UŻYTKOWNIKA w zakładce A_PANEL, sekcja A, pkt 3., wiersz #32</v>
      </c>
      <c r="Y103" s="353"/>
      <c r="Z103" s="353"/>
      <c r="AA103" s="353"/>
      <c r="AB103" s="353"/>
      <c r="AC103" s="353"/>
      <c r="AD103" s="353"/>
      <c r="AE103" s="353"/>
      <c r="AF103" s="353"/>
      <c r="AG103" s="353"/>
      <c r="AH103" s="353"/>
      <c r="AI103" s="353"/>
      <c r="AJ103" s="353"/>
    </row>
    <row r="104" spans="1:37" x14ac:dyDescent="0.3">
      <c r="B104" s="79"/>
      <c r="C104" s="79"/>
      <c r="X104" s="353"/>
      <c r="Y104" s="353"/>
      <c r="Z104" s="353"/>
      <c r="AA104" s="353"/>
      <c r="AB104" s="353"/>
      <c r="AC104" s="353"/>
      <c r="AD104" s="353"/>
      <c r="AE104" s="353"/>
      <c r="AF104" s="353"/>
      <c r="AG104" s="353"/>
      <c r="AH104" s="353"/>
      <c r="AI104" s="353"/>
      <c r="AJ104" s="353"/>
    </row>
    <row r="105" spans="1:37" x14ac:dyDescent="0.3">
      <c r="B105" s="79"/>
      <c r="C105" s="79"/>
      <c r="X105" s="353"/>
      <c r="Y105" s="353"/>
      <c r="Z105" s="353"/>
      <c r="AA105" s="353"/>
      <c r="AB105" s="353"/>
      <c r="AC105" s="353"/>
      <c r="AD105" s="353"/>
      <c r="AE105" s="353"/>
      <c r="AF105" s="353"/>
      <c r="AG105" s="353"/>
      <c r="AH105" s="353"/>
      <c r="AI105" s="353"/>
      <c r="AJ105" s="353"/>
    </row>
    <row r="106" spans="1:37" x14ac:dyDescent="0.3">
      <c r="B106" s="79"/>
      <c r="C106" s="79"/>
      <c r="X106" s="353"/>
      <c r="Y106" s="353"/>
      <c r="Z106" s="353"/>
      <c r="AA106" s="353"/>
      <c r="AB106" s="353"/>
      <c r="AC106" s="353"/>
      <c r="AD106" s="353"/>
      <c r="AE106" s="353"/>
      <c r="AF106" s="353"/>
      <c r="AG106" s="353"/>
      <c r="AH106" s="353"/>
      <c r="AI106" s="353"/>
      <c r="AJ106" s="353"/>
    </row>
    <row r="107" spans="1:37" x14ac:dyDescent="0.3">
      <c r="B107" s="79"/>
      <c r="C107" s="79"/>
      <c r="X107" s="353"/>
      <c r="Y107" s="353"/>
      <c r="Z107" s="353"/>
      <c r="AA107" s="353"/>
      <c r="AB107" s="353"/>
      <c r="AC107" s="353"/>
      <c r="AD107" s="353"/>
      <c r="AE107" s="353"/>
      <c r="AF107" s="353"/>
      <c r="AG107" s="353"/>
      <c r="AH107" s="353"/>
      <c r="AI107" s="353"/>
      <c r="AJ107" s="353"/>
    </row>
    <row r="108" spans="1:37" x14ac:dyDescent="0.3">
      <c r="B108" s="79"/>
      <c r="C108" s="79"/>
      <c r="X108" s="353"/>
      <c r="Y108" s="353"/>
      <c r="Z108" s="353"/>
      <c r="AA108" s="353"/>
      <c r="AB108" s="353"/>
      <c r="AC108" s="353"/>
      <c r="AD108" s="353"/>
      <c r="AE108" s="353"/>
      <c r="AF108" s="353"/>
      <c r="AG108" s="353"/>
      <c r="AH108" s="353"/>
      <c r="AI108" s="353"/>
      <c r="AJ108" s="353"/>
    </row>
    <row r="109" spans="1:37" x14ac:dyDescent="0.3">
      <c r="B109" s="79"/>
      <c r="C109" s="79"/>
      <c r="X109" s="353"/>
      <c r="Y109" s="353"/>
      <c r="Z109" s="353"/>
      <c r="AA109" s="353"/>
      <c r="AB109" s="353"/>
      <c r="AC109" s="353"/>
      <c r="AD109" s="353"/>
      <c r="AE109" s="353"/>
      <c r="AF109" s="353"/>
      <c r="AG109" s="353"/>
      <c r="AH109" s="353"/>
      <c r="AI109" s="353"/>
      <c r="AJ109" s="353"/>
    </row>
    <row r="110" spans="1:37" x14ac:dyDescent="0.3">
      <c r="B110" s="79"/>
      <c r="C110" s="79"/>
      <c r="X110" s="353"/>
      <c r="Y110" s="353"/>
      <c r="Z110" s="353"/>
      <c r="AA110" s="353"/>
      <c r="AB110" s="353"/>
      <c r="AC110" s="353"/>
      <c r="AD110" s="353"/>
      <c r="AE110" s="353"/>
      <c r="AF110" s="353"/>
      <c r="AG110" s="353"/>
      <c r="AH110" s="353"/>
      <c r="AI110" s="353"/>
      <c r="AJ110" s="353"/>
    </row>
    <row r="111" spans="1:37" x14ac:dyDescent="0.3">
      <c r="B111" s="79"/>
      <c r="C111" s="79"/>
      <c r="X111" s="353"/>
      <c r="Y111" s="353"/>
      <c r="Z111" s="353"/>
      <c r="AA111" s="353"/>
      <c r="AB111" s="353"/>
      <c r="AC111" s="353"/>
      <c r="AD111" s="353"/>
      <c r="AE111" s="353"/>
      <c r="AF111" s="353"/>
      <c r="AG111" s="353"/>
      <c r="AH111" s="353"/>
      <c r="AI111" s="353"/>
      <c r="AJ111" s="353"/>
    </row>
    <row r="112" spans="1:37" x14ac:dyDescent="0.3">
      <c r="B112" s="79"/>
      <c r="C112" s="79"/>
      <c r="X112" s="353"/>
      <c r="Y112" s="353"/>
      <c r="Z112" s="353"/>
      <c r="AA112" s="353"/>
      <c r="AB112" s="353"/>
      <c r="AC112" s="353"/>
      <c r="AD112" s="353"/>
      <c r="AE112" s="353"/>
      <c r="AF112" s="353"/>
      <c r="AG112" s="353"/>
      <c r="AH112" s="353"/>
      <c r="AI112" s="353"/>
      <c r="AJ112" s="353"/>
    </row>
    <row r="113" spans="2:36" x14ac:dyDescent="0.3">
      <c r="B113" s="79"/>
      <c r="C113" s="79"/>
      <c r="X113" s="353"/>
      <c r="Y113" s="353"/>
      <c r="Z113" s="353"/>
      <c r="AA113" s="353"/>
      <c r="AB113" s="353"/>
      <c r="AC113" s="353"/>
      <c r="AD113" s="353"/>
      <c r="AE113" s="353"/>
      <c r="AF113" s="353"/>
      <c r="AG113" s="353"/>
      <c r="AH113" s="353"/>
      <c r="AI113" s="353"/>
      <c r="AJ113" s="353"/>
    </row>
    <row r="114" spans="2:36" x14ac:dyDescent="0.3">
      <c r="B114" s="79"/>
      <c r="C114" s="79"/>
      <c r="X114" s="353"/>
      <c r="Y114" s="353"/>
      <c r="Z114" s="353"/>
      <c r="AA114" s="353"/>
      <c r="AB114" s="353"/>
      <c r="AC114" s="353"/>
      <c r="AD114" s="353"/>
      <c r="AE114" s="353"/>
      <c r="AF114" s="353"/>
      <c r="AG114" s="353"/>
      <c r="AH114" s="353"/>
      <c r="AI114" s="353"/>
      <c r="AJ114" s="353"/>
    </row>
    <row r="115" spans="2:36" x14ac:dyDescent="0.3">
      <c r="B115" s="79"/>
      <c r="C115" s="79"/>
      <c r="X115" s="353"/>
      <c r="Y115" s="353"/>
      <c r="Z115" s="353"/>
      <c r="AA115" s="353"/>
      <c r="AB115" s="353"/>
      <c r="AC115" s="353"/>
      <c r="AD115" s="353"/>
      <c r="AE115" s="353"/>
      <c r="AF115" s="353"/>
      <c r="AG115" s="353"/>
      <c r="AH115" s="353"/>
      <c r="AI115" s="353"/>
      <c r="AJ115" s="353"/>
    </row>
    <row r="116" spans="2:36" x14ac:dyDescent="0.3">
      <c r="B116" s="79"/>
      <c r="C116" s="79"/>
    </row>
    <row r="117" spans="2:36" x14ac:dyDescent="0.3">
      <c r="B117" s="79"/>
      <c r="C117" s="79"/>
    </row>
    <row r="118" spans="2:36" x14ac:dyDescent="0.3">
      <c r="B118" s="79"/>
      <c r="C118" s="79"/>
    </row>
    <row r="119" spans="2:36" x14ac:dyDescent="0.3">
      <c r="B119" s="79"/>
      <c r="C119" s="79"/>
    </row>
    <row r="120" spans="2:36" x14ac:dyDescent="0.3"/>
  </sheetData>
  <sheetProtection algorithmName="SHA-512" hashValue="ihuPoq8u2vVsVXFrl1XWXGuuv4YfEpslFhi0MxP74zts5+9ea+7eMEcKwzn8bKNzOKMypTCIZlnv/eAZMMk3kw==" saltValue="dp/xoEWapCnl+lhumo6tKw==" spinCount="100000" sheet="1" objects="1" scenarios="1"/>
  <mergeCells count="9">
    <mergeCell ref="E43:O45"/>
    <mergeCell ref="W95:AN95"/>
    <mergeCell ref="W98:Z98"/>
    <mergeCell ref="AC98:AF98"/>
    <mergeCell ref="X103:AJ115"/>
    <mergeCell ref="Y99:Z99"/>
    <mergeCell ref="AE99:AF99"/>
    <mergeCell ref="AJ99:AK99"/>
    <mergeCell ref="E95:O95"/>
  </mergeCells>
  <dataValidations count="1">
    <dataValidation type="whole" allowBlank="1" showInputMessage="1" showErrorMessage="1" errorTitle="Invalid input" error="Liczba slotów nie może być wyższa niż 39 w ciągu roku._x000a__x000a_Number of slots can not be higher than 39 per year." sqref="W11:AK11" xr:uid="{7ED6BBBB-B0D2-4DAE-9E14-DA2BED5B4F6D}">
      <formula1>0</formula1>
      <formula2>39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58AEA-8F05-478A-87A9-770BF722164D}">
  <sheetPr codeName="Sheet7">
    <tabColor theme="0" tint="-0.14999847407452621"/>
  </sheetPr>
  <dimension ref="A1:XFC41"/>
  <sheetViews>
    <sheetView showGridLines="0" zoomScale="70" zoomScaleNormal="70" workbookViewId="0">
      <pane xSplit="16" ySplit="6" topLeftCell="Q7" activePane="bottomRight" state="frozen"/>
      <selection pane="topRight" activeCell="Q1" sqref="Q1"/>
      <selection pane="bottomLeft" activeCell="A7" sqref="A7"/>
      <selection pane="bottomRight" activeCell="AB25" sqref="AB25"/>
    </sheetView>
  </sheetViews>
  <sheetFormatPr defaultColWidth="0" defaultRowHeight="14.45" customHeight="1" zeroHeight="1" x14ac:dyDescent="0.3"/>
  <cols>
    <col min="1" max="1" width="8.7109375" style="7" hidden="1" customWidth="1"/>
    <col min="2" max="2" width="22.85546875" style="7" hidden="1" customWidth="1"/>
    <col min="3" max="3" width="28.7109375" style="7" hidden="1" customWidth="1"/>
    <col min="4" max="4" width="3.28515625" style="7" customWidth="1"/>
    <col min="5" max="5" width="3.85546875" style="7" customWidth="1"/>
    <col min="6" max="10" width="8.7109375" style="78" customWidth="1"/>
    <col min="11" max="11" width="10.5703125" style="78" customWidth="1"/>
    <col min="12" max="12" width="8.7109375" style="78" customWidth="1"/>
    <col min="13" max="14" width="10.5703125" style="78" customWidth="1"/>
    <col min="15" max="15" width="2.5703125" style="78" customWidth="1"/>
    <col min="16" max="16" width="10.5703125" style="78" customWidth="1"/>
    <col min="17" max="17" width="2.5703125" style="78" customWidth="1"/>
    <col min="18" max="22" width="10.5703125" style="78" hidden="1" customWidth="1"/>
    <col min="23" max="37" width="10.5703125" style="78" customWidth="1"/>
    <col min="38" max="38" width="2.5703125" style="78" customWidth="1"/>
    <col min="39" max="16383" width="0" style="78" hidden="1"/>
    <col min="16384" max="16384" width="8.7109375" style="78" hidden="1"/>
  </cols>
  <sheetData>
    <row r="1" spans="1:38" s="7" customFormat="1" ht="14.25" thickBot="1" x14ac:dyDescent="0.35">
      <c r="A1" s="55" t="str">
        <f>Title!$J$31</f>
        <v>PL</v>
      </c>
      <c r="B1" s="55" t="str">
        <f>Title!B$1</f>
        <v>PL</v>
      </c>
      <c r="C1" s="55" t="str">
        <f>Title!C$1</f>
        <v>EN</v>
      </c>
    </row>
    <row r="2" spans="1:38" s="7" customFormat="1" ht="17.25" thickTop="1" x14ac:dyDescent="0.3">
      <c r="A2" s="7" t="str">
        <f>IF($A$1=$C$1,$C2,$B2)</f>
        <v>1. Open Season FSRU-2 (modelowe wyniki procedury)</v>
      </c>
      <c r="B2" s="79" t="s">
        <v>383</v>
      </c>
      <c r="C2" s="79" t="s">
        <v>382</v>
      </c>
      <c r="H2" s="117" t="str">
        <f>A2</f>
        <v>1. Open Season FSRU-2 (modelowe wyniki procedury)</v>
      </c>
      <c r="I2" s="117"/>
      <c r="J2" s="117"/>
      <c r="K2" s="117"/>
      <c r="L2" s="117"/>
      <c r="M2" s="117"/>
      <c r="P2" s="118"/>
      <c r="W2" s="56"/>
      <c r="X2" s="57" t="str">
        <f>A_PANEL!$N$2</f>
        <v>Parametry do modyfikacji przez UŻYTKOWNIKA</v>
      </c>
      <c r="AB2" s="58"/>
      <c r="AC2" s="57" t="str">
        <f>A_PANEL!$S$2</f>
        <v>Formuły - komórki zablokowane do edycji</v>
      </c>
    </row>
    <row r="3" spans="1:38" s="7" customFormat="1" ht="13.5" x14ac:dyDescent="0.3">
      <c r="A3" s="7" t="str">
        <f t="shared" ref="A3:A36" si="0">IF($A$1=$C$1,$C3,$B3)</f>
        <v>#</v>
      </c>
      <c r="B3" s="79" t="s">
        <v>90</v>
      </c>
      <c r="C3" s="79" t="s">
        <v>90</v>
      </c>
    </row>
    <row r="4" spans="1:38" s="7" customFormat="1" ht="13.5" x14ac:dyDescent="0.3">
      <c r="A4" s="7" t="str">
        <f t="shared" si="0"/>
        <v>Kategoria</v>
      </c>
      <c r="B4" s="79" t="s">
        <v>92</v>
      </c>
      <c r="C4" s="79" t="s">
        <v>91</v>
      </c>
    </row>
    <row r="5" spans="1:38" s="12" customFormat="1" ht="17.25" customHeight="1" x14ac:dyDescent="0.3">
      <c r="A5" s="7" t="str">
        <f t="shared" si="0"/>
        <v>Jedn.</v>
      </c>
      <c r="B5" s="79" t="s">
        <v>94</v>
      </c>
      <c r="C5" s="79" t="s">
        <v>93</v>
      </c>
      <c r="D5" s="11"/>
      <c r="E5" s="11" t="str">
        <f>$A$3</f>
        <v>#</v>
      </c>
      <c r="F5" s="11" t="str">
        <f>A4</f>
        <v>Kategoria</v>
      </c>
      <c r="G5" s="11"/>
      <c r="H5" s="22"/>
      <c r="I5" s="11"/>
      <c r="J5" s="11"/>
      <c r="K5" s="11"/>
      <c r="L5" s="11"/>
      <c r="M5" s="11"/>
      <c r="N5" s="16" t="str">
        <f>A9</f>
        <v>SUMA</v>
      </c>
      <c r="O5" s="11"/>
      <c r="P5" s="10" t="str">
        <f>A5</f>
        <v>Jedn.</v>
      </c>
      <c r="Q5" s="11"/>
      <c r="R5" s="16">
        <f>2026</f>
        <v>2026</v>
      </c>
      <c r="S5" s="16">
        <f>R5+1</f>
        <v>2027</v>
      </c>
      <c r="T5" s="16">
        <f t="shared" ref="T5:AK5" si="1">S5+1</f>
        <v>2028</v>
      </c>
      <c r="U5" s="16">
        <f t="shared" si="1"/>
        <v>2029</v>
      </c>
      <c r="V5" s="16"/>
      <c r="W5" s="16">
        <f>U5+1</f>
        <v>2030</v>
      </c>
      <c r="X5" s="16">
        <f t="shared" si="1"/>
        <v>2031</v>
      </c>
      <c r="Y5" s="16">
        <f t="shared" si="1"/>
        <v>2032</v>
      </c>
      <c r="Z5" s="16">
        <f t="shared" si="1"/>
        <v>2033</v>
      </c>
      <c r="AA5" s="16">
        <f t="shared" si="1"/>
        <v>2034</v>
      </c>
      <c r="AB5" s="16">
        <f t="shared" si="1"/>
        <v>2035</v>
      </c>
      <c r="AC5" s="16">
        <f t="shared" si="1"/>
        <v>2036</v>
      </c>
      <c r="AD5" s="16">
        <f t="shared" si="1"/>
        <v>2037</v>
      </c>
      <c r="AE5" s="16">
        <f t="shared" si="1"/>
        <v>2038</v>
      </c>
      <c r="AF5" s="16">
        <f t="shared" si="1"/>
        <v>2039</v>
      </c>
      <c r="AG5" s="16">
        <f t="shared" si="1"/>
        <v>2040</v>
      </c>
      <c r="AH5" s="16">
        <f t="shared" si="1"/>
        <v>2041</v>
      </c>
      <c r="AI5" s="16">
        <f t="shared" si="1"/>
        <v>2042</v>
      </c>
      <c r="AJ5" s="16">
        <f t="shared" si="1"/>
        <v>2043</v>
      </c>
      <c r="AK5" s="16">
        <f t="shared" si="1"/>
        <v>2044</v>
      </c>
      <c r="AL5" s="11"/>
    </row>
    <row r="6" spans="1:38" ht="3" customHeight="1" x14ac:dyDescent="0.3">
      <c r="A6" s="7">
        <f t="shared" si="0"/>
        <v>0</v>
      </c>
      <c r="B6" s="79"/>
      <c r="C6" s="79"/>
      <c r="E6" s="17"/>
    </row>
    <row r="7" spans="1:38" ht="3" customHeight="1" x14ac:dyDescent="0.3">
      <c r="A7" s="7">
        <f t="shared" si="0"/>
        <v>0</v>
      </c>
      <c r="B7" s="79"/>
      <c r="C7" s="79"/>
    </row>
    <row r="8" spans="1:38" s="15" customFormat="1" ht="15" customHeight="1" x14ac:dyDescent="0.3">
      <c r="A8" s="7" t="str">
        <f>IF(B_CALCULATOR!$A$1=B_CALCULATOR!$C$1,$C8,$B8)</f>
        <v>Założenia i modelowe wyniki Open Season</v>
      </c>
      <c r="B8" s="79" t="s">
        <v>201</v>
      </c>
      <c r="C8" s="79" t="s">
        <v>219</v>
      </c>
      <c r="D8" s="14"/>
      <c r="E8" s="14" t="s">
        <v>96</v>
      </c>
      <c r="F8" s="14" t="str">
        <f>A8</f>
        <v>Założenia i modelowe wyniki Open Season</v>
      </c>
      <c r="G8" s="14"/>
      <c r="H8" s="14"/>
      <c r="I8" s="14"/>
      <c r="J8" s="14"/>
      <c r="K8" s="14"/>
      <c r="L8" s="14"/>
      <c r="M8" s="14"/>
      <c r="N8" s="14"/>
      <c r="O8" s="14"/>
      <c r="P8" s="14"/>
      <c r="Q8" s="14"/>
      <c r="R8" s="14"/>
      <c r="S8" s="14"/>
      <c r="T8" s="14"/>
      <c r="U8" s="13"/>
      <c r="V8" s="13"/>
      <c r="W8" s="14"/>
      <c r="X8" s="14"/>
      <c r="Y8" s="14"/>
      <c r="Z8" s="14"/>
      <c r="AA8" s="14"/>
      <c r="AB8" s="14"/>
      <c r="AC8" s="14"/>
      <c r="AD8" s="14"/>
      <c r="AE8" s="14"/>
      <c r="AF8" s="14"/>
      <c r="AG8" s="14"/>
      <c r="AH8" s="14"/>
      <c r="AI8" s="14"/>
      <c r="AJ8" s="14"/>
      <c r="AK8" s="14"/>
      <c r="AL8" s="14"/>
    </row>
    <row r="9" spans="1:38" ht="15.75" x14ac:dyDescent="0.3">
      <c r="A9" s="7" t="str">
        <f>IF(B_CALCULATOR!$A$1=B_CALCULATOR!$C$1,$C9,$B9)</f>
        <v>SUMA</v>
      </c>
      <c r="B9" s="79" t="s">
        <v>214</v>
      </c>
      <c r="C9" s="79" t="s">
        <v>215</v>
      </c>
    </row>
    <row r="10" spans="1:38" s="17" customFormat="1" ht="11.1" customHeight="1" x14ac:dyDescent="0.3">
      <c r="A10" s="7" t="str">
        <f>IF(B_CALCULATOR!$A$1=B_CALCULATOR!$C$1,$C10,$B10)</f>
        <v xml:space="preserve">Całkowita UDOSTĘPNIONA moc regazyfikacji Terminalu FSRU-2 w Open Season (uroczniona) </v>
      </c>
      <c r="B10" s="79" t="s">
        <v>202</v>
      </c>
      <c r="C10" s="79" t="s">
        <v>229</v>
      </c>
      <c r="E10" s="17" t="s">
        <v>20</v>
      </c>
      <c r="F10" s="17" t="str">
        <f>A10</f>
        <v xml:space="preserve">Całkowita UDOSTĘPNIONA moc regazyfikacji Terminalu FSRU-2 w Open Season (uroczniona) </v>
      </c>
      <c r="K10" s="78"/>
      <c r="M10" s="78"/>
      <c r="N10" s="78"/>
      <c r="O10" s="19"/>
      <c r="P10" s="17" t="str">
        <f>A1_ASSUMPTIONS!$P$31</f>
        <v>TWh/r</v>
      </c>
      <c r="Q10" s="78"/>
      <c r="R10" s="78"/>
      <c r="S10" s="78"/>
      <c r="T10" s="78"/>
      <c r="U10" s="78"/>
      <c r="V10" s="78"/>
      <c r="W10" s="23">
        <f>A1_ASSUMPTIONS!W33</f>
        <v>50.514183252000002</v>
      </c>
      <c r="X10" s="23">
        <f>A1_ASSUMPTIONS!X33</f>
        <v>50.514183252000002</v>
      </c>
      <c r="Y10" s="23">
        <f>A1_ASSUMPTIONS!Y33</f>
        <v>50.514183252000002</v>
      </c>
      <c r="Z10" s="23">
        <f>A1_ASSUMPTIONS!Z33</f>
        <v>50.514183252000002</v>
      </c>
      <c r="AA10" s="23">
        <f>A1_ASSUMPTIONS!AA33</f>
        <v>50.514183252000002</v>
      </c>
      <c r="AB10" s="23">
        <f>A1_ASSUMPTIONS!AB33</f>
        <v>50.514183252000002</v>
      </c>
      <c r="AC10" s="23">
        <f>A1_ASSUMPTIONS!AC33</f>
        <v>50.514183252000002</v>
      </c>
      <c r="AD10" s="23">
        <f>A1_ASSUMPTIONS!AD33</f>
        <v>50.514183252000002</v>
      </c>
      <c r="AE10" s="23">
        <f>A1_ASSUMPTIONS!AE33</f>
        <v>50.514183252000002</v>
      </c>
      <c r="AF10" s="23">
        <f>A1_ASSUMPTIONS!AF33</f>
        <v>50.514183252000002</v>
      </c>
      <c r="AG10" s="23">
        <f>A1_ASSUMPTIONS!AG33</f>
        <v>50.514183252000002</v>
      </c>
      <c r="AH10" s="23">
        <f>A1_ASSUMPTIONS!AH33</f>
        <v>50.514183252000002</v>
      </c>
      <c r="AI10" s="23">
        <f>A1_ASSUMPTIONS!AI33</f>
        <v>50.514183252000002</v>
      </c>
      <c r="AJ10" s="23">
        <f>A1_ASSUMPTIONS!AJ33</f>
        <v>50.514183252000002</v>
      </c>
      <c r="AK10" s="23">
        <f>A1_ASSUMPTIONS!AK33</f>
        <v>50.514183252000002</v>
      </c>
      <c r="AL10" s="19"/>
    </row>
    <row r="11" spans="1:38" ht="3" customHeight="1" x14ac:dyDescent="0.3">
      <c r="A11" s="7">
        <f>IF(B_CALCULATOR!$A$1=B_CALCULATOR!$C$1,$C11,$B11)</f>
        <v>0</v>
      </c>
      <c r="B11" s="79"/>
      <c r="C11" s="79" t="s">
        <v>220</v>
      </c>
    </row>
    <row r="12" spans="1:38" s="15" customFormat="1" ht="12" customHeight="1" x14ac:dyDescent="0.3">
      <c r="A12" s="7" t="str">
        <f>IF(B_CALCULATOR!$A$1=B_CALCULATOR!$C$1,$C12,$B12)</f>
        <v>Całkowita udostępniona moc regazyfikacji w mld m3 (roczna)</v>
      </c>
      <c r="B12" s="79" t="s">
        <v>228</v>
      </c>
      <c r="C12" s="79" t="s">
        <v>227</v>
      </c>
      <c r="E12" s="15" t="s">
        <v>135</v>
      </c>
      <c r="F12" s="15" t="str">
        <f>A12</f>
        <v>Całkowita udostępniona moc regazyfikacji w mld m3 (roczna)</v>
      </c>
      <c r="K12" s="78"/>
      <c r="M12" s="78"/>
      <c r="N12" s="78"/>
      <c r="O12" s="19"/>
      <c r="P12" s="15" t="str">
        <f>A_PANEL!$A$48</f>
        <v>mld m3</v>
      </c>
      <c r="Q12" s="17"/>
      <c r="R12" s="78"/>
      <c r="S12" s="78"/>
      <c r="T12" s="78"/>
      <c r="U12" s="78"/>
      <c r="V12" s="78"/>
      <c r="W12" s="119">
        <f>(W14*W16*9*24)/10^9</f>
        <v>4.5152640000000002</v>
      </c>
      <c r="X12" s="119">
        <f t="shared" ref="X12:AK12" si="2">(X14*X16*9*24)/10^9</f>
        <v>4.5152640000000002</v>
      </c>
      <c r="Y12" s="119">
        <f t="shared" si="2"/>
        <v>4.5152640000000002</v>
      </c>
      <c r="Z12" s="119">
        <f t="shared" si="2"/>
        <v>4.5152640000000002</v>
      </c>
      <c r="AA12" s="119">
        <f t="shared" si="2"/>
        <v>4.5152640000000002</v>
      </c>
      <c r="AB12" s="119">
        <f t="shared" si="2"/>
        <v>4.5152640000000002</v>
      </c>
      <c r="AC12" s="119">
        <f t="shared" si="2"/>
        <v>4.5152640000000002</v>
      </c>
      <c r="AD12" s="119">
        <f t="shared" si="2"/>
        <v>4.5152640000000002</v>
      </c>
      <c r="AE12" s="119">
        <f t="shared" si="2"/>
        <v>4.5152640000000002</v>
      </c>
      <c r="AF12" s="119">
        <f t="shared" si="2"/>
        <v>4.5152640000000002</v>
      </c>
      <c r="AG12" s="119">
        <f t="shared" si="2"/>
        <v>4.5152640000000002</v>
      </c>
      <c r="AH12" s="119">
        <f t="shared" si="2"/>
        <v>4.5152640000000002</v>
      </c>
      <c r="AI12" s="119">
        <f t="shared" si="2"/>
        <v>4.5152640000000002</v>
      </c>
      <c r="AJ12" s="119">
        <f t="shared" si="2"/>
        <v>4.5152640000000002</v>
      </c>
      <c r="AK12" s="119">
        <f t="shared" si="2"/>
        <v>4.5152640000000002</v>
      </c>
      <c r="AL12" s="19"/>
    </row>
    <row r="13" spans="1:38" ht="3" customHeight="1" x14ac:dyDescent="0.3">
      <c r="A13" s="7">
        <f>IF(B_CALCULATOR!$A$1=B_CALCULATOR!$C$1,$C13,$B13)</f>
        <v>0</v>
      </c>
      <c r="B13" s="79"/>
      <c r="C13" s="79" t="s">
        <v>220</v>
      </c>
    </row>
    <row r="14" spans="1:38" ht="12" customHeight="1" x14ac:dyDescent="0.3">
      <c r="A14" s="7" t="str">
        <f>IF(B_CALCULATOR!$A$1=B_CALCULATOR!$C$1,$C14,$B14)</f>
        <v>Zdolność regazyfikacji w Nm3 / h</v>
      </c>
      <c r="B14" s="79" t="s">
        <v>226</v>
      </c>
      <c r="C14" s="79" t="s">
        <v>225</v>
      </c>
      <c r="E14" s="15" t="s">
        <v>136</v>
      </c>
      <c r="F14" s="15" t="str">
        <f>A14</f>
        <v>Zdolność regazyfikacji w Nm3 / h</v>
      </c>
      <c r="G14" s="17"/>
      <c r="H14" s="17"/>
      <c r="I14" s="17"/>
      <c r="J14" s="17"/>
      <c r="L14" s="17"/>
      <c r="O14" s="19"/>
      <c r="P14" s="15" t="s">
        <v>196</v>
      </c>
      <c r="Q14" s="17"/>
      <c r="R14" s="17"/>
      <c r="W14" s="46">
        <v>536000</v>
      </c>
      <c r="X14" s="46">
        <v>536000</v>
      </c>
      <c r="Y14" s="46">
        <v>536000</v>
      </c>
      <c r="Z14" s="46">
        <v>536000</v>
      </c>
      <c r="AA14" s="46">
        <v>536000</v>
      </c>
      <c r="AB14" s="46">
        <v>536000</v>
      </c>
      <c r="AC14" s="46">
        <v>536000</v>
      </c>
      <c r="AD14" s="46">
        <v>536000</v>
      </c>
      <c r="AE14" s="46">
        <v>536000</v>
      </c>
      <c r="AF14" s="46">
        <v>536000</v>
      </c>
      <c r="AG14" s="46">
        <v>536000</v>
      </c>
      <c r="AH14" s="46">
        <v>536000</v>
      </c>
      <c r="AI14" s="46">
        <v>536000</v>
      </c>
      <c r="AJ14" s="46">
        <v>536000</v>
      </c>
      <c r="AK14" s="46">
        <v>536000</v>
      </c>
      <c r="AL14" s="19"/>
    </row>
    <row r="15" spans="1:38" ht="15.75" x14ac:dyDescent="0.3">
      <c r="A15" s="7" t="str">
        <f>IF(B_CALCULATOR!$A$1=B_CALCULATOR!$C$1,$C15,$B15)</f>
        <v># slotów</v>
      </c>
      <c r="B15" s="79" t="s">
        <v>197</v>
      </c>
      <c r="C15" s="79" t="s">
        <v>198</v>
      </c>
    </row>
    <row r="16" spans="1:38" s="17" customFormat="1" ht="11.1" customHeight="1" x14ac:dyDescent="0.3">
      <c r="A16" s="7" t="str">
        <f>IF(B_CALCULATOR!$A$1=B_CALCULATOR!$C$1,$C16,$B16)</f>
        <v>Całkowita UDOSTĘPNIONA liczba slotów</v>
      </c>
      <c r="B16" s="79" t="s">
        <v>203</v>
      </c>
      <c r="C16" s="79" t="s">
        <v>232</v>
      </c>
      <c r="E16" s="17" t="s">
        <v>30</v>
      </c>
      <c r="F16" s="17" t="str">
        <f>A16</f>
        <v>Całkowita UDOSTĘPNIONA liczba slotów</v>
      </c>
      <c r="K16" s="78"/>
      <c r="M16" s="78"/>
      <c r="N16" s="26">
        <f>SUM(U16:AL16)</f>
        <v>585</v>
      </c>
      <c r="O16" s="19"/>
      <c r="P16" s="17" t="str">
        <f>A15</f>
        <v># slotów</v>
      </c>
      <c r="Q16" s="78"/>
      <c r="R16" s="78"/>
      <c r="S16" s="78"/>
      <c r="T16" s="78"/>
      <c r="U16" s="78"/>
      <c r="V16" s="78"/>
      <c r="W16" s="42">
        <f>A_PANEL!K11</f>
        <v>39</v>
      </c>
      <c r="X16" s="42">
        <f>A_PANEL!L11</f>
        <v>39</v>
      </c>
      <c r="Y16" s="42">
        <f>A_PANEL!M11</f>
        <v>39</v>
      </c>
      <c r="Z16" s="42">
        <f>A_PANEL!N11</f>
        <v>39</v>
      </c>
      <c r="AA16" s="42">
        <f>A_PANEL!O11</f>
        <v>39</v>
      </c>
      <c r="AB16" s="42">
        <f>A_PANEL!P11</f>
        <v>39</v>
      </c>
      <c r="AC16" s="42">
        <f>A_PANEL!Q11</f>
        <v>39</v>
      </c>
      <c r="AD16" s="42">
        <f>A_PANEL!R11</f>
        <v>39</v>
      </c>
      <c r="AE16" s="42">
        <f>A_PANEL!S11</f>
        <v>39</v>
      </c>
      <c r="AF16" s="42">
        <f>A_PANEL!T11</f>
        <v>39</v>
      </c>
      <c r="AG16" s="42">
        <f>A_PANEL!U11</f>
        <v>39</v>
      </c>
      <c r="AH16" s="42">
        <f>A_PANEL!V11</f>
        <v>39</v>
      </c>
      <c r="AI16" s="42">
        <f>A_PANEL!W11</f>
        <v>39</v>
      </c>
      <c r="AJ16" s="42">
        <f>A_PANEL!X11</f>
        <v>39</v>
      </c>
      <c r="AK16" s="42">
        <f>A_PANEL!Y11</f>
        <v>39</v>
      </c>
      <c r="AL16" s="19"/>
    </row>
    <row r="17" spans="1:38" ht="3" customHeight="1" x14ac:dyDescent="0.3">
      <c r="B17" s="79"/>
      <c r="C17" s="79"/>
    </row>
    <row r="18" spans="1:38" s="15" customFormat="1" ht="12" customHeight="1" x14ac:dyDescent="0.3">
      <c r="A18" s="7" t="str">
        <f>IF(B_CALCULATOR!$A$1=B_CALCULATOR!$C$1,$C18,$B18)</f>
        <v>Maksymalna moc w ramach dostępnych slotów</v>
      </c>
      <c r="B18" s="79" t="s">
        <v>204</v>
      </c>
      <c r="C18" s="79" t="s">
        <v>241</v>
      </c>
      <c r="E18" s="15" t="s">
        <v>137</v>
      </c>
      <c r="F18" s="15" t="str">
        <f>A18</f>
        <v>Maksymalna moc w ramach dostępnych slotów</v>
      </c>
      <c r="K18" s="78"/>
      <c r="M18" s="78"/>
      <c r="N18" s="78"/>
      <c r="O18" s="19"/>
      <c r="P18" s="15" t="s">
        <v>199</v>
      </c>
      <c r="Q18" s="17"/>
      <c r="R18" s="78"/>
      <c r="S18" s="78"/>
      <c r="T18" s="78"/>
      <c r="U18" s="78"/>
      <c r="V18" s="78"/>
      <c r="W18" s="46">
        <f>W10*10^6/(W16*'3_Calc'!$N$65)</f>
        <v>5996.4605000000001</v>
      </c>
      <c r="X18" s="46">
        <f>X10*10^6/(X16*'3_Calc'!$N$65)</f>
        <v>5996.4605000000001</v>
      </c>
      <c r="Y18" s="46">
        <f>Y10*10^6/(Y16*'3_Calc'!$N$65)</f>
        <v>5996.4605000000001</v>
      </c>
      <c r="Z18" s="46">
        <f>Z10*10^6/(Z16*'3_Calc'!$N$65)</f>
        <v>5996.4605000000001</v>
      </c>
      <c r="AA18" s="46">
        <f>AA10*10^6/(AA16*'3_Calc'!$N$65)</f>
        <v>5996.4605000000001</v>
      </c>
      <c r="AB18" s="46">
        <f>AB10*10^6/(AB16*'3_Calc'!$N$65)</f>
        <v>5996.4605000000001</v>
      </c>
      <c r="AC18" s="46">
        <f>AC10*10^6/(AC16*'3_Calc'!$N$65)</f>
        <v>5996.4605000000001</v>
      </c>
      <c r="AD18" s="46">
        <f>AD10*10^6/(AD16*'3_Calc'!$N$65)</f>
        <v>5996.4605000000001</v>
      </c>
      <c r="AE18" s="46">
        <f>AE10*10^6/(AE16*'3_Calc'!$N$65)</f>
        <v>5996.4605000000001</v>
      </c>
      <c r="AF18" s="46">
        <f>AF10*10^6/(AF16*'3_Calc'!$N$65)</f>
        <v>5996.4605000000001</v>
      </c>
      <c r="AG18" s="46">
        <f>AG10*10^6/(AG16*'3_Calc'!$N$65)</f>
        <v>5996.4605000000001</v>
      </c>
      <c r="AH18" s="46">
        <f>AH10*10^6/(AH16*'3_Calc'!$N$65)</f>
        <v>5996.4605000000001</v>
      </c>
      <c r="AI18" s="46">
        <f>AI10*10^6/(AI16*'3_Calc'!$N$65)</f>
        <v>5996.4605000000001</v>
      </c>
      <c r="AJ18" s="46">
        <f>AJ10*10^6/(AJ16*'3_Calc'!$N$65)</f>
        <v>5996.4605000000001</v>
      </c>
      <c r="AK18" s="46">
        <f>AK10*10^6/(AK16*'3_Calc'!$N$65)</f>
        <v>5996.4605000000001</v>
      </c>
      <c r="AL18" s="19"/>
    </row>
    <row r="19" spans="1:38" ht="12" customHeight="1" x14ac:dyDescent="0.3">
      <c r="A19" s="7" t="str">
        <f>IF(B_CALCULATOR!$A$1=B_CALCULATOR!$C$1,$C19,$B19)</f>
        <v># slotów</v>
      </c>
      <c r="B19" s="79" t="s">
        <v>197</v>
      </c>
      <c r="C19" s="79" t="s">
        <v>198</v>
      </c>
      <c r="E19" s="15"/>
      <c r="F19" s="15"/>
      <c r="G19" s="17"/>
      <c r="H19" s="17"/>
      <c r="I19" s="17"/>
      <c r="J19" s="17"/>
      <c r="L19" s="17"/>
      <c r="N19" s="64"/>
      <c r="O19" s="19"/>
      <c r="P19" s="15"/>
      <c r="Q19" s="17"/>
      <c r="R19" s="17"/>
      <c r="S19" s="65"/>
      <c r="T19" s="65"/>
      <c r="U19" s="65"/>
      <c r="V19" s="65"/>
      <c r="W19" s="65"/>
      <c r="X19" s="65"/>
      <c r="Y19" s="65"/>
      <c r="Z19" s="65"/>
      <c r="AA19" s="65"/>
      <c r="AB19" s="65"/>
      <c r="AC19" s="65"/>
      <c r="AD19" s="65"/>
      <c r="AE19" s="65"/>
      <c r="AF19" s="65"/>
      <c r="AG19" s="65"/>
      <c r="AH19" s="65"/>
      <c r="AI19" s="65"/>
      <c r="AJ19" s="65"/>
      <c r="AK19" s="65"/>
      <c r="AL19" s="19"/>
    </row>
    <row r="20" spans="1:38" ht="3" customHeight="1" x14ac:dyDescent="0.3">
      <c r="A20" s="7">
        <f>IF(B_CALCULATOR!$A$1=B_CALCULATOR!$C$1,$C20,$B20)</f>
        <v>0</v>
      </c>
      <c r="B20" s="79"/>
      <c r="C20" s="79"/>
    </row>
    <row r="21" spans="1:38" s="17" customFormat="1" ht="11.1" customHeight="1" x14ac:dyDescent="0.3">
      <c r="A21" s="7" t="str">
        <f>IF(B_CALCULATOR!$A$1=B_CALCULATOR!$C$1,$C21,$B21)</f>
        <v xml:space="preserve">Całkowita ZAKONTRAKTOWANA moc regazyfikacji Terminalu FSRU-2 w Open Season (uroczniona) </v>
      </c>
      <c r="B21" s="79" t="s">
        <v>205</v>
      </c>
      <c r="C21" s="79" t="s">
        <v>237</v>
      </c>
      <c r="E21" s="17" t="s">
        <v>54</v>
      </c>
      <c r="F21" s="17" t="str">
        <f>A21</f>
        <v xml:space="preserve">Całkowita ZAKONTRAKTOWANA moc regazyfikacji Terminalu FSRU-2 w Open Season (uroczniona) </v>
      </c>
      <c r="K21" s="78"/>
      <c r="M21" s="78"/>
      <c r="N21" s="64"/>
      <c r="O21" s="19"/>
      <c r="P21" s="17" t="str">
        <f>A1_ASSUMPTIONS!$P$31</f>
        <v>TWh/r</v>
      </c>
      <c r="Q21" s="78"/>
      <c r="R21" s="78"/>
      <c r="S21" s="78"/>
      <c r="T21" s="78"/>
      <c r="U21" s="78"/>
      <c r="V21" s="78"/>
      <c r="W21" s="23">
        <f t="shared" ref="W21:AK21" si="3">W27*W18*9*24/10^6</f>
        <v>50.514183251999995</v>
      </c>
      <c r="X21" s="23">
        <f t="shared" si="3"/>
        <v>50.514183251999995</v>
      </c>
      <c r="Y21" s="23">
        <f t="shared" si="3"/>
        <v>50.514183251999995</v>
      </c>
      <c r="Z21" s="23">
        <f t="shared" si="3"/>
        <v>50.514183251999995</v>
      </c>
      <c r="AA21" s="23">
        <f t="shared" si="3"/>
        <v>50.514183251999995</v>
      </c>
      <c r="AB21" s="23">
        <f t="shared" si="3"/>
        <v>50.514183251999995</v>
      </c>
      <c r="AC21" s="23">
        <f t="shared" si="3"/>
        <v>50.514183251999995</v>
      </c>
      <c r="AD21" s="23">
        <f t="shared" si="3"/>
        <v>50.514183251999995</v>
      </c>
      <c r="AE21" s="23">
        <f t="shared" si="3"/>
        <v>50.514183251999995</v>
      </c>
      <c r="AF21" s="23">
        <f t="shared" si="3"/>
        <v>50.514183251999995</v>
      </c>
      <c r="AG21" s="23">
        <f t="shared" si="3"/>
        <v>50.514183251999995</v>
      </c>
      <c r="AH21" s="23">
        <f t="shared" si="3"/>
        <v>50.514183251999995</v>
      </c>
      <c r="AI21" s="23">
        <f t="shared" si="3"/>
        <v>50.514183251999995</v>
      </c>
      <c r="AJ21" s="23">
        <f t="shared" si="3"/>
        <v>50.514183251999995</v>
      </c>
      <c r="AK21" s="23">
        <f t="shared" si="3"/>
        <v>50.514183251999995</v>
      </c>
      <c r="AL21" s="19"/>
    </row>
    <row r="22" spans="1:38" ht="3" customHeight="1" x14ac:dyDescent="0.3">
      <c r="A22" s="7">
        <f>IF(B_CALCULATOR!$A$1=B_CALCULATOR!$C$1,$C22,$B22)</f>
        <v>0</v>
      </c>
      <c r="B22" s="79"/>
      <c r="C22" s="79"/>
    </row>
    <row r="23" spans="1:38" s="15" customFormat="1" ht="12" customHeight="1" x14ac:dyDescent="0.3">
      <c r="A23" s="7" t="str">
        <f>IF(B_CALCULATOR!$A$1=B_CALCULATOR!$C$1,$C23,$B23)</f>
        <v xml:space="preserve">Całkowita ZAKONTRAKTOWANA moc regazyfikacji w mld m3 </v>
      </c>
      <c r="B23" s="79" t="s">
        <v>230</v>
      </c>
      <c r="C23" s="79" t="s">
        <v>238</v>
      </c>
      <c r="E23" s="15" t="s">
        <v>146</v>
      </c>
      <c r="F23" s="15" t="str">
        <f>A23</f>
        <v xml:space="preserve">Całkowita ZAKONTRAKTOWANA moc regazyfikacji w mld m3 </v>
      </c>
      <c r="K23" s="78"/>
      <c r="M23" s="78"/>
      <c r="N23" s="64"/>
      <c r="O23" s="19"/>
      <c r="P23" s="15" t="str">
        <f>A_PANEL!$A$48</f>
        <v>mld m3</v>
      </c>
      <c r="Q23" s="17"/>
      <c r="R23" s="78"/>
      <c r="S23" s="78"/>
      <c r="T23" s="78"/>
      <c r="U23" s="78"/>
      <c r="V23" s="78"/>
      <c r="W23" s="119">
        <f>W25*W12</f>
        <v>4.5152639999999993</v>
      </c>
      <c r="X23" s="119">
        <f t="shared" ref="X23:AK23" si="4">X25*X12</f>
        <v>4.5152639999999993</v>
      </c>
      <c r="Y23" s="119">
        <f t="shared" si="4"/>
        <v>4.5152639999999993</v>
      </c>
      <c r="Z23" s="119">
        <f t="shared" si="4"/>
        <v>4.5152639999999993</v>
      </c>
      <c r="AA23" s="119">
        <f t="shared" si="4"/>
        <v>4.5152639999999993</v>
      </c>
      <c r="AB23" s="119">
        <f t="shared" si="4"/>
        <v>4.5152639999999993</v>
      </c>
      <c r="AC23" s="119">
        <f t="shared" si="4"/>
        <v>4.5152639999999993</v>
      </c>
      <c r="AD23" s="119">
        <f t="shared" si="4"/>
        <v>4.5152639999999993</v>
      </c>
      <c r="AE23" s="119">
        <f t="shared" si="4"/>
        <v>4.5152639999999993</v>
      </c>
      <c r="AF23" s="119">
        <f t="shared" si="4"/>
        <v>4.5152639999999993</v>
      </c>
      <c r="AG23" s="119">
        <f t="shared" si="4"/>
        <v>4.5152639999999993</v>
      </c>
      <c r="AH23" s="119">
        <f t="shared" si="4"/>
        <v>4.5152639999999993</v>
      </c>
      <c r="AI23" s="119">
        <f t="shared" si="4"/>
        <v>4.5152639999999993</v>
      </c>
      <c r="AJ23" s="119">
        <f t="shared" si="4"/>
        <v>4.5152639999999993</v>
      </c>
      <c r="AK23" s="119">
        <f t="shared" si="4"/>
        <v>4.5152639999999993</v>
      </c>
      <c r="AL23" s="19"/>
    </row>
    <row r="24" spans="1:38" ht="3" customHeight="1" x14ac:dyDescent="0.3">
      <c r="A24" s="7">
        <f>IF(B_CALCULATOR!$A$1=B_CALCULATOR!$C$1,$C24,$B24)</f>
        <v>0</v>
      </c>
      <c r="B24" s="79"/>
      <c r="C24" s="79"/>
    </row>
    <row r="25" spans="1:38" ht="12" customHeight="1" x14ac:dyDescent="0.3">
      <c r="A25" s="7" t="str">
        <f>IF(B_CALCULATOR!$A$1=B_CALCULATOR!$C$1,$C25,$B25)</f>
        <v>Średnioroczny wskaźnik rezerwacji mocy w Terminalu FSRU-2</v>
      </c>
      <c r="B25" s="79" t="s">
        <v>217</v>
      </c>
      <c r="C25" s="79" t="s">
        <v>231</v>
      </c>
      <c r="E25" s="15" t="s">
        <v>147</v>
      </c>
      <c r="F25" s="15" t="str">
        <f>A25</f>
        <v>Średnioroczny wskaźnik rezerwacji mocy w Terminalu FSRU-2</v>
      </c>
      <c r="G25" s="17"/>
      <c r="H25" s="17"/>
      <c r="I25" s="17"/>
      <c r="J25" s="17"/>
      <c r="L25" s="17"/>
      <c r="N25" s="21">
        <f>SUMPRODUCT($U$25:$AK$25,$U$10:$AK$10)/SUM(U10:AK10)</f>
        <v>1</v>
      </c>
      <c r="O25" s="19"/>
      <c r="P25" s="15" t="s">
        <v>50</v>
      </c>
      <c r="Q25" s="17"/>
      <c r="R25" s="17"/>
      <c r="W25" s="21">
        <f>W21/W10</f>
        <v>0.99999999999999989</v>
      </c>
      <c r="X25" s="21">
        <f t="shared" ref="X25:AK25" si="5">X21/X10</f>
        <v>0.99999999999999989</v>
      </c>
      <c r="Y25" s="21">
        <f t="shared" si="5"/>
        <v>0.99999999999999989</v>
      </c>
      <c r="Z25" s="21">
        <f t="shared" si="5"/>
        <v>0.99999999999999989</v>
      </c>
      <c r="AA25" s="21">
        <f t="shared" si="5"/>
        <v>0.99999999999999989</v>
      </c>
      <c r="AB25" s="21">
        <f t="shared" si="5"/>
        <v>0.99999999999999989</v>
      </c>
      <c r="AC25" s="21">
        <f t="shared" si="5"/>
        <v>0.99999999999999989</v>
      </c>
      <c r="AD25" s="21">
        <f t="shared" si="5"/>
        <v>0.99999999999999989</v>
      </c>
      <c r="AE25" s="21">
        <f t="shared" si="5"/>
        <v>0.99999999999999989</v>
      </c>
      <c r="AF25" s="21">
        <f>AF21/AF10</f>
        <v>0.99999999999999989</v>
      </c>
      <c r="AG25" s="21">
        <f t="shared" si="5"/>
        <v>0.99999999999999989</v>
      </c>
      <c r="AH25" s="21">
        <f t="shared" si="5"/>
        <v>0.99999999999999989</v>
      </c>
      <c r="AI25" s="21">
        <f t="shared" si="5"/>
        <v>0.99999999999999989</v>
      </c>
      <c r="AJ25" s="21">
        <f t="shared" si="5"/>
        <v>0.99999999999999989</v>
      </c>
      <c r="AK25" s="21">
        <f t="shared" si="5"/>
        <v>0.99999999999999989</v>
      </c>
      <c r="AL25" s="19"/>
    </row>
    <row r="26" spans="1:38" ht="12" customHeight="1" x14ac:dyDescent="0.3">
      <c r="A26" s="7" t="str">
        <f>IF(B_CALCULATOR!$A$1=B_CALCULATOR!$C$1,$C26,$B26)</f>
        <v># slotów</v>
      </c>
      <c r="B26" s="79" t="s">
        <v>197</v>
      </c>
      <c r="C26" s="79" t="s">
        <v>198</v>
      </c>
      <c r="E26" s="15"/>
      <c r="F26" s="15"/>
      <c r="G26" s="17"/>
      <c r="H26" s="17"/>
      <c r="I26" s="17"/>
      <c r="J26" s="17"/>
      <c r="L26" s="17"/>
      <c r="N26" s="64"/>
      <c r="O26" s="19"/>
      <c r="P26" s="15"/>
      <c r="Q26" s="17"/>
      <c r="R26" s="17"/>
      <c r="S26" s="65"/>
      <c r="T26" s="65"/>
      <c r="U26" s="65"/>
      <c r="V26" s="65"/>
      <c r="W26" s="65"/>
      <c r="X26" s="65"/>
      <c r="Y26" s="65"/>
      <c r="Z26" s="65"/>
      <c r="AA26" s="65"/>
      <c r="AB26" s="65"/>
      <c r="AC26" s="65"/>
      <c r="AD26" s="65"/>
      <c r="AE26" s="65"/>
      <c r="AF26" s="65"/>
      <c r="AG26" s="65"/>
      <c r="AH26" s="65"/>
      <c r="AI26" s="65"/>
      <c r="AJ26" s="65"/>
      <c r="AK26" s="65"/>
      <c r="AL26" s="19"/>
    </row>
    <row r="27" spans="1:38" s="17" customFormat="1" ht="11.1" customHeight="1" x14ac:dyDescent="0.3">
      <c r="A27" s="7" t="str">
        <f>IF(B_CALCULATOR!$A$1=B_CALCULATOR!$C$1,$C27,$B27)</f>
        <v>Całkowita liczba ZAMÓWIONYCH slotów</v>
      </c>
      <c r="B27" s="79" t="s">
        <v>244</v>
      </c>
      <c r="C27" s="79" t="s">
        <v>243</v>
      </c>
      <c r="E27" s="17" t="s">
        <v>89</v>
      </c>
      <c r="F27" s="17" t="str">
        <f>A27</f>
        <v>Całkowita liczba ZAMÓWIONYCH slotów</v>
      </c>
      <c r="K27" s="78"/>
      <c r="M27" s="78"/>
      <c r="N27" s="26">
        <f>SUM(U27:AL27)</f>
        <v>585</v>
      </c>
      <c r="O27" s="19"/>
      <c r="P27" s="17" t="str">
        <f>A26</f>
        <v># slotów</v>
      </c>
      <c r="Q27" s="78"/>
      <c r="R27" s="78"/>
      <c r="S27" s="78"/>
      <c r="T27" s="78"/>
      <c r="U27" s="78"/>
      <c r="V27" s="78"/>
      <c r="W27" s="67">
        <f t="shared" ref="W27:AK27" si="6">IF(W30&lt;&gt;"",W30,W29)</f>
        <v>39</v>
      </c>
      <c r="X27" s="67">
        <f t="shared" si="6"/>
        <v>39</v>
      </c>
      <c r="Y27" s="67">
        <f t="shared" si="6"/>
        <v>39</v>
      </c>
      <c r="Z27" s="67">
        <f t="shared" si="6"/>
        <v>39</v>
      </c>
      <c r="AA27" s="67">
        <f t="shared" si="6"/>
        <v>39</v>
      </c>
      <c r="AB27" s="67">
        <f t="shared" si="6"/>
        <v>39</v>
      </c>
      <c r="AC27" s="67">
        <f t="shared" si="6"/>
        <v>39</v>
      </c>
      <c r="AD27" s="67">
        <f t="shared" si="6"/>
        <v>39</v>
      </c>
      <c r="AE27" s="67">
        <f t="shared" si="6"/>
        <v>39</v>
      </c>
      <c r="AF27" s="67">
        <f t="shared" si="6"/>
        <v>39</v>
      </c>
      <c r="AG27" s="67">
        <f t="shared" si="6"/>
        <v>39</v>
      </c>
      <c r="AH27" s="67">
        <f t="shared" si="6"/>
        <v>39</v>
      </c>
      <c r="AI27" s="67">
        <f t="shared" si="6"/>
        <v>39</v>
      </c>
      <c r="AJ27" s="67">
        <f t="shared" si="6"/>
        <v>39</v>
      </c>
      <c r="AK27" s="67">
        <f t="shared" si="6"/>
        <v>39</v>
      </c>
      <c r="AL27" s="19"/>
    </row>
    <row r="28" spans="1:38" ht="3" customHeight="1" x14ac:dyDescent="0.3">
      <c r="B28" s="79"/>
      <c r="C28" s="79"/>
    </row>
    <row r="29" spans="1:38" s="15" customFormat="1" ht="11.1" customHeight="1" x14ac:dyDescent="0.3">
      <c r="A29" s="7" t="str">
        <f>IF(B_CALCULATOR!$A$1=B_CALCULATOR!$C$1,$C29,$B29)</f>
        <v>Całkowita liczba ZAMÓWIONYCH slotów (Scenariusz Bazowy GAZ-SYSTEM)</v>
      </c>
      <c r="B29" s="79" t="s">
        <v>384</v>
      </c>
      <c r="C29" s="79" t="s">
        <v>281</v>
      </c>
      <c r="E29" s="221" t="s">
        <v>148</v>
      </c>
      <c r="F29" s="221" t="str">
        <f>A29</f>
        <v>Całkowita liczba ZAMÓWIONYCH slotów (Scenariusz Bazowy GAZ-SYSTEM)</v>
      </c>
      <c r="G29" s="221"/>
      <c r="H29" s="221"/>
      <c r="I29" s="221"/>
      <c r="J29" s="221"/>
      <c r="K29" s="222"/>
      <c r="L29" s="221"/>
      <c r="M29" s="222"/>
      <c r="N29" s="223">
        <f>SUM(U29:AL29)</f>
        <v>585</v>
      </c>
      <c r="O29" s="224"/>
      <c r="P29" s="221" t="str">
        <f>P27</f>
        <v># slotów</v>
      </c>
      <c r="Q29" s="222"/>
      <c r="R29" s="222"/>
      <c r="S29" s="222"/>
      <c r="T29" s="222"/>
      <c r="U29" s="222"/>
      <c r="V29" s="222"/>
      <c r="W29" s="223">
        <f>A_PANEL!K17</f>
        <v>39</v>
      </c>
      <c r="X29" s="223">
        <f>A_PANEL!L17</f>
        <v>39</v>
      </c>
      <c r="Y29" s="223">
        <f>A_PANEL!M17</f>
        <v>39</v>
      </c>
      <c r="Z29" s="223">
        <f>A_PANEL!N17</f>
        <v>39</v>
      </c>
      <c r="AA29" s="223">
        <f>A_PANEL!O17</f>
        <v>39</v>
      </c>
      <c r="AB29" s="223">
        <f>A_PANEL!P17</f>
        <v>39</v>
      </c>
      <c r="AC29" s="223">
        <f>A_PANEL!Q17</f>
        <v>39</v>
      </c>
      <c r="AD29" s="223">
        <f>A_PANEL!R17</f>
        <v>39</v>
      </c>
      <c r="AE29" s="223">
        <f>A_PANEL!S17</f>
        <v>39</v>
      </c>
      <c r="AF29" s="223">
        <f>A_PANEL!T17</f>
        <v>39</v>
      </c>
      <c r="AG29" s="223">
        <f>A_PANEL!U17</f>
        <v>39</v>
      </c>
      <c r="AH29" s="223">
        <f>A_PANEL!V17</f>
        <v>39</v>
      </c>
      <c r="AI29" s="223">
        <f>A_PANEL!W17</f>
        <v>39</v>
      </c>
      <c r="AJ29" s="223">
        <f>A_PANEL!X17</f>
        <v>39</v>
      </c>
      <c r="AK29" s="223">
        <f>A_PANEL!Y17</f>
        <v>39</v>
      </c>
      <c r="AL29" s="224"/>
    </row>
    <row r="30" spans="1:38" s="15" customFormat="1" ht="11.1" customHeight="1" x14ac:dyDescent="0.3">
      <c r="A30" s="7" t="str">
        <f>IF(B_CALCULATOR!$A$1=B_CALCULATOR!$C$1,$C30,$B30)</f>
        <v>Całkowita liczba ZAMÓWIONYCH slotów (Scenariusz UŻYTKOWNIKA)</v>
      </c>
      <c r="B30" s="79" t="s">
        <v>331</v>
      </c>
      <c r="C30" s="79" t="s">
        <v>300</v>
      </c>
      <c r="E30" s="219" t="s">
        <v>149</v>
      </c>
      <c r="F30" s="219" t="str">
        <f>A30</f>
        <v>Całkowita liczba ZAMÓWIONYCH slotów (Scenariusz UŻYTKOWNIKA)</v>
      </c>
      <c r="G30" s="219"/>
      <c r="H30" s="219"/>
      <c r="I30" s="219"/>
      <c r="J30" s="219"/>
      <c r="K30" s="218"/>
      <c r="L30" s="219"/>
      <c r="M30" s="218"/>
      <c r="N30" s="271">
        <f>N27</f>
        <v>585</v>
      </c>
      <c r="O30" s="220"/>
      <c r="P30" s="219" t="str">
        <f>P29</f>
        <v># slotów</v>
      </c>
      <c r="Q30" s="139"/>
      <c r="R30" s="140"/>
      <c r="S30" s="140"/>
      <c r="T30" s="140"/>
      <c r="U30" s="140"/>
      <c r="V30" s="140"/>
      <c r="W30" s="271">
        <f>A_PANEL!K22</f>
        <v>39</v>
      </c>
      <c r="X30" s="271">
        <f>A_PANEL!L22</f>
        <v>39</v>
      </c>
      <c r="Y30" s="271">
        <f>A_PANEL!M22</f>
        <v>39</v>
      </c>
      <c r="Z30" s="271">
        <f>A_PANEL!N22</f>
        <v>39</v>
      </c>
      <c r="AA30" s="271">
        <f>A_PANEL!O22</f>
        <v>39</v>
      </c>
      <c r="AB30" s="271">
        <f>A_PANEL!P22</f>
        <v>39</v>
      </c>
      <c r="AC30" s="271">
        <f>A_PANEL!Q22</f>
        <v>39</v>
      </c>
      <c r="AD30" s="271">
        <f>A_PANEL!R22</f>
        <v>39</v>
      </c>
      <c r="AE30" s="271">
        <f>A_PANEL!S22</f>
        <v>39</v>
      </c>
      <c r="AF30" s="271">
        <f>A_PANEL!T22</f>
        <v>39</v>
      </c>
      <c r="AG30" s="271">
        <f>A_PANEL!U22</f>
        <v>39</v>
      </c>
      <c r="AH30" s="271">
        <f>A_PANEL!V22</f>
        <v>39</v>
      </c>
      <c r="AI30" s="271">
        <f>A_PANEL!W22</f>
        <v>39</v>
      </c>
      <c r="AJ30" s="271">
        <f>A_PANEL!X22</f>
        <v>39</v>
      </c>
      <c r="AK30" s="271">
        <f>A_PANEL!Y22</f>
        <v>39</v>
      </c>
      <c r="AL30" s="138"/>
    </row>
    <row r="31" spans="1:38" ht="3" customHeight="1" x14ac:dyDescent="0.3">
      <c r="B31" s="79"/>
      <c r="C31" s="79"/>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row>
    <row r="32" spans="1:38" ht="3" customHeight="1" x14ac:dyDescent="0.3">
      <c r="B32" s="79"/>
      <c r="C32" s="79"/>
    </row>
    <row r="33" spans="1:38" s="15" customFormat="1" ht="12" customHeight="1" x14ac:dyDescent="0.3">
      <c r="A33" s="7" t="str">
        <f>IF(B_CALCULATOR!$A$1=B_CALCULATOR!$C$1,$C33,$B33)</f>
        <v>% udział w całkowitej liczbie OFEROWANYCH slotów</v>
      </c>
      <c r="B33" s="79" t="s">
        <v>200</v>
      </c>
      <c r="C33" s="79" t="s">
        <v>233</v>
      </c>
      <c r="E33" s="15" t="s">
        <v>152</v>
      </c>
      <c r="F33" s="15" t="str">
        <f>A33</f>
        <v>% udział w całkowitej liczbie OFEROWANYCH slotów</v>
      </c>
      <c r="K33" s="78"/>
      <c r="M33" s="78"/>
      <c r="N33" s="21">
        <f>N27/N16</f>
        <v>1</v>
      </c>
      <c r="O33" s="19"/>
      <c r="P33" s="15" t="s">
        <v>50</v>
      </c>
      <c r="Q33" s="17"/>
      <c r="R33" s="78"/>
      <c r="S33" s="78"/>
      <c r="T33" s="78"/>
      <c r="U33" s="78"/>
      <c r="V33" s="78"/>
      <c r="W33" s="21">
        <f t="shared" ref="W33:AK33" si="7">IFERROR(W27/W$16,0)</f>
        <v>1</v>
      </c>
      <c r="X33" s="21">
        <f t="shared" si="7"/>
        <v>1</v>
      </c>
      <c r="Y33" s="21">
        <f t="shared" si="7"/>
        <v>1</v>
      </c>
      <c r="Z33" s="21">
        <f t="shared" si="7"/>
        <v>1</v>
      </c>
      <c r="AA33" s="21">
        <f t="shared" si="7"/>
        <v>1</v>
      </c>
      <c r="AB33" s="21">
        <f t="shared" si="7"/>
        <v>1</v>
      </c>
      <c r="AC33" s="21">
        <f t="shared" si="7"/>
        <v>1</v>
      </c>
      <c r="AD33" s="21">
        <f t="shared" si="7"/>
        <v>1</v>
      </c>
      <c r="AE33" s="21">
        <f t="shared" si="7"/>
        <v>1</v>
      </c>
      <c r="AF33" s="21">
        <f t="shared" si="7"/>
        <v>1</v>
      </c>
      <c r="AG33" s="21">
        <f t="shared" si="7"/>
        <v>1</v>
      </c>
      <c r="AH33" s="21">
        <f t="shared" si="7"/>
        <v>1</v>
      </c>
      <c r="AI33" s="21">
        <f t="shared" si="7"/>
        <v>1</v>
      </c>
      <c r="AJ33" s="21">
        <f t="shared" si="7"/>
        <v>1</v>
      </c>
      <c r="AK33" s="21">
        <f t="shared" si="7"/>
        <v>1</v>
      </c>
      <c r="AL33" s="19"/>
    </row>
    <row r="34" spans="1:38" s="15" customFormat="1" ht="12" customHeight="1" x14ac:dyDescent="0.3">
      <c r="A34" s="7">
        <f>IF(B_CALCULATOR!$A$1=B_CALCULATOR!$C$1,$C34,$B34)</f>
        <v>0</v>
      </c>
      <c r="B34" s="79"/>
      <c r="C34" s="79"/>
      <c r="K34" s="78"/>
      <c r="M34" s="78"/>
      <c r="N34" s="64"/>
      <c r="O34" s="19"/>
      <c r="Q34" s="17"/>
      <c r="R34" s="78"/>
      <c r="S34" s="78"/>
      <c r="T34" s="78"/>
      <c r="U34" s="78"/>
      <c r="V34" s="78"/>
      <c r="W34" s="64"/>
      <c r="X34" s="64"/>
      <c r="Y34" s="64"/>
      <c r="Z34" s="64"/>
      <c r="AA34" s="64"/>
      <c r="AB34" s="64"/>
      <c r="AC34" s="64"/>
      <c r="AD34" s="64"/>
      <c r="AE34" s="64"/>
      <c r="AF34" s="64"/>
      <c r="AG34" s="64"/>
      <c r="AH34" s="64"/>
      <c r="AI34" s="64"/>
      <c r="AJ34" s="64"/>
      <c r="AK34" s="64"/>
      <c r="AL34" s="19"/>
    </row>
    <row r="35" spans="1:38" s="17" customFormat="1" ht="11.1" customHeight="1" x14ac:dyDescent="0.3">
      <c r="A35" s="7" t="str">
        <f>IF(B_CALCULATOR!$A$1=B_CALCULATOR!$C$1,$C35,$B35)</f>
        <v>Liczba wolnych slotów po alokacji</v>
      </c>
      <c r="B35" s="79" t="s">
        <v>250</v>
      </c>
      <c r="C35" s="79" t="s">
        <v>249</v>
      </c>
      <c r="E35" s="17" t="s">
        <v>114</v>
      </c>
      <c r="F35" s="17" t="str">
        <f>A35</f>
        <v>Liczba wolnych slotów po alokacji</v>
      </c>
      <c r="K35" s="78"/>
      <c r="M35" s="78"/>
      <c r="N35" s="26">
        <f>SUM(U35:AL35)</f>
        <v>0</v>
      </c>
      <c r="O35" s="19"/>
      <c r="P35" s="17" t="str">
        <f>P27</f>
        <v># slotów</v>
      </c>
      <c r="Q35" s="78"/>
      <c r="R35" s="78"/>
      <c r="S35" s="78"/>
      <c r="T35" s="78"/>
      <c r="U35" s="78"/>
      <c r="V35" s="78"/>
      <c r="W35" s="67">
        <f t="shared" ref="W35:AK35" si="8">W16-W27</f>
        <v>0</v>
      </c>
      <c r="X35" s="67">
        <f t="shared" si="8"/>
        <v>0</v>
      </c>
      <c r="Y35" s="67">
        <f t="shared" si="8"/>
        <v>0</v>
      </c>
      <c r="Z35" s="67">
        <f t="shared" si="8"/>
        <v>0</v>
      </c>
      <c r="AA35" s="67">
        <f t="shared" si="8"/>
        <v>0</v>
      </c>
      <c r="AB35" s="67">
        <f t="shared" si="8"/>
        <v>0</v>
      </c>
      <c r="AC35" s="67">
        <f t="shared" si="8"/>
        <v>0</v>
      </c>
      <c r="AD35" s="67">
        <f t="shared" si="8"/>
        <v>0</v>
      </c>
      <c r="AE35" s="67">
        <f t="shared" si="8"/>
        <v>0</v>
      </c>
      <c r="AF35" s="67">
        <f t="shared" si="8"/>
        <v>0</v>
      </c>
      <c r="AG35" s="67">
        <f t="shared" si="8"/>
        <v>0</v>
      </c>
      <c r="AH35" s="67">
        <f t="shared" si="8"/>
        <v>0</v>
      </c>
      <c r="AI35" s="67">
        <f t="shared" si="8"/>
        <v>0</v>
      </c>
      <c r="AJ35" s="67">
        <f t="shared" si="8"/>
        <v>0</v>
      </c>
      <c r="AK35" s="67">
        <f t="shared" si="8"/>
        <v>0</v>
      </c>
      <c r="AL35" s="19"/>
    </row>
    <row r="36" spans="1:38" ht="15.75" x14ac:dyDescent="0.3">
      <c r="A36" s="7">
        <f t="shared" si="0"/>
        <v>0</v>
      </c>
      <c r="B36" s="79"/>
      <c r="C36" s="79"/>
    </row>
    <row r="37" spans="1:38" ht="15.75" hidden="1" x14ac:dyDescent="0.3">
      <c r="B37" s="79"/>
      <c r="C37" s="79"/>
    </row>
    <row r="38" spans="1:38" s="15" customFormat="1" ht="15" hidden="1" customHeight="1" x14ac:dyDescent="0.3">
      <c r="A38" s="7" t="str">
        <f t="shared" ref="A38" si="9">IF($A$1=$C$1,$C38,$B38)</f>
        <v>Sekcja techniczna</v>
      </c>
      <c r="B38" s="79" t="s">
        <v>270</v>
      </c>
      <c r="C38" s="79" t="s">
        <v>269</v>
      </c>
      <c r="D38" s="14"/>
      <c r="E38" s="14" t="s">
        <v>107</v>
      </c>
      <c r="F38" s="14" t="str">
        <f>A38</f>
        <v>Sekcja techniczna</v>
      </c>
      <c r="G38" s="14"/>
      <c r="H38" s="14"/>
      <c r="I38" s="14"/>
      <c r="J38" s="14"/>
      <c r="K38" s="14"/>
      <c r="L38" s="14"/>
      <c r="M38" s="14"/>
      <c r="N38" s="14"/>
      <c r="O38" s="14"/>
      <c r="P38" s="14"/>
      <c r="Q38" s="14"/>
      <c r="R38" s="14"/>
      <c r="S38" s="44"/>
      <c r="T38" s="44"/>
      <c r="U38" s="45"/>
      <c r="V38" s="45"/>
      <c r="W38" s="44"/>
      <c r="X38" s="44"/>
      <c r="Y38" s="44"/>
      <c r="Z38" s="44"/>
      <c r="AA38" s="44"/>
      <c r="AB38" s="44"/>
      <c r="AC38" s="44"/>
      <c r="AD38" s="44"/>
      <c r="AE38" s="44"/>
      <c r="AF38" s="44"/>
      <c r="AG38" s="44"/>
      <c r="AH38" s="44"/>
      <c r="AI38" s="44"/>
      <c r="AJ38" s="44"/>
      <c r="AK38" s="44"/>
      <c r="AL38" s="14"/>
    </row>
    <row r="39" spans="1:38" ht="15.75" hidden="1" x14ac:dyDescent="0.3">
      <c r="B39" s="79"/>
      <c r="C39" s="79"/>
    </row>
    <row r="40" spans="1:38" s="17" customFormat="1" ht="11.1" hidden="1" customHeight="1" x14ac:dyDescent="0.3">
      <c r="A40" s="7" t="str">
        <f t="shared" ref="A40:A41" si="10">IF($A$1=$C$1,$C40,$B40)</f>
        <v>Całkowita liczba ZAMÓWIONYCH slotów</v>
      </c>
      <c r="B40" s="79" t="s">
        <v>244</v>
      </c>
      <c r="C40" s="79" t="s">
        <v>243</v>
      </c>
      <c r="E40" s="17" t="s">
        <v>20</v>
      </c>
      <c r="F40" s="17" t="str">
        <f>A40</f>
        <v>Całkowita liczba ZAMÓWIONYCH slotów</v>
      </c>
      <c r="K40" s="78"/>
      <c r="M40" s="78"/>
      <c r="N40" s="78"/>
      <c r="O40" s="19"/>
      <c r="P40" s="17" t="e">
        <f>#REF!</f>
        <v>#REF!</v>
      </c>
      <c r="Q40" s="78"/>
      <c r="R40" s="78"/>
      <c r="S40" s="78"/>
      <c r="T40" s="78"/>
      <c r="U40" s="67" t="e">
        <f>#REF!</f>
        <v>#REF!</v>
      </c>
      <c r="V40" s="67"/>
      <c r="W40" s="67" t="e">
        <f>#REF!</f>
        <v>#REF!</v>
      </c>
      <c r="X40" s="67" t="e">
        <f>#REF!</f>
        <v>#REF!</v>
      </c>
      <c r="Y40" s="67" t="e">
        <f>#REF!</f>
        <v>#REF!</v>
      </c>
      <c r="Z40" s="67" t="e">
        <f>#REF!</f>
        <v>#REF!</v>
      </c>
      <c r="AA40" s="67" t="e">
        <f>#REF!</f>
        <v>#REF!</v>
      </c>
      <c r="AB40" s="67" t="e">
        <f>#REF!</f>
        <v>#REF!</v>
      </c>
      <c r="AC40" s="67" t="e">
        <f>#REF!</f>
        <v>#REF!</v>
      </c>
      <c r="AD40" s="67" t="e">
        <f>#REF!</f>
        <v>#REF!</v>
      </c>
      <c r="AE40" s="67" t="e">
        <f>#REF!</f>
        <v>#REF!</v>
      </c>
      <c r="AF40" s="67" t="e">
        <f>#REF!</f>
        <v>#REF!</v>
      </c>
      <c r="AG40" s="67" t="e">
        <f>#REF!</f>
        <v>#REF!</v>
      </c>
      <c r="AH40" s="67" t="e">
        <f>#REF!</f>
        <v>#REF!</v>
      </c>
      <c r="AI40" s="67" t="e">
        <f>#REF!</f>
        <v>#REF!</v>
      </c>
      <c r="AJ40" s="67" t="e">
        <f>#REF!</f>
        <v>#REF!</v>
      </c>
      <c r="AK40" s="67" t="e">
        <f>#REF!</f>
        <v>#REF!</v>
      </c>
      <c r="AL40" s="19"/>
    </row>
    <row r="41" spans="1:38" s="17" customFormat="1" ht="11.1" hidden="1" customHeight="1" x14ac:dyDescent="0.3">
      <c r="A41" s="7" t="str">
        <f t="shared" si="10"/>
        <v>Liczba wolnych slotów po alokacji</v>
      </c>
      <c r="B41" s="79" t="s">
        <v>250</v>
      </c>
      <c r="C41" s="79" t="s">
        <v>249</v>
      </c>
      <c r="E41" s="17" t="s">
        <v>30</v>
      </c>
      <c r="F41" s="17" t="str">
        <f>A41</f>
        <v>Liczba wolnych slotów po alokacji</v>
      </c>
      <c r="K41" s="78"/>
      <c r="M41" s="78"/>
      <c r="N41" s="78"/>
      <c r="O41" s="19"/>
      <c r="P41" s="17" t="e">
        <f>#REF!</f>
        <v>#REF!</v>
      </c>
      <c r="Q41" s="78"/>
      <c r="R41" s="78"/>
      <c r="S41" s="78"/>
      <c r="T41" s="78"/>
      <c r="U41" s="67" t="e">
        <f>IF(#REF!=0,NA(),#REF!)</f>
        <v>#REF!</v>
      </c>
      <c r="V41" s="67"/>
      <c r="W41" s="67" t="e">
        <f>IF(#REF!=0,NA(),#REF!)</f>
        <v>#REF!</v>
      </c>
      <c r="X41" s="67" t="e">
        <f>IF(#REF!=0,NA(),#REF!)</f>
        <v>#REF!</v>
      </c>
      <c r="Y41" s="67" t="e">
        <f>IF(#REF!=0,NA(),#REF!)</f>
        <v>#REF!</v>
      </c>
      <c r="Z41" s="67" t="e">
        <f>IF(#REF!=0,NA(),#REF!)</f>
        <v>#REF!</v>
      </c>
      <c r="AA41" s="67" t="e">
        <f>IF(#REF!=0,NA(),#REF!)</f>
        <v>#REF!</v>
      </c>
      <c r="AB41" s="67" t="e">
        <f>IF(#REF!=0,NA(),#REF!)</f>
        <v>#REF!</v>
      </c>
      <c r="AC41" s="67" t="e">
        <f>IF(#REF!=0,NA(),#REF!)</f>
        <v>#REF!</v>
      </c>
      <c r="AD41" s="67" t="e">
        <f>IF(#REF!=0,NA(),#REF!)</f>
        <v>#REF!</v>
      </c>
      <c r="AE41" s="67" t="e">
        <f>IF(#REF!=0,NA(),#REF!)</f>
        <v>#REF!</v>
      </c>
      <c r="AF41" s="67" t="e">
        <f>IF(#REF!=0,NA(),#REF!)</f>
        <v>#REF!</v>
      </c>
      <c r="AG41" s="67" t="e">
        <f>IF(#REF!=0,NA(),#REF!)</f>
        <v>#REF!</v>
      </c>
      <c r="AH41" s="67" t="e">
        <f>IF(#REF!=0,NA(),#REF!)</f>
        <v>#REF!</v>
      </c>
      <c r="AI41" s="67" t="e">
        <f>IF(#REF!=0,NA(),#REF!)</f>
        <v>#REF!</v>
      </c>
      <c r="AJ41" s="67" t="e">
        <f>IF(#REF!=0,NA(),#REF!)</f>
        <v>#REF!</v>
      </c>
      <c r="AK41" s="67" t="e">
        <f>IF(#REF!=0,NA(),#REF!)</f>
        <v>#REF!</v>
      </c>
      <c r="AL41" s="19"/>
    </row>
  </sheetData>
  <sheetProtection algorithmName="SHA-512" hashValue="bEEaopD0QAAcYE7Ppe0uro0p2IBIhYPssZ1FZQUYdAI0nvST11QZVCndh/YSkK482IHuEmn6QJqi9evddYdraw==" saltValue="k7RBunA7B5UvCR0boZYLsg==" spinCount="100000" sheet="1" objects="1" scenarios="1"/>
  <dataValidations count="1">
    <dataValidation type="whole" allowBlank="1" showInputMessage="1" showErrorMessage="1" errorTitle="Invalid input" error="Liczba slotów nie może być wyższa niż 39 w ciągu roku._x000a__x000a_Number of slots can not be higher than 39 per year." sqref="W30:AK30" xr:uid="{A3C2D756-4DF4-45A4-9B09-8A2342746A4F}">
      <formula1>0</formula1>
      <formula2>39</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71DBB-4C60-4B3B-96A0-2F246D102051}">
  <sheetPr codeName="Sheet5">
    <tabColor theme="0" tint="-0.14999847407452621"/>
  </sheetPr>
  <dimension ref="A1:XFA48"/>
  <sheetViews>
    <sheetView showGridLines="0" zoomScale="70" zoomScaleNormal="70" workbookViewId="0">
      <pane xSplit="16" ySplit="6" topLeftCell="Q7" activePane="bottomRight" state="frozen"/>
      <selection pane="topRight" activeCell="Q1" sqref="Q1"/>
      <selection pane="bottomLeft" activeCell="A7" sqref="A7"/>
      <selection pane="bottomRight" activeCell="AE43" sqref="AE43"/>
    </sheetView>
  </sheetViews>
  <sheetFormatPr defaultColWidth="0" defaultRowHeight="15.75" zeroHeight="1" x14ac:dyDescent="0.3"/>
  <cols>
    <col min="1" max="1" width="8.7109375" style="7" hidden="1" customWidth="1"/>
    <col min="2" max="2" width="15.28515625" style="7" hidden="1" customWidth="1"/>
    <col min="3" max="3" width="37.7109375" style="7" hidden="1" customWidth="1"/>
    <col min="4" max="4" width="3.28515625" style="7" customWidth="1"/>
    <col min="5" max="5" width="3.85546875" style="7" customWidth="1"/>
    <col min="6" max="7" width="8.7109375" style="78" customWidth="1"/>
    <col min="8" max="8" width="14.85546875" style="78" customWidth="1"/>
    <col min="9" max="9" width="8.7109375" style="78" customWidth="1"/>
    <col min="10" max="10" width="1.5703125" style="78" customWidth="1"/>
    <col min="11" max="11" width="10.5703125" style="78" customWidth="1"/>
    <col min="12" max="12" width="1.5703125" style="78" customWidth="1"/>
    <col min="13" max="13" width="11.42578125" style="78" customWidth="1"/>
    <col min="14" max="14" width="10.5703125" style="78" customWidth="1"/>
    <col min="15" max="15" width="2.5703125" style="78" customWidth="1"/>
    <col min="16" max="16" width="10.5703125" style="78" customWidth="1"/>
    <col min="17" max="18" width="2.5703125" style="78" customWidth="1"/>
    <col min="19" max="22" width="10.5703125" style="78" hidden="1" customWidth="1"/>
    <col min="23" max="37" width="10.5703125" style="78" customWidth="1"/>
    <col min="38" max="38" width="2.5703125" style="78" customWidth="1"/>
    <col min="39" max="16384" width="0" style="78" hidden="1"/>
  </cols>
  <sheetData>
    <row r="1" spans="1:38" s="7" customFormat="1" ht="14.25" thickBot="1" x14ac:dyDescent="0.35">
      <c r="A1" s="55" t="str">
        <f>Title!$J$31</f>
        <v>PL</v>
      </c>
      <c r="B1" s="55" t="str">
        <f>Title!B$1</f>
        <v>PL</v>
      </c>
      <c r="C1" s="55" t="str">
        <f>Title!C$1</f>
        <v>EN</v>
      </c>
    </row>
    <row r="2" spans="1:38" s="7" customFormat="1" ht="17.25" thickTop="1" x14ac:dyDescent="0.3">
      <c r="A2" s="7" t="str">
        <f>IF($A$1=$C$1,$C2,$B2)</f>
        <v>2. Taryfy indykatywne</v>
      </c>
      <c r="B2" s="79" t="s">
        <v>366</v>
      </c>
      <c r="C2" s="79" t="s">
        <v>367</v>
      </c>
      <c r="H2" s="117" t="str">
        <f>A2</f>
        <v>2. Taryfy indykatywne</v>
      </c>
      <c r="I2" s="117"/>
      <c r="J2" s="117"/>
      <c r="K2" s="117"/>
      <c r="L2" s="117"/>
      <c r="M2" s="117"/>
      <c r="W2" s="56"/>
      <c r="X2" s="57" t="str">
        <f>A_PANEL!$N$2</f>
        <v>Parametry do modyfikacji przez UŻYTKOWNIKA</v>
      </c>
      <c r="AB2" s="58"/>
      <c r="AC2" s="57" t="str">
        <f>A_PANEL!$S$2</f>
        <v>Formuły - komórki zablokowane do edycji</v>
      </c>
    </row>
    <row r="3" spans="1:38" s="7" customFormat="1" ht="13.5" x14ac:dyDescent="0.3">
      <c r="A3" s="7" t="str">
        <f t="shared" ref="A3:A27" si="0">IF($A$1=$C$1,$C3,$B3)</f>
        <v>#</v>
      </c>
      <c r="B3" s="79" t="s">
        <v>90</v>
      </c>
      <c r="C3" s="79"/>
    </row>
    <row r="4" spans="1:38" s="7" customFormat="1" ht="13.5" x14ac:dyDescent="0.3">
      <c r="A4" s="7" t="str">
        <f t="shared" si="0"/>
        <v>Kategoria</v>
      </c>
      <c r="B4" s="79" t="s">
        <v>92</v>
      </c>
      <c r="C4" s="79" t="s">
        <v>91</v>
      </c>
    </row>
    <row r="5" spans="1:38" s="12" customFormat="1" ht="17.25" customHeight="1" x14ac:dyDescent="0.3">
      <c r="A5" s="7" t="str">
        <f t="shared" si="0"/>
        <v>Jedn.</v>
      </c>
      <c r="B5" s="79" t="s">
        <v>94</v>
      </c>
      <c r="C5" s="79" t="s">
        <v>93</v>
      </c>
      <c r="D5" s="11"/>
      <c r="E5" s="11" t="str">
        <f>$A$3</f>
        <v>#</v>
      </c>
      <c r="F5" s="11" t="str">
        <f>A4</f>
        <v>Kategoria</v>
      </c>
      <c r="G5" s="11"/>
      <c r="H5" s="22"/>
      <c r="I5" s="11"/>
      <c r="J5" s="11"/>
      <c r="K5" s="11" t="s">
        <v>95</v>
      </c>
      <c r="L5" s="11"/>
      <c r="M5" s="11" t="str">
        <f>A_PANEL!A197</f>
        <v>Śr.2030-35</v>
      </c>
      <c r="N5" s="16">
        <f>A_PANEL!J184</f>
        <v>2030</v>
      </c>
      <c r="O5" s="11"/>
      <c r="P5" s="10" t="str">
        <f>A5</f>
        <v>Jedn.</v>
      </c>
      <c r="Q5" s="11"/>
      <c r="R5" s="11"/>
      <c r="S5" s="16">
        <f>2026</f>
        <v>2026</v>
      </c>
      <c r="T5" s="16">
        <f>S5+1</f>
        <v>2027</v>
      </c>
      <c r="U5" s="16">
        <f t="shared" ref="U5:AB5" si="1">T5+1</f>
        <v>2028</v>
      </c>
      <c r="V5" s="16">
        <f t="shared" si="1"/>
        <v>2029</v>
      </c>
      <c r="W5" s="16">
        <v>2030</v>
      </c>
      <c r="X5" s="16">
        <f t="shared" si="1"/>
        <v>2031</v>
      </c>
      <c r="Y5" s="16">
        <f t="shared" si="1"/>
        <v>2032</v>
      </c>
      <c r="Z5" s="16">
        <f t="shared" si="1"/>
        <v>2033</v>
      </c>
      <c r="AA5" s="16">
        <f t="shared" si="1"/>
        <v>2034</v>
      </c>
      <c r="AB5" s="16">
        <f t="shared" si="1"/>
        <v>2035</v>
      </c>
      <c r="AC5" s="16">
        <f t="shared" ref="AC5" si="2">AB5+1</f>
        <v>2036</v>
      </c>
      <c r="AD5" s="16">
        <f t="shared" ref="AD5" si="3">AC5+1</f>
        <v>2037</v>
      </c>
      <c r="AE5" s="16">
        <f t="shared" ref="AE5" si="4">AD5+1</f>
        <v>2038</v>
      </c>
      <c r="AF5" s="16">
        <f t="shared" ref="AF5" si="5">AE5+1</f>
        <v>2039</v>
      </c>
      <c r="AG5" s="16">
        <f t="shared" ref="AG5" si="6">AF5+1</f>
        <v>2040</v>
      </c>
      <c r="AH5" s="16">
        <f t="shared" ref="AH5" si="7">AG5+1</f>
        <v>2041</v>
      </c>
      <c r="AI5" s="16">
        <f t="shared" ref="AI5" si="8">AH5+1</f>
        <v>2042</v>
      </c>
      <c r="AJ5" s="16">
        <f t="shared" ref="AJ5" si="9">AI5+1</f>
        <v>2043</v>
      </c>
      <c r="AK5" s="16">
        <f t="shared" ref="AK5" si="10">AJ5+1</f>
        <v>2044</v>
      </c>
      <c r="AL5" s="11"/>
    </row>
    <row r="6" spans="1:38" ht="3" customHeight="1" x14ac:dyDescent="0.3">
      <c r="A6" s="7">
        <f t="shared" si="0"/>
        <v>0</v>
      </c>
      <c r="B6" s="79"/>
      <c r="C6" s="79"/>
      <c r="E6" s="17"/>
    </row>
    <row r="7" spans="1:38" ht="3" customHeight="1" x14ac:dyDescent="0.3">
      <c r="A7" s="7">
        <f t="shared" si="0"/>
        <v>0</v>
      </c>
      <c r="B7" s="79"/>
      <c r="C7" s="79"/>
    </row>
    <row r="8" spans="1:38" s="15" customFormat="1" ht="15" customHeight="1" x14ac:dyDescent="0.3">
      <c r="A8" s="7" t="str">
        <f t="shared" si="0"/>
        <v>Indykatywne stawki opłat</v>
      </c>
      <c r="B8" s="79" t="s">
        <v>122</v>
      </c>
      <c r="C8" s="79" t="s">
        <v>123</v>
      </c>
      <c r="D8" s="14"/>
      <c r="E8" s="14" t="s">
        <v>96</v>
      </c>
      <c r="F8" s="14" t="str">
        <f>A8</f>
        <v>Indykatywne stawki opłat</v>
      </c>
      <c r="G8" s="14"/>
      <c r="H8" s="14"/>
      <c r="I8" s="14"/>
      <c r="J8" s="14"/>
      <c r="K8" s="14"/>
      <c r="L8" s="14"/>
      <c r="M8" s="14"/>
      <c r="N8" s="14"/>
      <c r="O8" s="14"/>
      <c r="P8" s="14"/>
      <c r="Q8" s="14"/>
      <c r="R8" s="14"/>
      <c r="S8" s="14"/>
      <c r="T8" s="14"/>
      <c r="U8" s="14"/>
      <c r="V8" s="14"/>
      <c r="W8" s="128"/>
      <c r="X8" s="128"/>
      <c r="Y8" s="128"/>
      <c r="Z8" s="128"/>
      <c r="AA8" s="128"/>
      <c r="AB8" s="128"/>
      <c r="AC8" s="128"/>
      <c r="AD8" s="128"/>
      <c r="AE8" s="128"/>
      <c r="AF8" s="128"/>
      <c r="AG8" s="128"/>
      <c r="AH8" s="128"/>
      <c r="AI8" s="128"/>
      <c r="AJ8" s="128"/>
      <c r="AK8" s="128"/>
      <c r="AL8" s="14"/>
    </row>
    <row r="9" spans="1:38" x14ac:dyDescent="0.3">
      <c r="A9" s="7">
        <f t="shared" si="0"/>
        <v>0</v>
      </c>
      <c r="B9" s="79"/>
      <c r="C9" s="79"/>
    </row>
    <row r="10" spans="1:38" s="17" customFormat="1" ht="14.25" x14ac:dyDescent="0.3">
      <c r="A10" s="7" t="str">
        <f t="shared" si="0"/>
        <v>PODSUMOWANIE</v>
      </c>
      <c r="B10" s="79" t="s">
        <v>124</v>
      </c>
      <c r="C10" s="79" t="s">
        <v>125</v>
      </c>
      <c r="E10" s="27" t="str">
        <f>A10</f>
        <v>PODSUMOWANIE</v>
      </c>
      <c r="F10" s="27"/>
      <c r="G10" s="27"/>
      <c r="H10" s="27"/>
      <c r="I10" s="27"/>
      <c r="J10" s="27"/>
      <c r="K10" s="27"/>
      <c r="L10" s="27"/>
      <c r="M10" s="27"/>
      <c r="N10" s="27"/>
      <c r="O10" s="27"/>
      <c r="P10" s="27"/>
      <c r="Q10" s="27"/>
      <c r="R10" s="27"/>
      <c r="S10" s="27"/>
      <c r="T10" s="27"/>
      <c r="U10" s="27"/>
      <c r="V10" s="27"/>
      <c r="W10" s="71"/>
      <c r="X10" s="71"/>
      <c r="Y10" s="71"/>
      <c r="Z10" s="71"/>
      <c r="AA10" s="71"/>
      <c r="AB10" s="71"/>
      <c r="AC10" s="71"/>
      <c r="AD10" s="71"/>
      <c r="AE10" s="71"/>
      <c r="AF10" s="71"/>
      <c r="AG10" s="71"/>
      <c r="AH10" s="71"/>
      <c r="AI10" s="71"/>
      <c r="AJ10" s="71"/>
      <c r="AK10" s="71"/>
      <c r="AL10" s="27"/>
    </row>
    <row r="11" spans="1:38" ht="3" customHeight="1" x14ac:dyDescent="0.3">
      <c r="A11" s="7">
        <f t="shared" si="0"/>
        <v>0</v>
      </c>
      <c r="B11" s="79"/>
      <c r="C11" s="79"/>
      <c r="E11" s="81"/>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row>
    <row r="12" spans="1:38" s="17" customFormat="1" ht="14.25" x14ac:dyDescent="0.3">
      <c r="A12" s="7" t="str">
        <f t="shared" si="0"/>
        <v>Scenariusz Bazowy GAZ-SYSTEM (100% load factor)</v>
      </c>
      <c r="B12" s="79" t="str">
        <f>A_PANEL!B133&amp;" (100% load factor)"</f>
        <v>Scenariusz Bazowy GAZ-SYSTEM (100% load factor)</v>
      </c>
      <c r="C12" s="79" t="str">
        <f>A_PANEL!C133&amp;" (100% load factor)"</f>
        <v>Base Scenario GAZ-SYSTEM (100% load factor)</v>
      </c>
      <c r="E12" s="31" t="s">
        <v>86</v>
      </c>
      <c r="F12" s="31" t="str">
        <f>A12</f>
        <v>Scenariusz Bazowy GAZ-SYSTEM (100% load factor)</v>
      </c>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row>
    <row r="13" spans="1:38" ht="3" customHeight="1" x14ac:dyDescent="0.3">
      <c r="B13" s="79"/>
      <c r="C13" s="79"/>
      <c r="E13" s="81"/>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row>
    <row r="14" spans="1:38" s="15" customFormat="1" ht="12" customHeight="1" x14ac:dyDescent="0.3">
      <c r="A14" s="15" t="str">
        <f t="shared" si="0"/>
        <v>Uśredniona stawka opłaty za regazyfikację</v>
      </c>
      <c r="B14" s="79" t="s">
        <v>127</v>
      </c>
      <c r="C14" s="79" t="s">
        <v>126</v>
      </c>
      <c r="E14" s="27"/>
      <c r="F14" s="27" t="str">
        <f>A14</f>
        <v>Uśredniona stawka opłaty za regazyfikację</v>
      </c>
      <c r="G14" s="28"/>
      <c r="H14" s="28"/>
      <c r="I14" s="28"/>
      <c r="J14" s="28"/>
      <c r="K14" s="27"/>
      <c r="L14" s="28"/>
      <c r="M14" s="30">
        <f>AVERAGEIFS($S14:$AL14,$S$5:$AL$5,"&gt;="&amp;A_PANEL!$J$188,$S$5:$AL$5,"&lt;="&amp;A_PANEL!$J$190)</f>
        <v>8.926888078009684</v>
      </c>
      <c r="N14" s="30">
        <f ca="1">SUMIF($S$5:$AL$5,N$5,S14:AB14)</f>
        <v>8.9222966135151935</v>
      </c>
      <c r="O14" s="29"/>
      <c r="P14" s="27" t="str">
        <f>A_PANEL!$J$178&amp;"/MWh"</f>
        <v>PLN/MWh</v>
      </c>
      <c r="Q14" s="27"/>
      <c r="R14" s="27"/>
      <c r="S14" s="27"/>
      <c r="T14" s="27"/>
      <c r="U14" s="27"/>
      <c r="V14" s="27"/>
      <c r="W14" s="30">
        <f t="shared" ref="W14:AB14" si="11">W29</f>
        <v>8.9222966135151935</v>
      </c>
      <c r="X14" s="30">
        <f t="shared" si="11"/>
        <v>8.9154623728761813</v>
      </c>
      <c r="Y14" s="30">
        <f t="shared" si="11"/>
        <v>8.9179857954945128</v>
      </c>
      <c r="Z14" s="30">
        <f t="shared" si="11"/>
        <v>8.9049630207078341</v>
      </c>
      <c r="AA14" s="30">
        <f t="shared" si="11"/>
        <v>8.9343463762396702</v>
      </c>
      <c r="AB14" s="30">
        <f t="shared" si="11"/>
        <v>8.9662742892247156</v>
      </c>
      <c r="AC14" s="30">
        <f t="shared" ref="AC14:AF14" si="12">AC29</f>
        <v>8.9831373270429147</v>
      </c>
      <c r="AD14" s="30">
        <f t="shared" si="12"/>
        <v>9.0232520241826677</v>
      </c>
      <c r="AE14" s="30">
        <f t="shared" si="12"/>
        <v>9.0743825836189007</v>
      </c>
      <c r="AF14" s="30">
        <f t="shared" si="12"/>
        <v>9.1300133738038802</v>
      </c>
      <c r="AG14" s="30">
        <f>IF(LEFT(A_PANEL!$K$171,2)*1=10,"",AG29)</f>
        <v>9.1756862184733237</v>
      </c>
      <c r="AH14" s="30">
        <f>IF(LEFT(A_PANEL!$K$171,2)*1=10,"",AH29)</f>
        <v>9.2046960824791757</v>
      </c>
      <c r="AI14" s="30">
        <f>IF(LEFT(A_PANEL!$K$171,2)*1=10,"",AI29)</f>
        <v>9.2427625202804666</v>
      </c>
      <c r="AJ14" s="30">
        <f>IF(LEFT(A_PANEL!$K$171,2)*1=10,"",AJ29)</f>
        <v>9.1153574874050101</v>
      </c>
      <c r="AK14" s="30">
        <f>IF(LEFT(A_PANEL!$K$171,2)*1=10,"",AK29)</f>
        <v>9.1809412781941813</v>
      </c>
      <c r="AL14" s="29"/>
    </row>
    <row r="15" spans="1:38" ht="3" customHeight="1" x14ac:dyDescent="0.3">
      <c r="A15" s="7">
        <f t="shared" si="0"/>
        <v>0</v>
      </c>
      <c r="B15" s="79"/>
      <c r="C15" s="79"/>
      <c r="E15" s="81"/>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row>
    <row r="16" spans="1:38" ht="12" customHeight="1" x14ac:dyDescent="0.3">
      <c r="A16" s="7" t="str">
        <f t="shared" si="0"/>
        <v>Roczna zmiana stawki</v>
      </c>
      <c r="B16" s="79" t="s">
        <v>129</v>
      </c>
      <c r="C16" s="79" t="s">
        <v>128</v>
      </c>
      <c r="E16" s="33"/>
      <c r="F16" s="34" t="str">
        <f>A16</f>
        <v>Roczna zmiana stawki</v>
      </c>
      <c r="G16" s="34"/>
      <c r="H16" s="34"/>
      <c r="I16" s="34"/>
      <c r="J16" s="34"/>
      <c r="K16" s="27"/>
      <c r="L16" s="35"/>
      <c r="M16" s="36">
        <f>AVERAGEIFS($S16:$AL16,$S$5:$AL$5,"&gt;="&amp;A_PANEL!$J$188,$S$5:$AL$5,"&lt;="&amp;A_PANEL!$J$190)</f>
        <v>9.8601180217323665E-4</v>
      </c>
      <c r="N16" s="36">
        <f ca="1">SUMIF($S$5:$AL$5,N$5,S16:AB16)</f>
        <v>0</v>
      </c>
      <c r="O16" s="37"/>
      <c r="P16" s="34" t="s">
        <v>50</v>
      </c>
      <c r="Q16" s="34"/>
      <c r="R16" s="34"/>
      <c r="S16" s="34"/>
      <c r="T16" s="34"/>
      <c r="U16" s="34"/>
      <c r="V16" s="34"/>
      <c r="W16" s="34"/>
      <c r="X16" s="36">
        <f t="shared" ref="X16:AB16" si="13">IFERROR(X14/W14-1,0)</f>
        <v>-7.6597326171157221E-4</v>
      </c>
      <c r="Y16" s="36">
        <f t="shared" si="13"/>
        <v>2.8303889498859647E-4</v>
      </c>
      <c r="Z16" s="36">
        <f t="shared" si="13"/>
        <v>-1.460282073252217E-3</v>
      </c>
      <c r="AA16" s="36">
        <f t="shared" si="13"/>
        <v>3.2996605896629116E-3</v>
      </c>
      <c r="AB16" s="36">
        <f t="shared" si="13"/>
        <v>3.5736148611784646E-3</v>
      </c>
      <c r="AC16" s="36">
        <f t="shared" ref="AC16" si="14">IFERROR(AC14/AB14-1,0)</f>
        <v>1.8807184873279592E-3</v>
      </c>
      <c r="AD16" s="36">
        <f t="shared" ref="AD16" si="15">IFERROR(AD14/AC14-1,0)</f>
        <v>4.4655553710608586E-3</v>
      </c>
      <c r="AE16" s="36">
        <f t="shared" ref="AE16" si="16">IFERROR(AE14/AD14-1,0)</f>
        <v>5.6665334514873766E-3</v>
      </c>
      <c r="AF16" s="36">
        <f t="shared" ref="AF16" si="17">IFERROR(AF14/AE14-1,0)</f>
        <v>6.1305317108191204E-3</v>
      </c>
      <c r="AG16" s="36">
        <f t="shared" ref="AG16" si="18">IFERROR(AG14/AF14-1,0)</f>
        <v>5.0024948266220726E-3</v>
      </c>
      <c r="AH16" s="36">
        <f t="shared" ref="AH16" si="19">IFERROR(AH14/AG14-1,0)</f>
        <v>3.1616015756343874E-3</v>
      </c>
      <c r="AI16" s="36">
        <f t="shared" ref="AI16" si="20">IFERROR(AI14/AH14-1,0)</f>
        <v>4.1355453194971137E-3</v>
      </c>
      <c r="AJ16" s="36">
        <f t="shared" ref="AJ16" si="21">IFERROR(AJ14/AI14-1,0)</f>
        <v>-1.3784302322590758E-2</v>
      </c>
      <c r="AK16" s="36">
        <f t="shared" ref="AK16" si="22">IFERROR(AK14/AJ14-1,0)</f>
        <v>7.19486765930899E-3</v>
      </c>
      <c r="AL16" s="37"/>
    </row>
    <row r="17" spans="1:38" x14ac:dyDescent="0.3">
      <c r="A17" s="7">
        <f t="shared" si="0"/>
        <v>0</v>
      </c>
      <c r="B17" s="79"/>
      <c r="C17" s="79"/>
      <c r="E17" s="81"/>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row>
    <row r="18" spans="1:38" s="17" customFormat="1" ht="14.25" x14ac:dyDescent="0.3">
      <c r="A18" s="7" t="str">
        <f t="shared" si="0"/>
        <v>Scenariusz UŻYTKOWNIKA (100% load factor)</v>
      </c>
      <c r="B18" s="79" t="str">
        <f>A_PANEL!B137&amp;" ("&amp;ROUND('1_OS expected results'!$N$33*100,0)&amp;"% load factor)"</f>
        <v>Scenariusz UŻYTKOWNIKA (100% load factor)</v>
      </c>
      <c r="C18" s="79" t="str">
        <f>A_PANEL!C137&amp;" ("&amp;ROUND('1_OS expected results'!$N$33*100,0)&amp;"% load factor)"</f>
        <v>USER Scenario (100% load factor)</v>
      </c>
      <c r="E18" s="32" t="s">
        <v>87</v>
      </c>
      <c r="F18" s="32" t="str">
        <f>A18</f>
        <v>Scenariusz UŻYTKOWNIKA (100% load factor)</v>
      </c>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row>
    <row r="19" spans="1:38" ht="3" customHeight="1" x14ac:dyDescent="0.3">
      <c r="B19" s="79"/>
      <c r="C19" s="79"/>
      <c r="E19" s="81"/>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row>
    <row r="20" spans="1:38" s="15" customFormat="1" ht="12" customHeight="1" x14ac:dyDescent="0.3">
      <c r="A20" s="15" t="str">
        <f t="shared" si="0"/>
        <v>Uśredniona stawka opłaty za regazyfikację</v>
      </c>
      <c r="B20" s="79" t="s">
        <v>127</v>
      </c>
      <c r="C20" s="79" t="s">
        <v>126</v>
      </c>
      <c r="E20" s="27"/>
      <c r="F20" s="27" t="str">
        <f>A20</f>
        <v>Uśredniona stawka opłaty za regazyfikację</v>
      </c>
      <c r="G20" s="28"/>
      <c r="H20" s="28"/>
      <c r="I20" s="28"/>
      <c r="J20" s="28"/>
      <c r="K20" s="27"/>
      <c r="L20" s="28"/>
      <c r="M20" s="30">
        <f>AVERAGEIFS($S20:$AL20,$S$5:$AL$5,"&gt;="&amp;A_PANEL!$J$188,$S$5:$AL$5,"&lt;="&amp;A_PANEL!$J$190)</f>
        <v>8.9268880780096875</v>
      </c>
      <c r="N20" s="30">
        <f ca="1">SUMIF($S$5:$AL$5,N$5,S20:AB20)</f>
        <v>8.9222966135151953</v>
      </c>
      <c r="O20" s="29"/>
      <c r="P20" s="27" t="str">
        <f>A_PANEL!$J$178&amp;"/MWh"</f>
        <v>PLN/MWh</v>
      </c>
      <c r="Q20" s="27"/>
      <c r="R20" s="27"/>
      <c r="S20" s="27"/>
      <c r="T20" s="27"/>
      <c r="U20" s="27"/>
      <c r="V20" s="27"/>
      <c r="W20" s="30">
        <f t="shared" ref="W20:AB20" si="23">W37</f>
        <v>8.9222966135151953</v>
      </c>
      <c r="X20" s="30">
        <f t="shared" si="23"/>
        <v>8.9154623728761813</v>
      </c>
      <c r="Y20" s="30">
        <f t="shared" si="23"/>
        <v>8.9179857954945145</v>
      </c>
      <c r="Z20" s="30">
        <f t="shared" si="23"/>
        <v>8.9049630207078359</v>
      </c>
      <c r="AA20" s="30">
        <f t="shared" si="23"/>
        <v>8.934346376239672</v>
      </c>
      <c r="AB20" s="30">
        <f t="shared" si="23"/>
        <v>8.9662742892247156</v>
      </c>
      <c r="AC20" s="30">
        <f t="shared" ref="AC20:AF20" si="24">AC37</f>
        <v>8.9831373270429165</v>
      </c>
      <c r="AD20" s="30">
        <f t="shared" si="24"/>
        <v>9.0232520241826677</v>
      </c>
      <c r="AE20" s="30">
        <f t="shared" si="24"/>
        <v>9.0743825836189025</v>
      </c>
      <c r="AF20" s="30">
        <f t="shared" si="24"/>
        <v>9.130013373803882</v>
      </c>
      <c r="AG20" s="30">
        <f>IF(LEFT(A_PANEL!$V$171,2)*1=10,"",AG37)</f>
        <v>9.1756862184733237</v>
      </c>
      <c r="AH20" s="30">
        <f>IF(LEFT(A_PANEL!$V$171,2)*1=10,"",AH37)</f>
        <v>9.2046960824791775</v>
      </c>
      <c r="AI20" s="30">
        <f>IF(LEFT(A_PANEL!$V$171,2)*1=10,"",AI37)</f>
        <v>9.2427625202804684</v>
      </c>
      <c r="AJ20" s="30">
        <f>IF(LEFT(A_PANEL!$V$171,2)*1=10,"",AJ37)</f>
        <v>9.1153574874050118</v>
      </c>
      <c r="AK20" s="30">
        <f>IF(LEFT(A_PANEL!$V$171,2)*1=10,"",AK37)</f>
        <v>9.1809412781941813</v>
      </c>
      <c r="AL20" s="29"/>
    </row>
    <row r="21" spans="1:38" ht="3" customHeight="1" x14ac:dyDescent="0.3">
      <c r="A21" s="7">
        <f t="shared" si="0"/>
        <v>0</v>
      </c>
      <c r="B21" s="79"/>
      <c r="C21" s="79"/>
      <c r="E21" s="81"/>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row>
    <row r="22" spans="1:38" ht="12" customHeight="1" x14ac:dyDescent="0.3">
      <c r="A22" s="7" t="str">
        <f t="shared" si="0"/>
        <v>Roczna zmiana stawki</v>
      </c>
      <c r="B22" s="79" t="s">
        <v>129</v>
      </c>
      <c r="C22" s="79" t="s">
        <v>134</v>
      </c>
      <c r="E22" s="33"/>
      <c r="F22" s="34" t="str">
        <f>A22</f>
        <v>Roczna zmiana stawki</v>
      </c>
      <c r="G22" s="34"/>
      <c r="H22" s="34"/>
      <c r="I22" s="34"/>
      <c r="J22" s="34"/>
      <c r="K22" s="27"/>
      <c r="L22" s="35"/>
      <c r="M22" s="36">
        <f>AVERAGEIFS($S22:$AL22,$S$5:$AL$5,"&gt;="&amp;A_PANEL!$J$188,$S$5:$AL$5,"&lt;="&amp;A_PANEL!$J$190)</f>
        <v>9.860118021731922E-4</v>
      </c>
      <c r="N22" s="36">
        <f ca="1">SUMIF($S$5:$AL$5,N$5,S22:AB22)</f>
        <v>0</v>
      </c>
      <c r="O22" s="37"/>
      <c r="P22" s="34" t="s">
        <v>50</v>
      </c>
      <c r="Q22" s="34"/>
      <c r="R22" s="34"/>
      <c r="S22" s="34"/>
      <c r="T22" s="34"/>
      <c r="U22" s="34"/>
      <c r="V22" s="34"/>
      <c r="W22" s="34"/>
      <c r="X22" s="36">
        <f t="shared" ref="X22:AB22" si="25">IFERROR(X20/W20-1,0)</f>
        <v>-7.6597326171179425E-4</v>
      </c>
      <c r="Y22" s="36">
        <f t="shared" si="25"/>
        <v>2.8303889498881851E-4</v>
      </c>
      <c r="Z22" s="36">
        <f t="shared" si="25"/>
        <v>-1.460282073252217E-3</v>
      </c>
      <c r="AA22" s="36">
        <f t="shared" si="25"/>
        <v>3.2996605896629116E-3</v>
      </c>
      <c r="AB22" s="36">
        <f t="shared" si="25"/>
        <v>3.5736148611782426E-3</v>
      </c>
      <c r="AC22" s="36">
        <f t="shared" ref="AC22" si="26">IFERROR(AC20/AB20-1,0)</f>
        <v>1.8807184873281813E-3</v>
      </c>
      <c r="AD22" s="36">
        <f t="shared" ref="AD22" si="27">IFERROR(AD20/AC20-1,0)</f>
        <v>4.4655553710606366E-3</v>
      </c>
      <c r="AE22" s="36">
        <f t="shared" ref="AE22" si="28">IFERROR(AE20/AD20-1,0)</f>
        <v>5.6665334514875987E-3</v>
      </c>
      <c r="AF22" s="36">
        <f t="shared" ref="AF22" si="29">IFERROR(AF20/AE20-1,0)</f>
        <v>6.1305317108191204E-3</v>
      </c>
      <c r="AG22" s="36">
        <f t="shared" ref="AG22" si="30">IFERROR(AG20/AF20-1,0)</f>
        <v>5.0024948266218505E-3</v>
      </c>
      <c r="AH22" s="36">
        <f t="shared" ref="AH22" si="31">IFERROR(AH20/AG20-1,0)</f>
        <v>3.1616015756346094E-3</v>
      </c>
      <c r="AI22" s="36">
        <f t="shared" ref="AI22" si="32">IFERROR(AI20/AH20-1,0)</f>
        <v>4.1355453194971137E-3</v>
      </c>
      <c r="AJ22" s="36">
        <f t="shared" ref="AJ22" si="33">IFERROR(AJ20/AI20-1,0)</f>
        <v>-1.3784302322590758E-2</v>
      </c>
      <c r="AK22" s="36">
        <f t="shared" ref="AK22" si="34">IFERROR(AK20/AJ20-1,0)</f>
        <v>7.19486765930899E-3</v>
      </c>
      <c r="AL22" s="37"/>
    </row>
    <row r="23" spans="1:38" x14ac:dyDescent="0.3">
      <c r="A23" s="7">
        <f t="shared" si="0"/>
        <v>0</v>
      </c>
      <c r="B23" s="79"/>
      <c r="C23" s="79"/>
      <c r="E23" s="81"/>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row>
    <row r="24" spans="1:38" x14ac:dyDescent="0.3">
      <c r="A24" s="7">
        <f t="shared" ref="A24:A45" si="35">IF($A$1=$C$1,$C24,$B24)</f>
        <v>0</v>
      </c>
      <c r="B24" s="79"/>
      <c r="C24" s="79"/>
    </row>
    <row r="25" spans="1:38" s="15" customFormat="1" ht="15" customHeight="1" x14ac:dyDescent="0.3">
      <c r="A25" s="7" t="str">
        <f t="shared" si="0"/>
        <v>Sekcja techniczna - Panel</v>
      </c>
      <c r="B25" s="79" t="s">
        <v>131</v>
      </c>
      <c r="C25" s="79" t="s">
        <v>130</v>
      </c>
      <c r="D25" s="14"/>
      <c r="E25" s="14" t="s">
        <v>99</v>
      </c>
      <c r="F25" s="14" t="str">
        <f>A25</f>
        <v>Sekcja techniczna - Panel</v>
      </c>
      <c r="G25" s="14"/>
      <c r="H25" s="14"/>
      <c r="I25" s="14"/>
      <c r="J25" s="14"/>
      <c r="K25" s="14"/>
      <c r="L25" s="14"/>
      <c r="M25" s="14"/>
      <c r="N25" s="14"/>
      <c r="O25" s="14"/>
      <c r="P25" s="14"/>
      <c r="Q25" s="14"/>
      <c r="R25" s="14"/>
      <c r="S25" s="14"/>
      <c r="T25" s="14"/>
      <c r="U25" s="14"/>
      <c r="V25" s="14"/>
      <c r="W25" s="44"/>
      <c r="X25" s="44"/>
      <c r="Y25" s="44"/>
      <c r="Z25" s="44"/>
      <c r="AA25" s="44"/>
      <c r="AB25" s="44"/>
      <c r="AC25" s="44"/>
      <c r="AD25" s="44"/>
      <c r="AE25" s="44"/>
      <c r="AF25" s="44"/>
      <c r="AG25" s="44"/>
      <c r="AH25" s="44"/>
      <c r="AI25" s="44"/>
      <c r="AJ25" s="44"/>
      <c r="AK25" s="44"/>
      <c r="AL25" s="14"/>
    </row>
    <row r="26" spans="1:38" x14ac:dyDescent="0.3">
      <c r="A26" s="7">
        <f t="shared" si="35"/>
        <v>0</v>
      </c>
      <c r="B26" s="79"/>
      <c r="C26" s="79"/>
    </row>
    <row r="27" spans="1:38" s="17" customFormat="1" ht="14.25" x14ac:dyDescent="0.3">
      <c r="A27" s="7" t="str">
        <f t="shared" si="0"/>
        <v>Scenariusz Bazowy GAZ-SYSTEM (100% load factor)</v>
      </c>
      <c r="B27" s="79" t="str">
        <f>B12</f>
        <v>Scenariusz Bazowy GAZ-SYSTEM (100% load factor)</v>
      </c>
      <c r="C27" s="79" t="str">
        <f>C12</f>
        <v>Base Scenario GAZ-SYSTEM (100% load factor)</v>
      </c>
      <c r="E27" s="39" t="s">
        <v>86</v>
      </c>
      <c r="F27" s="39" t="str">
        <f>A27</f>
        <v>Scenariusz Bazowy GAZ-SYSTEM (100% load factor)</v>
      </c>
    </row>
    <row r="28" spans="1:38" ht="3" customHeight="1" x14ac:dyDescent="0.3">
      <c r="A28" s="7">
        <f t="shared" si="35"/>
        <v>0</v>
      </c>
      <c r="B28" s="79"/>
      <c r="C28" s="79"/>
    </row>
    <row r="29" spans="1:38" s="17" customFormat="1" ht="11.1" customHeight="1" x14ac:dyDescent="0.3">
      <c r="A29" s="7" t="str">
        <f t="shared" si="35"/>
        <v>Uśredniona stawka opłaty za regazyfikację</v>
      </c>
      <c r="B29" s="79" t="s">
        <v>127</v>
      </c>
      <c r="C29" s="79" t="s">
        <v>126</v>
      </c>
      <c r="E29" s="17" t="s">
        <v>20</v>
      </c>
      <c r="F29" s="17" t="str">
        <f>A29</f>
        <v>Uśredniona stawka opłaty za regazyfikację</v>
      </c>
      <c r="L29" s="18"/>
      <c r="M29" s="24">
        <f>AVERAGEIFS($S29:$AL29,$S$5:$AL$5,"&gt;="&amp;A_PANEL!$J$188,$S$5:$AL$5,"&lt;="&amp;A_PANEL!$J$190)</f>
        <v>8.926888078009684</v>
      </c>
      <c r="N29" s="24">
        <f ca="1">SUMIF($S$5:$AL$5,N$5,S29:AB29)</f>
        <v>8.9222966135151935</v>
      </c>
      <c r="O29" s="19"/>
      <c r="P29" s="17" t="str">
        <f>A_PANEL!$J$178&amp;"/MWh"</f>
        <v>PLN/MWh</v>
      </c>
      <c r="W29" s="24">
        <f t="shared" ref="W29:AK29" si="36">W31/W$43</f>
        <v>8.9222966135151935</v>
      </c>
      <c r="X29" s="24">
        <f t="shared" si="36"/>
        <v>8.9154623728761813</v>
      </c>
      <c r="Y29" s="24">
        <f t="shared" si="36"/>
        <v>8.9179857954945128</v>
      </c>
      <c r="Z29" s="24">
        <f t="shared" si="36"/>
        <v>8.9049630207078341</v>
      </c>
      <c r="AA29" s="24">
        <f t="shared" si="36"/>
        <v>8.9343463762396702</v>
      </c>
      <c r="AB29" s="24">
        <f t="shared" si="36"/>
        <v>8.9662742892247156</v>
      </c>
      <c r="AC29" s="24">
        <f t="shared" si="36"/>
        <v>8.9831373270429147</v>
      </c>
      <c r="AD29" s="24">
        <f t="shared" si="36"/>
        <v>9.0232520241826677</v>
      </c>
      <c r="AE29" s="24">
        <f t="shared" si="36"/>
        <v>9.0743825836189007</v>
      </c>
      <c r="AF29" s="24">
        <f t="shared" si="36"/>
        <v>9.1300133738038802</v>
      </c>
      <c r="AG29" s="24">
        <f t="shared" si="36"/>
        <v>9.1756862184733237</v>
      </c>
      <c r="AH29" s="24">
        <f t="shared" si="36"/>
        <v>9.2046960824791757</v>
      </c>
      <c r="AI29" s="24">
        <f t="shared" si="36"/>
        <v>9.2427625202804666</v>
      </c>
      <c r="AJ29" s="24">
        <f t="shared" si="36"/>
        <v>9.1153574874050101</v>
      </c>
      <c r="AK29" s="24">
        <f t="shared" si="36"/>
        <v>9.1809412781941813</v>
      </c>
      <c r="AL29" s="19"/>
    </row>
    <row r="30" spans="1:38" ht="3" customHeight="1" x14ac:dyDescent="0.3">
      <c r="A30" s="7">
        <f t="shared" si="35"/>
        <v>0</v>
      </c>
      <c r="B30" s="79"/>
      <c r="C30" s="79"/>
    </row>
    <row r="31" spans="1:38" s="15" customFormat="1" ht="12" customHeight="1" x14ac:dyDescent="0.3">
      <c r="A31" s="15" t="str">
        <f t="shared" si="35"/>
        <v>Uśredniona stawka opłaty za regazyfikację</v>
      </c>
      <c r="B31" s="79" t="s">
        <v>127</v>
      </c>
      <c r="C31" s="79" t="s">
        <v>132</v>
      </c>
      <c r="E31" s="15" t="s">
        <v>135</v>
      </c>
      <c r="F31" s="15" t="str">
        <f>A31</f>
        <v>Uśredniona stawka opłaty za regazyfikację</v>
      </c>
      <c r="K31" s="17"/>
      <c r="M31" s="25">
        <f>AVERAGEIFS($S31:$AL31,$S$5:$AL$5,"&gt;="&amp;A_PANEL!$J$188,$S$5:$AL$5,"&lt;="&amp;A_PANEL!$J$190)</f>
        <v>8.926888078009684</v>
      </c>
      <c r="N31" s="25">
        <f ca="1">SUMIF($S$5:$AL$5,N$5,S31:AB31)</f>
        <v>8.9222966135151935</v>
      </c>
      <c r="O31" s="19"/>
      <c r="P31" s="15" t="s">
        <v>53</v>
      </c>
      <c r="Q31" s="17"/>
      <c r="R31" s="17"/>
      <c r="W31" s="25">
        <f>'3_Calc'!W16</f>
        <v>8.9222966135151935</v>
      </c>
      <c r="X31" s="25">
        <f>'3_Calc'!X16</f>
        <v>8.9154623728761813</v>
      </c>
      <c r="Y31" s="25">
        <f>'3_Calc'!Y16</f>
        <v>8.9179857954945128</v>
      </c>
      <c r="Z31" s="25">
        <f>'3_Calc'!Z16</f>
        <v>8.9049630207078341</v>
      </c>
      <c r="AA31" s="25">
        <f>'3_Calc'!AA16</f>
        <v>8.9343463762396702</v>
      </c>
      <c r="AB31" s="25">
        <f>'3_Calc'!AB16</f>
        <v>8.9662742892247156</v>
      </c>
      <c r="AC31" s="25">
        <f>'3_Calc'!AC16</f>
        <v>8.9831373270429147</v>
      </c>
      <c r="AD31" s="25">
        <f>'3_Calc'!AD16</f>
        <v>9.0232520241826677</v>
      </c>
      <c r="AE31" s="25">
        <f>'3_Calc'!AE16</f>
        <v>9.0743825836189007</v>
      </c>
      <c r="AF31" s="25">
        <f>'3_Calc'!AF16</f>
        <v>9.1300133738038802</v>
      </c>
      <c r="AG31" s="25">
        <f>'3_Calc'!AG16</f>
        <v>9.1756862184733237</v>
      </c>
      <c r="AH31" s="25">
        <f>'3_Calc'!AH16</f>
        <v>9.2046960824791757</v>
      </c>
      <c r="AI31" s="25">
        <f>'3_Calc'!AI16</f>
        <v>9.2427625202804666</v>
      </c>
      <c r="AJ31" s="25">
        <f>'3_Calc'!AJ16</f>
        <v>9.1153574874050101</v>
      </c>
      <c r="AK31" s="25">
        <f>'3_Calc'!AK16</f>
        <v>9.1809412781941813</v>
      </c>
      <c r="AL31" s="19"/>
    </row>
    <row r="32" spans="1:38" ht="3" customHeight="1" x14ac:dyDescent="0.3">
      <c r="A32" s="7">
        <f t="shared" si="35"/>
        <v>0</v>
      </c>
      <c r="B32" s="79"/>
      <c r="C32" s="79"/>
    </row>
    <row r="33" spans="1:16381" ht="12" customHeight="1" x14ac:dyDescent="0.3">
      <c r="A33" s="7" t="str">
        <f t="shared" si="35"/>
        <v>Roczna zmiana stawki</v>
      </c>
      <c r="B33" s="79" t="s">
        <v>129</v>
      </c>
      <c r="C33" s="79" t="s">
        <v>133</v>
      </c>
      <c r="E33" s="15" t="s">
        <v>136</v>
      </c>
      <c r="F33" s="15" t="str">
        <f>A33</f>
        <v>Roczna zmiana stawki</v>
      </c>
      <c r="G33" s="17"/>
      <c r="H33" s="17"/>
      <c r="I33" s="17"/>
      <c r="J33" s="17"/>
      <c r="K33" s="17"/>
      <c r="L33" s="18"/>
      <c r="M33" s="21">
        <f>AVERAGEIFS($S33:$AL33,$S$5:$AL$5,"&gt;="&amp;A_PANEL!$J$188,$S$5:$AL$5,"&lt;="&amp;A_PANEL!$J$190)</f>
        <v>9.8601180217323665E-4</v>
      </c>
      <c r="N33" s="21">
        <f ca="1">SUMIF($S$5:$AL$5,N$5,S33:AB33)</f>
        <v>0</v>
      </c>
      <c r="O33" s="19"/>
      <c r="P33" s="15" t="s">
        <v>50</v>
      </c>
      <c r="Q33" s="17"/>
      <c r="R33" s="17"/>
      <c r="S33" s="15"/>
      <c r="T33" s="15"/>
      <c r="U33" s="15"/>
      <c r="V33" s="15"/>
      <c r="W33" s="15"/>
      <c r="X33" s="38">
        <f t="shared" ref="X33:AB33" si="37">IFERROR(X31/W31-1,0)</f>
        <v>-7.6597326171157221E-4</v>
      </c>
      <c r="Y33" s="38">
        <f t="shared" si="37"/>
        <v>2.8303889498859647E-4</v>
      </c>
      <c r="Z33" s="38">
        <f t="shared" si="37"/>
        <v>-1.460282073252217E-3</v>
      </c>
      <c r="AA33" s="38">
        <f t="shared" si="37"/>
        <v>3.2996605896629116E-3</v>
      </c>
      <c r="AB33" s="38">
        <f t="shared" si="37"/>
        <v>3.5736148611784646E-3</v>
      </c>
      <c r="AC33" s="38">
        <f t="shared" ref="AC33" si="38">IFERROR(AC31/AB31-1,0)</f>
        <v>1.8807184873279592E-3</v>
      </c>
      <c r="AD33" s="38">
        <f t="shared" ref="AD33" si="39">IFERROR(AD31/AC31-1,0)</f>
        <v>4.4655553710608586E-3</v>
      </c>
      <c r="AE33" s="38">
        <f t="shared" ref="AE33" si="40">IFERROR(AE31/AD31-1,0)</f>
        <v>5.6665334514873766E-3</v>
      </c>
      <c r="AF33" s="38">
        <f t="shared" ref="AF33" si="41">IFERROR(AF31/AE31-1,0)</f>
        <v>6.1305317108191204E-3</v>
      </c>
      <c r="AG33" s="38">
        <f t="shared" ref="AG33" si="42">IFERROR(AG31/AF31-1,0)</f>
        <v>5.0024948266220726E-3</v>
      </c>
      <c r="AH33" s="38">
        <f t="shared" ref="AH33" si="43">IFERROR(AH31/AG31-1,0)</f>
        <v>3.1616015756343874E-3</v>
      </c>
      <c r="AI33" s="38">
        <f t="shared" ref="AI33" si="44">IFERROR(AI31/AH31-1,0)</f>
        <v>4.1355453194971137E-3</v>
      </c>
      <c r="AJ33" s="38">
        <f t="shared" ref="AJ33" si="45">IFERROR(AJ31/AI31-1,0)</f>
        <v>-1.3784302322590758E-2</v>
      </c>
      <c r="AK33" s="38">
        <f t="shared" ref="AK33" si="46">IFERROR(AK31/AJ31-1,0)</f>
        <v>7.19486765930899E-3</v>
      </c>
      <c r="AL33" s="19"/>
    </row>
    <row r="34" spans="1:16381" x14ac:dyDescent="0.3">
      <c r="A34" s="7">
        <f t="shared" si="35"/>
        <v>0</v>
      </c>
      <c r="B34" s="79"/>
      <c r="C34" s="79"/>
    </row>
    <row r="35" spans="1:16381" s="17" customFormat="1" ht="14.25" x14ac:dyDescent="0.3">
      <c r="A35" s="7" t="str">
        <f t="shared" si="35"/>
        <v>Scenariusz UŻYTKOWNIKA (100% load factor)</v>
      </c>
      <c r="B35" s="79" t="str">
        <f>B$18</f>
        <v>Scenariusz UŻYTKOWNIKA (100% load factor)</v>
      </c>
      <c r="C35" s="79" t="str">
        <f>C$18</f>
        <v>USER Scenario (100% load factor)</v>
      </c>
      <c r="E35" s="40" t="s">
        <v>87</v>
      </c>
      <c r="F35" s="40" t="str">
        <f>A35</f>
        <v>Scenariusz UŻYTKOWNIKA (100% load factor)</v>
      </c>
    </row>
    <row r="36" spans="1:16381" ht="3" customHeight="1" x14ac:dyDescent="0.3">
      <c r="A36" s="7">
        <f t="shared" si="35"/>
        <v>0</v>
      </c>
      <c r="B36" s="79"/>
      <c r="C36" s="79"/>
    </row>
    <row r="37" spans="1:16381" s="17" customFormat="1" ht="11.1" customHeight="1" x14ac:dyDescent="0.3">
      <c r="A37" s="7" t="str">
        <f t="shared" si="35"/>
        <v>Uśredniona stawka opłaty za regazyfikację</v>
      </c>
      <c r="B37" s="79" t="s">
        <v>127</v>
      </c>
      <c r="C37" s="79" t="s">
        <v>126</v>
      </c>
      <c r="E37" s="17" t="s">
        <v>20</v>
      </c>
      <c r="F37" s="17" t="str">
        <f>A37</f>
        <v>Uśredniona stawka opłaty za regazyfikację</v>
      </c>
      <c r="L37" s="18"/>
      <c r="M37" s="24">
        <f>AVERAGEIFS($S37:$AL37,$S$5:$AL$5,"&gt;="&amp;A_PANEL!$J$188,$S$5:$AL$5,"&lt;="&amp;A_PANEL!$J$190)</f>
        <v>8.9268880780096875</v>
      </c>
      <c r="N37" s="24">
        <f ca="1">SUMIF($S$5:$AL$5,N$5,S37:AB37)</f>
        <v>8.9222966135151953</v>
      </c>
      <c r="O37" s="19"/>
      <c r="P37" s="17" t="str">
        <f>A_PANEL!$J$178&amp;"/MWh"</f>
        <v>PLN/MWh</v>
      </c>
      <c r="W37" s="24">
        <f t="shared" ref="W37:AK37" si="47">W39/W$43</f>
        <v>8.9222966135151953</v>
      </c>
      <c r="X37" s="24">
        <f t="shared" si="47"/>
        <v>8.9154623728761813</v>
      </c>
      <c r="Y37" s="24">
        <f t="shared" si="47"/>
        <v>8.9179857954945145</v>
      </c>
      <c r="Z37" s="24">
        <f t="shared" si="47"/>
        <v>8.9049630207078359</v>
      </c>
      <c r="AA37" s="24">
        <f t="shared" si="47"/>
        <v>8.934346376239672</v>
      </c>
      <c r="AB37" s="24">
        <f t="shared" si="47"/>
        <v>8.9662742892247156</v>
      </c>
      <c r="AC37" s="24">
        <f t="shared" si="47"/>
        <v>8.9831373270429165</v>
      </c>
      <c r="AD37" s="24">
        <f t="shared" si="47"/>
        <v>9.0232520241826677</v>
      </c>
      <c r="AE37" s="24">
        <f t="shared" si="47"/>
        <v>9.0743825836189025</v>
      </c>
      <c r="AF37" s="24">
        <f t="shared" si="47"/>
        <v>9.130013373803882</v>
      </c>
      <c r="AG37" s="24">
        <f t="shared" si="47"/>
        <v>9.1756862184733237</v>
      </c>
      <c r="AH37" s="24">
        <f t="shared" si="47"/>
        <v>9.2046960824791775</v>
      </c>
      <c r="AI37" s="24">
        <f t="shared" si="47"/>
        <v>9.2427625202804684</v>
      </c>
      <c r="AJ37" s="24">
        <f t="shared" si="47"/>
        <v>9.1153574874050118</v>
      </c>
      <c r="AK37" s="24">
        <f t="shared" si="47"/>
        <v>9.1809412781941813</v>
      </c>
      <c r="AL37" s="19"/>
    </row>
    <row r="38" spans="1:16381" ht="3" customHeight="1" x14ac:dyDescent="0.3">
      <c r="A38" s="7">
        <f t="shared" si="35"/>
        <v>0</v>
      </c>
      <c r="B38" s="79"/>
      <c r="C38" s="79"/>
    </row>
    <row r="39" spans="1:16381" s="15" customFormat="1" ht="12" customHeight="1" x14ac:dyDescent="0.3">
      <c r="A39" s="15" t="str">
        <f t="shared" si="35"/>
        <v>Uśredniona stawka opłaty za regazyfikację</v>
      </c>
      <c r="B39" s="79" t="s">
        <v>127</v>
      </c>
      <c r="C39" s="79" t="s">
        <v>132</v>
      </c>
      <c r="E39" s="15" t="s">
        <v>135</v>
      </c>
      <c r="F39" s="15" t="str">
        <f>A39</f>
        <v>Uśredniona stawka opłaty za regazyfikację</v>
      </c>
      <c r="K39" s="17"/>
      <c r="M39" s="25">
        <f>AVERAGEIFS($S39:$AL39,$S$5:$AL$5,"&gt;="&amp;A_PANEL!$J$188,$S$5:$AL$5,"&lt;="&amp;A_PANEL!$J$190)</f>
        <v>8.9268880780096875</v>
      </c>
      <c r="N39" s="25">
        <f ca="1">SUMIF($S$5:$AL$5,N$5,S39:AB39)</f>
        <v>8.9222966135151953</v>
      </c>
      <c r="O39" s="19"/>
      <c r="P39" s="15" t="s">
        <v>53</v>
      </c>
      <c r="Q39" s="17"/>
      <c r="R39" s="17"/>
      <c r="W39" s="25">
        <f>'3_Calc'!W75</f>
        <v>8.9222966135151953</v>
      </c>
      <c r="X39" s="25">
        <f>'3_Calc'!X75</f>
        <v>8.9154623728761813</v>
      </c>
      <c r="Y39" s="25">
        <f>'3_Calc'!Y75</f>
        <v>8.9179857954945145</v>
      </c>
      <c r="Z39" s="25">
        <f>'3_Calc'!Z75</f>
        <v>8.9049630207078359</v>
      </c>
      <c r="AA39" s="25">
        <f>'3_Calc'!AA75</f>
        <v>8.934346376239672</v>
      </c>
      <c r="AB39" s="25">
        <f>'3_Calc'!AB75</f>
        <v>8.9662742892247156</v>
      </c>
      <c r="AC39" s="25">
        <f>'3_Calc'!AC75</f>
        <v>8.9831373270429165</v>
      </c>
      <c r="AD39" s="25">
        <f>'3_Calc'!AD75</f>
        <v>9.0232520241826677</v>
      </c>
      <c r="AE39" s="25">
        <f>'3_Calc'!AE75</f>
        <v>9.0743825836189025</v>
      </c>
      <c r="AF39" s="25">
        <f>'3_Calc'!AF75</f>
        <v>9.130013373803882</v>
      </c>
      <c r="AG39" s="25">
        <f>'3_Calc'!AG75</f>
        <v>9.1756862184733237</v>
      </c>
      <c r="AH39" s="25">
        <f>'3_Calc'!AH75</f>
        <v>9.2046960824791775</v>
      </c>
      <c r="AI39" s="25">
        <f>'3_Calc'!AI75</f>
        <v>9.2427625202804684</v>
      </c>
      <c r="AJ39" s="25">
        <f>'3_Calc'!AJ75</f>
        <v>9.1153574874050118</v>
      </c>
      <c r="AK39" s="25">
        <f>'3_Calc'!AK75</f>
        <v>9.1809412781941813</v>
      </c>
      <c r="AL39" s="19"/>
    </row>
    <row r="40" spans="1:16381" ht="3" customHeight="1" x14ac:dyDescent="0.3">
      <c r="A40" s="7">
        <f t="shared" si="35"/>
        <v>0</v>
      </c>
      <c r="B40" s="79"/>
      <c r="C40" s="79"/>
    </row>
    <row r="41" spans="1:16381" ht="12" customHeight="1" x14ac:dyDescent="0.3">
      <c r="A41" s="7" t="str">
        <f t="shared" si="35"/>
        <v>Roczna zmiana stawki</v>
      </c>
      <c r="B41" s="79" t="s">
        <v>129</v>
      </c>
      <c r="C41" s="79" t="s">
        <v>133</v>
      </c>
      <c r="E41" s="15" t="s">
        <v>136</v>
      </c>
      <c r="F41" s="15" t="str">
        <f>A41</f>
        <v>Roczna zmiana stawki</v>
      </c>
      <c r="G41" s="17"/>
      <c r="H41" s="17"/>
      <c r="I41" s="17"/>
      <c r="J41" s="17"/>
      <c r="K41" s="17"/>
      <c r="L41" s="18"/>
      <c r="M41" s="21">
        <f>AVERAGEIFS($S41:$AL41,$S$5:$AL$5,"&gt;="&amp;A_PANEL!$J$188,$S$5:$AL$5,"&lt;="&amp;A_PANEL!$J$190)</f>
        <v>9.860118021731922E-4</v>
      </c>
      <c r="N41" s="21">
        <f ca="1">SUMIF($S$5:$AL$5,N$5,S41:AB41)</f>
        <v>0</v>
      </c>
      <c r="O41" s="19"/>
      <c r="P41" s="15" t="s">
        <v>50</v>
      </c>
      <c r="Q41" s="17"/>
      <c r="R41" s="17"/>
      <c r="S41" s="15"/>
      <c r="T41" s="15"/>
      <c r="U41" s="15"/>
      <c r="V41" s="15"/>
      <c r="W41" s="15"/>
      <c r="X41" s="38">
        <f t="shared" ref="X41:AB41" si="48">IFERROR(X39/W39-1,0)</f>
        <v>-7.6597326171179425E-4</v>
      </c>
      <c r="Y41" s="38">
        <f t="shared" si="48"/>
        <v>2.8303889498881851E-4</v>
      </c>
      <c r="Z41" s="38">
        <f t="shared" si="48"/>
        <v>-1.460282073252217E-3</v>
      </c>
      <c r="AA41" s="38">
        <f t="shared" si="48"/>
        <v>3.2996605896629116E-3</v>
      </c>
      <c r="AB41" s="38">
        <f t="shared" si="48"/>
        <v>3.5736148611782426E-3</v>
      </c>
      <c r="AC41" s="38">
        <f t="shared" ref="AC41" si="49">IFERROR(AC39/AB39-1,0)</f>
        <v>1.8807184873281813E-3</v>
      </c>
      <c r="AD41" s="38">
        <f t="shared" ref="AD41" si="50">IFERROR(AD39/AC39-1,0)</f>
        <v>4.4655553710606366E-3</v>
      </c>
      <c r="AE41" s="38">
        <f t="shared" ref="AE41" si="51">IFERROR(AE39/AD39-1,0)</f>
        <v>5.6665334514875987E-3</v>
      </c>
      <c r="AF41" s="38">
        <f t="shared" ref="AF41" si="52">IFERROR(AF39/AE39-1,0)</f>
        <v>6.1305317108191204E-3</v>
      </c>
      <c r="AG41" s="38">
        <f t="shared" ref="AG41" si="53">IFERROR(AG39/AF39-1,0)</f>
        <v>5.0024948266218505E-3</v>
      </c>
      <c r="AH41" s="38">
        <f t="shared" ref="AH41" si="54">IFERROR(AH39/AG39-1,0)</f>
        <v>3.1616015756346094E-3</v>
      </c>
      <c r="AI41" s="38">
        <f t="shared" ref="AI41" si="55">IFERROR(AI39/AH39-1,0)</f>
        <v>4.1355453194971137E-3</v>
      </c>
      <c r="AJ41" s="38">
        <f t="shared" ref="AJ41" si="56">IFERROR(AJ39/AI39-1,0)</f>
        <v>-1.3784302322590758E-2</v>
      </c>
      <c r="AK41" s="38">
        <f t="shared" ref="AK41" si="57">IFERROR(AK39/AJ39-1,0)</f>
        <v>7.19486765930899E-3</v>
      </c>
      <c r="AL41" s="19"/>
    </row>
    <row r="42" spans="1:16381" s="7" customFormat="1" x14ac:dyDescent="0.3">
      <c r="A42" s="7">
        <f t="shared" si="35"/>
        <v>0</v>
      </c>
      <c r="B42" s="79"/>
      <c r="C42" s="79"/>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c r="HL42" s="78"/>
      <c r="HM42" s="78"/>
      <c r="HN42" s="78"/>
      <c r="HO42" s="78"/>
      <c r="HP42" s="78"/>
      <c r="HQ42" s="78"/>
      <c r="HR42" s="78"/>
      <c r="HS42" s="78"/>
      <c r="HT42" s="78"/>
      <c r="HU42" s="78"/>
      <c r="HV42" s="78"/>
      <c r="HW42" s="78"/>
      <c r="HX42" s="78"/>
      <c r="HY42" s="78"/>
      <c r="HZ42" s="78"/>
      <c r="IA42" s="78"/>
      <c r="IB42" s="78"/>
      <c r="IC42" s="78"/>
      <c r="ID42" s="78"/>
      <c r="IE42" s="78"/>
      <c r="IF42" s="78"/>
      <c r="IG42" s="78"/>
      <c r="IH42" s="78"/>
      <c r="II42" s="78"/>
      <c r="IJ42" s="78"/>
      <c r="IK42" s="78"/>
      <c r="IL42" s="78"/>
      <c r="IM42" s="78"/>
      <c r="IN42" s="78"/>
      <c r="IO42" s="78"/>
      <c r="IP42" s="78"/>
      <c r="IQ42" s="78"/>
      <c r="IR42" s="78"/>
      <c r="IS42" s="78"/>
      <c r="IT42" s="78"/>
      <c r="IU42" s="78"/>
      <c r="IV42" s="78"/>
      <c r="IW42" s="78"/>
      <c r="IX42" s="78"/>
      <c r="IY42" s="78"/>
      <c r="IZ42" s="78"/>
      <c r="JA42" s="78"/>
      <c r="JB42" s="78"/>
      <c r="JC42" s="78"/>
      <c r="JD42" s="78"/>
      <c r="JE42" s="78"/>
      <c r="JF42" s="78"/>
      <c r="JG42" s="78"/>
      <c r="JH42" s="78"/>
      <c r="JI42" s="78"/>
      <c r="JJ42" s="78"/>
      <c r="JK42" s="78"/>
      <c r="JL42" s="78"/>
      <c r="JM42" s="78"/>
      <c r="JN42" s="78"/>
      <c r="JO42" s="78"/>
      <c r="JP42" s="78"/>
      <c r="JQ42" s="78"/>
      <c r="JR42" s="78"/>
      <c r="JS42" s="78"/>
      <c r="JT42" s="78"/>
      <c r="JU42" s="78"/>
      <c r="JV42" s="78"/>
      <c r="JW42" s="78"/>
      <c r="JX42" s="78"/>
      <c r="JY42" s="78"/>
      <c r="JZ42" s="78"/>
      <c r="KA42" s="78"/>
      <c r="KB42" s="78"/>
      <c r="KC42" s="78"/>
      <c r="KD42" s="78"/>
      <c r="KE42" s="78"/>
      <c r="KF42" s="78"/>
      <c r="KG42" s="78"/>
      <c r="KH42" s="78"/>
      <c r="KI42" s="78"/>
      <c r="KJ42" s="78"/>
      <c r="KK42" s="78"/>
      <c r="KL42" s="78"/>
      <c r="KM42" s="78"/>
      <c r="KN42" s="78"/>
      <c r="KO42" s="78"/>
      <c r="KP42" s="78"/>
      <c r="KQ42" s="78"/>
      <c r="KR42" s="78"/>
      <c r="KS42" s="78"/>
      <c r="KT42" s="78"/>
      <c r="KU42" s="78"/>
      <c r="KV42" s="78"/>
      <c r="KW42" s="78"/>
      <c r="KX42" s="78"/>
      <c r="KY42" s="78"/>
      <c r="KZ42" s="78"/>
      <c r="LA42" s="78"/>
      <c r="LB42" s="78"/>
      <c r="LC42" s="78"/>
      <c r="LD42" s="78"/>
      <c r="LE42" s="78"/>
      <c r="LF42" s="78"/>
      <c r="LG42" s="78"/>
      <c r="LH42" s="78"/>
      <c r="LI42" s="78"/>
      <c r="LJ42" s="78"/>
      <c r="LK42" s="78"/>
      <c r="LL42" s="78"/>
      <c r="LM42" s="78"/>
      <c r="LN42" s="78"/>
      <c r="LO42" s="78"/>
      <c r="LP42" s="78"/>
      <c r="LQ42" s="78"/>
      <c r="LR42" s="78"/>
      <c r="LS42" s="78"/>
      <c r="LT42" s="78"/>
      <c r="LU42" s="78"/>
      <c r="LV42" s="78"/>
      <c r="LW42" s="78"/>
      <c r="LX42" s="78"/>
      <c r="LY42" s="78"/>
      <c r="LZ42" s="78"/>
      <c r="MA42" s="78"/>
      <c r="MB42" s="78"/>
      <c r="MC42" s="78"/>
      <c r="MD42" s="78"/>
      <c r="ME42" s="78"/>
      <c r="MF42" s="78"/>
      <c r="MG42" s="78"/>
      <c r="MH42" s="78"/>
      <c r="MI42" s="78"/>
      <c r="MJ42" s="78"/>
      <c r="MK42" s="78"/>
      <c r="ML42" s="78"/>
      <c r="MM42" s="78"/>
      <c r="MN42" s="78"/>
      <c r="MO42" s="78"/>
      <c r="MP42" s="78"/>
      <c r="MQ42" s="78"/>
      <c r="MR42" s="78"/>
      <c r="MS42" s="78"/>
      <c r="MT42" s="78"/>
      <c r="MU42" s="78"/>
      <c r="MV42" s="78"/>
      <c r="MW42" s="78"/>
      <c r="MX42" s="78"/>
      <c r="MY42" s="78"/>
      <c r="MZ42" s="78"/>
      <c r="NA42" s="78"/>
      <c r="NB42" s="78"/>
      <c r="NC42" s="78"/>
      <c r="ND42" s="78"/>
      <c r="NE42" s="78"/>
      <c r="NF42" s="78"/>
      <c r="NG42" s="78"/>
      <c r="NH42" s="78"/>
      <c r="NI42" s="78"/>
      <c r="NJ42" s="78"/>
      <c r="NK42" s="78"/>
      <c r="NL42" s="78"/>
      <c r="NM42" s="78"/>
      <c r="NN42" s="78"/>
      <c r="NO42" s="78"/>
      <c r="NP42" s="78"/>
      <c r="NQ42" s="78"/>
      <c r="NR42" s="78"/>
      <c r="NS42" s="78"/>
      <c r="NT42" s="78"/>
      <c r="NU42" s="78"/>
      <c r="NV42" s="78"/>
      <c r="NW42" s="78"/>
      <c r="NX42" s="78"/>
      <c r="NY42" s="78"/>
      <c r="NZ42" s="78"/>
      <c r="OA42" s="78"/>
      <c r="OB42" s="78"/>
      <c r="OC42" s="78"/>
      <c r="OD42" s="78"/>
      <c r="OE42" s="78"/>
      <c r="OF42" s="78"/>
      <c r="OG42" s="78"/>
      <c r="OH42" s="78"/>
      <c r="OI42" s="78"/>
      <c r="OJ42" s="78"/>
      <c r="OK42" s="78"/>
      <c r="OL42" s="78"/>
      <c r="OM42" s="78"/>
      <c r="ON42" s="78"/>
      <c r="OO42" s="78"/>
      <c r="OP42" s="78"/>
      <c r="OQ42" s="78"/>
      <c r="OR42" s="78"/>
      <c r="OS42" s="78"/>
      <c r="OT42" s="78"/>
      <c r="OU42" s="78"/>
      <c r="OV42" s="78"/>
      <c r="OW42" s="78"/>
      <c r="OX42" s="78"/>
      <c r="OY42" s="78"/>
      <c r="OZ42" s="78"/>
      <c r="PA42" s="78"/>
      <c r="PB42" s="78"/>
      <c r="PC42" s="78"/>
      <c r="PD42" s="78"/>
      <c r="PE42" s="78"/>
      <c r="PF42" s="78"/>
      <c r="PG42" s="78"/>
      <c r="PH42" s="78"/>
      <c r="PI42" s="78"/>
      <c r="PJ42" s="78"/>
      <c r="PK42" s="78"/>
      <c r="PL42" s="78"/>
      <c r="PM42" s="78"/>
      <c r="PN42" s="78"/>
      <c r="PO42" s="78"/>
      <c r="PP42" s="78"/>
      <c r="PQ42" s="78"/>
      <c r="PR42" s="78"/>
      <c r="PS42" s="78"/>
      <c r="PT42" s="78"/>
      <c r="PU42" s="78"/>
      <c r="PV42" s="78"/>
      <c r="PW42" s="78"/>
      <c r="PX42" s="78"/>
      <c r="PY42" s="78"/>
      <c r="PZ42" s="78"/>
      <c r="QA42" s="78"/>
      <c r="QB42" s="78"/>
      <c r="QC42" s="78"/>
      <c r="QD42" s="78"/>
      <c r="QE42" s="78"/>
      <c r="QF42" s="78"/>
      <c r="QG42" s="78"/>
      <c r="QH42" s="78"/>
      <c r="QI42" s="78"/>
      <c r="QJ42" s="78"/>
      <c r="QK42" s="78"/>
      <c r="QL42" s="78"/>
      <c r="QM42" s="78"/>
      <c r="QN42" s="78"/>
      <c r="QO42" s="78"/>
      <c r="QP42" s="78"/>
      <c r="QQ42" s="78"/>
      <c r="QR42" s="78"/>
      <c r="QS42" s="78"/>
      <c r="QT42" s="78"/>
      <c r="QU42" s="78"/>
      <c r="QV42" s="78"/>
      <c r="QW42" s="78"/>
      <c r="QX42" s="78"/>
      <c r="QY42" s="78"/>
      <c r="QZ42" s="78"/>
      <c r="RA42" s="78"/>
      <c r="RB42" s="78"/>
      <c r="RC42" s="78"/>
      <c r="RD42" s="78"/>
      <c r="RE42" s="78"/>
      <c r="RF42" s="78"/>
      <c r="RG42" s="78"/>
      <c r="RH42" s="78"/>
      <c r="RI42" s="78"/>
      <c r="RJ42" s="78"/>
      <c r="RK42" s="78"/>
      <c r="RL42" s="78"/>
      <c r="RM42" s="78"/>
      <c r="RN42" s="78"/>
      <c r="RO42" s="78"/>
      <c r="RP42" s="78"/>
      <c r="RQ42" s="78"/>
      <c r="RR42" s="78"/>
      <c r="RS42" s="78"/>
      <c r="RT42" s="78"/>
      <c r="RU42" s="78"/>
      <c r="RV42" s="78"/>
      <c r="RW42" s="78"/>
      <c r="RX42" s="78"/>
      <c r="RY42" s="78"/>
      <c r="RZ42" s="78"/>
      <c r="SA42" s="78"/>
      <c r="SB42" s="78"/>
      <c r="SC42" s="78"/>
      <c r="SD42" s="78"/>
      <c r="SE42" s="78"/>
      <c r="SF42" s="78"/>
      <c r="SG42" s="78"/>
      <c r="SH42" s="78"/>
      <c r="SI42" s="78"/>
      <c r="SJ42" s="78"/>
      <c r="SK42" s="78"/>
      <c r="SL42" s="78"/>
      <c r="SM42" s="78"/>
      <c r="SN42" s="78"/>
      <c r="SO42" s="78"/>
      <c r="SP42" s="78"/>
      <c r="SQ42" s="78"/>
      <c r="SR42" s="78"/>
      <c r="SS42" s="78"/>
      <c r="ST42" s="78"/>
      <c r="SU42" s="78"/>
      <c r="SV42" s="78"/>
      <c r="SW42" s="78"/>
      <c r="SX42" s="78"/>
      <c r="SY42" s="78"/>
      <c r="SZ42" s="78"/>
      <c r="TA42" s="78"/>
      <c r="TB42" s="78"/>
      <c r="TC42" s="78"/>
      <c r="TD42" s="78"/>
      <c r="TE42" s="78"/>
      <c r="TF42" s="78"/>
      <c r="TG42" s="78"/>
      <c r="TH42" s="78"/>
      <c r="TI42" s="78"/>
      <c r="TJ42" s="78"/>
      <c r="TK42" s="78"/>
      <c r="TL42" s="78"/>
      <c r="TM42" s="78"/>
      <c r="TN42" s="78"/>
      <c r="TO42" s="78"/>
      <c r="TP42" s="78"/>
      <c r="TQ42" s="78"/>
      <c r="TR42" s="78"/>
      <c r="TS42" s="78"/>
      <c r="TT42" s="78"/>
      <c r="TU42" s="78"/>
      <c r="TV42" s="78"/>
      <c r="TW42" s="78"/>
      <c r="TX42" s="78"/>
      <c r="TY42" s="78"/>
      <c r="TZ42" s="78"/>
      <c r="UA42" s="78"/>
      <c r="UB42" s="78"/>
      <c r="UC42" s="78"/>
      <c r="UD42" s="78"/>
      <c r="UE42" s="78"/>
      <c r="UF42" s="78"/>
      <c r="UG42" s="78"/>
      <c r="UH42" s="78"/>
      <c r="UI42" s="78"/>
      <c r="UJ42" s="78"/>
      <c r="UK42" s="78"/>
      <c r="UL42" s="78"/>
      <c r="UM42" s="78"/>
      <c r="UN42" s="78"/>
      <c r="UO42" s="78"/>
      <c r="UP42" s="78"/>
      <c r="UQ42" s="78"/>
      <c r="UR42" s="78"/>
      <c r="US42" s="78"/>
      <c r="UT42" s="78"/>
      <c r="UU42" s="78"/>
      <c r="UV42" s="78"/>
      <c r="UW42" s="78"/>
      <c r="UX42" s="78"/>
      <c r="UY42" s="78"/>
      <c r="UZ42" s="78"/>
      <c r="VA42" s="78"/>
      <c r="VB42" s="78"/>
      <c r="VC42" s="78"/>
      <c r="VD42" s="78"/>
      <c r="VE42" s="78"/>
      <c r="VF42" s="78"/>
      <c r="VG42" s="78"/>
      <c r="VH42" s="78"/>
      <c r="VI42" s="78"/>
      <c r="VJ42" s="78"/>
      <c r="VK42" s="78"/>
      <c r="VL42" s="78"/>
      <c r="VM42" s="78"/>
      <c r="VN42" s="78"/>
      <c r="VO42" s="78"/>
      <c r="VP42" s="78"/>
      <c r="VQ42" s="78"/>
      <c r="VR42" s="78"/>
      <c r="VS42" s="78"/>
      <c r="VT42" s="78"/>
      <c r="VU42" s="78"/>
      <c r="VV42" s="78"/>
      <c r="VW42" s="78"/>
      <c r="VX42" s="78"/>
      <c r="VY42" s="78"/>
      <c r="VZ42" s="78"/>
      <c r="WA42" s="78"/>
      <c r="WB42" s="78"/>
      <c r="WC42" s="78"/>
      <c r="WD42" s="78"/>
      <c r="WE42" s="78"/>
      <c r="WF42" s="78"/>
      <c r="WG42" s="78"/>
      <c r="WH42" s="78"/>
      <c r="WI42" s="78"/>
      <c r="WJ42" s="78"/>
      <c r="WK42" s="78"/>
      <c r="WL42" s="78"/>
      <c r="WM42" s="78"/>
      <c r="WN42" s="78"/>
      <c r="WO42" s="78"/>
      <c r="WP42" s="78"/>
      <c r="WQ42" s="78"/>
      <c r="WR42" s="78"/>
      <c r="WS42" s="78"/>
      <c r="WT42" s="78"/>
      <c r="WU42" s="78"/>
      <c r="WV42" s="78"/>
      <c r="WW42" s="78"/>
      <c r="WX42" s="78"/>
      <c r="WY42" s="78"/>
      <c r="WZ42" s="78"/>
      <c r="XA42" s="78"/>
      <c r="XB42" s="78"/>
      <c r="XC42" s="78"/>
      <c r="XD42" s="78"/>
      <c r="XE42" s="78"/>
      <c r="XF42" s="78"/>
      <c r="XG42" s="78"/>
      <c r="XH42" s="78"/>
      <c r="XI42" s="78"/>
      <c r="XJ42" s="78"/>
      <c r="XK42" s="78"/>
      <c r="XL42" s="78"/>
      <c r="XM42" s="78"/>
      <c r="XN42" s="78"/>
      <c r="XO42" s="78"/>
      <c r="XP42" s="78"/>
      <c r="XQ42" s="78"/>
      <c r="XR42" s="78"/>
      <c r="XS42" s="78"/>
      <c r="XT42" s="78"/>
      <c r="XU42" s="78"/>
      <c r="XV42" s="78"/>
      <c r="XW42" s="78"/>
      <c r="XX42" s="78"/>
      <c r="XY42" s="78"/>
      <c r="XZ42" s="78"/>
      <c r="YA42" s="78"/>
      <c r="YB42" s="78"/>
      <c r="YC42" s="78"/>
      <c r="YD42" s="78"/>
      <c r="YE42" s="78"/>
      <c r="YF42" s="78"/>
      <c r="YG42" s="78"/>
      <c r="YH42" s="78"/>
      <c r="YI42" s="78"/>
      <c r="YJ42" s="78"/>
      <c r="YK42" s="78"/>
      <c r="YL42" s="78"/>
      <c r="YM42" s="78"/>
      <c r="YN42" s="78"/>
      <c r="YO42" s="78"/>
      <c r="YP42" s="78"/>
      <c r="YQ42" s="78"/>
      <c r="YR42" s="78"/>
      <c r="YS42" s="78"/>
      <c r="YT42" s="78"/>
      <c r="YU42" s="78"/>
      <c r="YV42" s="78"/>
      <c r="YW42" s="78"/>
      <c r="YX42" s="78"/>
      <c r="YY42" s="78"/>
      <c r="YZ42" s="78"/>
      <c r="ZA42" s="78"/>
      <c r="ZB42" s="78"/>
      <c r="ZC42" s="78"/>
      <c r="ZD42" s="78"/>
      <c r="ZE42" s="78"/>
      <c r="ZF42" s="78"/>
      <c r="ZG42" s="78"/>
      <c r="ZH42" s="78"/>
      <c r="ZI42" s="78"/>
      <c r="ZJ42" s="78"/>
      <c r="ZK42" s="78"/>
      <c r="ZL42" s="78"/>
      <c r="ZM42" s="78"/>
      <c r="ZN42" s="78"/>
      <c r="ZO42" s="78"/>
      <c r="ZP42" s="78"/>
      <c r="ZQ42" s="78"/>
      <c r="ZR42" s="78"/>
      <c r="ZS42" s="78"/>
      <c r="ZT42" s="78"/>
      <c r="ZU42" s="78"/>
      <c r="ZV42" s="78"/>
      <c r="ZW42" s="78"/>
      <c r="ZX42" s="78"/>
      <c r="ZY42" s="78"/>
      <c r="ZZ42" s="78"/>
      <c r="AAA42" s="78"/>
      <c r="AAB42" s="78"/>
      <c r="AAC42" s="78"/>
      <c r="AAD42" s="78"/>
      <c r="AAE42" s="78"/>
      <c r="AAF42" s="78"/>
      <c r="AAG42" s="78"/>
      <c r="AAH42" s="78"/>
      <c r="AAI42" s="78"/>
      <c r="AAJ42" s="78"/>
      <c r="AAK42" s="78"/>
      <c r="AAL42" s="78"/>
      <c r="AAM42" s="78"/>
      <c r="AAN42" s="78"/>
      <c r="AAO42" s="78"/>
      <c r="AAP42" s="78"/>
      <c r="AAQ42" s="78"/>
      <c r="AAR42" s="78"/>
      <c r="AAS42" s="78"/>
      <c r="AAT42" s="78"/>
      <c r="AAU42" s="78"/>
      <c r="AAV42" s="78"/>
      <c r="AAW42" s="78"/>
      <c r="AAX42" s="78"/>
      <c r="AAY42" s="78"/>
      <c r="AAZ42" s="78"/>
      <c r="ABA42" s="78"/>
      <c r="ABB42" s="78"/>
      <c r="ABC42" s="78"/>
      <c r="ABD42" s="78"/>
      <c r="ABE42" s="78"/>
      <c r="ABF42" s="78"/>
      <c r="ABG42" s="78"/>
      <c r="ABH42" s="78"/>
      <c r="ABI42" s="78"/>
      <c r="ABJ42" s="78"/>
      <c r="ABK42" s="78"/>
      <c r="ABL42" s="78"/>
      <c r="ABM42" s="78"/>
      <c r="ABN42" s="78"/>
      <c r="ABO42" s="78"/>
      <c r="ABP42" s="78"/>
      <c r="ABQ42" s="78"/>
      <c r="ABR42" s="78"/>
      <c r="ABS42" s="78"/>
      <c r="ABT42" s="78"/>
      <c r="ABU42" s="78"/>
      <c r="ABV42" s="78"/>
      <c r="ABW42" s="78"/>
      <c r="ABX42" s="78"/>
      <c r="ABY42" s="78"/>
      <c r="ABZ42" s="78"/>
      <c r="ACA42" s="78"/>
      <c r="ACB42" s="78"/>
      <c r="ACC42" s="78"/>
      <c r="ACD42" s="78"/>
      <c r="ACE42" s="78"/>
      <c r="ACF42" s="78"/>
      <c r="ACG42" s="78"/>
      <c r="ACH42" s="78"/>
      <c r="ACI42" s="78"/>
      <c r="ACJ42" s="78"/>
      <c r="ACK42" s="78"/>
      <c r="ACL42" s="78"/>
      <c r="ACM42" s="78"/>
      <c r="ACN42" s="78"/>
      <c r="ACO42" s="78"/>
      <c r="ACP42" s="78"/>
      <c r="ACQ42" s="78"/>
      <c r="ACR42" s="78"/>
      <c r="ACS42" s="78"/>
      <c r="ACT42" s="78"/>
      <c r="ACU42" s="78"/>
      <c r="ACV42" s="78"/>
      <c r="ACW42" s="78"/>
      <c r="ACX42" s="78"/>
      <c r="ACY42" s="78"/>
      <c r="ACZ42" s="78"/>
      <c r="ADA42" s="78"/>
      <c r="ADB42" s="78"/>
      <c r="ADC42" s="78"/>
      <c r="ADD42" s="78"/>
      <c r="ADE42" s="78"/>
      <c r="ADF42" s="78"/>
      <c r="ADG42" s="78"/>
      <c r="ADH42" s="78"/>
      <c r="ADI42" s="78"/>
      <c r="ADJ42" s="78"/>
      <c r="ADK42" s="78"/>
      <c r="ADL42" s="78"/>
      <c r="ADM42" s="78"/>
      <c r="ADN42" s="78"/>
      <c r="ADO42" s="78"/>
      <c r="ADP42" s="78"/>
      <c r="ADQ42" s="78"/>
      <c r="ADR42" s="78"/>
      <c r="ADS42" s="78"/>
      <c r="ADT42" s="78"/>
      <c r="ADU42" s="78"/>
      <c r="ADV42" s="78"/>
      <c r="ADW42" s="78"/>
      <c r="ADX42" s="78"/>
      <c r="ADY42" s="78"/>
      <c r="ADZ42" s="78"/>
      <c r="AEA42" s="78"/>
      <c r="AEB42" s="78"/>
      <c r="AEC42" s="78"/>
      <c r="AED42" s="78"/>
      <c r="AEE42" s="78"/>
      <c r="AEF42" s="78"/>
      <c r="AEG42" s="78"/>
      <c r="AEH42" s="78"/>
      <c r="AEI42" s="78"/>
      <c r="AEJ42" s="78"/>
      <c r="AEK42" s="78"/>
      <c r="AEL42" s="78"/>
      <c r="AEM42" s="78"/>
      <c r="AEN42" s="78"/>
      <c r="AEO42" s="78"/>
      <c r="AEP42" s="78"/>
      <c r="AEQ42" s="78"/>
      <c r="AER42" s="78"/>
      <c r="AES42" s="78"/>
      <c r="AET42" s="78"/>
      <c r="AEU42" s="78"/>
      <c r="AEV42" s="78"/>
      <c r="AEW42" s="78"/>
      <c r="AEX42" s="78"/>
      <c r="AEY42" s="78"/>
      <c r="AEZ42" s="78"/>
      <c r="AFA42" s="78"/>
      <c r="AFB42" s="78"/>
      <c r="AFC42" s="78"/>
      <c r="AFD42" s="78"/>
      <c r="AFE42" s="78"/>
      <c r="AFF42" s="78"/>
      <c r="AFG42" s="78"/>
      <c r="AFH42" s="78"/>
      <c r="AFI42" s="78"/>
      <c r="AFJ42" s="78"/>
      <c r="AFK42" s="78"/>
      <c r="AFL42" s="78"/>
      <c r="AFM42" s="78"/>
      <c r="AFN42" s="78"/>
      <c r="AFO42" s="78"/>
      <c r="AFP42" s="78"/>
      <c r="AFQ42" s="78"/>
      <c r="AFR42" s="78"/>
      <c r="AFS42" s="78"/>
      <c r="AFT42" s="78"/>
      <c r="AFU42" s="78"/>
      <c r="AFV42" s="78"/>
      <c r="AFW42" s="78"/>
      <c r="AFX42" s="78"/>
      <c r="AFY42" s="78"/>
      <c r="AFZ42" s="78"/>
      <c r="AGA42" s="78"/>
      <c r="AGB42" s="78"/>
      <c r="AGC42" s="78"/>
      <c r="AGD42" s="78"/>
      <c r="AGE42" s="78"/>
      <c r="AGF42" s="78"/>
      <c r="AGG42" s="78"/>
      <c r="AGH42" s="78"/>
      <c r="AGI42" s="78"/>
      <c r="AGJ42" s="78"/>
      <c r="AGK42" s="78"/>
      <c r="AGL42" s="78"/>
      <c r="AGM42" s="78"/>
      <c r="AGN42" s="78"/>
      <c r="AGO42" s="78"/>
      <c r="AGP42" s="78"/>
      <c r="AGQ42" s="78"/>
      <c r="AGR42" s="78"/>
      <c r="AGS42" s="78"/>
      <c r="AGT42" s="78"/>
      <c r="AGU42" s="78"/>
      <c r="AGV42" s="78"/>
      <c r="AGW42" s="78"/>
      <c r="AGX42" s="78"/>
      <c r="AGY42" s="78"/>
      <c r="AGZ42" s="78"/>
      <c r="AHA42" s="78"/>
      <c r="AHB42" s="78"/>
      <c r="AHC42" s="78"/>
      <c r="AHD42" s="78"/>
      <c r="AHE42" s="78"/>
      <c r="AHF42" s="78"/>
      <c r="AHG42" s="78"/>
      <c r="AHH42" s="78"/>
      <c r="AHI42" s="78"/>
      <c r="AHJ42" s="78"/>
      <c r="AHK42" s="78"/>
      <c r="AHL42" s="78"/>
      <c r="AHM42" s="78"/>
      <c r="AHN42" s="78"/>
      <c r="AHO42" s="78"/>
      <c r="AHP42" s="78"/>
      <c r="AHQ42" s="78"/>
      <c r="AHR42" s="78"/>
      <c r="AHS42" s="78"/>
      <c r="AHT42" s="78"/>
      <c r="AHU42" s="78"/>
      <c r="AHV42" s="78"/>
      <c r="AHW42" s="78"/>
      <c r="AHX42" s="78"/>
      <c r="AHY42" s="78"/>
      <c r="AHZ42" s="78"/>
      <c r="AIA42" s="78"/>
      <c r="AIB42" s="78"/>
      <c r="AIC42" s="78"/>
      <c r="AID42" s="78"/>
      <c r="AIE42" s="78"/>
      <c r="AIF42" s="78"/>
      <c r="AIG42" s="78"/>
      <c r="AIH42" s="78"/>
      <c r="AII42" s="78"/>
      <c r="AIJ42" s="78"/>
      <c r="AIK42" s="78"/>
      <c r="AIL42" s="78"/>
      <c r="AIM42" s="78"/>
      <c r="AIN42" s="78"/>
      <c r="AIO42" s="78"/>
      <c r="AIP42" s="78"/>
      <c r="AIQ42" s="78"/>
      <c r="AIR42" s="78"/>
      <c r="AIS42" s="78"/>
      <c r="AIT42" s="78"/>
      <c r="AIU42" s="78"/>
      <c r="AIV42" s="78"/>
      <c r="AIW42" s="78"/>
      <c r="AIX42" s="78"/>
      <c r="AIY42" s="78"/>
      <c r="AIZ42" s="78"/>
      <c r="AJA42" s="78"/>
      <c r="AJB42" s="78"/>
      <c r="AJC42" s="78"/>
      <c r="AJD42" s="78"/>
      <c r="AJE42" s="78"/>
      <c r="AJF42" s="78"/>
      <c r="AJG42" s="78"/>
      <c r="AJH42" s="78"/>
      <c r="AJI42" s="78"/>
      <c r="AJJ42" s="78"/>
      <c r="AJK42" s="78"/>
      <c r="AJL42" s="78"/>
      <c r="AJM42" s="78"/>
      <c r="AJN42" s="78"/>
      <c r="AJO42" s="78"/>
      <c r="AJP42" s="78"/>
      <c r="AJQ42" s="78"/>
      <c r="AJR42" s="78"/>
      <c r="AJS42" s="78"/>
      <c r="AJT42" s="78"/>
      <c r="AJU42" s="78"/>
      <c r="AJV42" s="78"/>
      <c r="AJW42" s="78"/>
      <c r="AJX42" s="78"/>
      <c r="AJY42" s="78"/>
      <c r="AJZ42" s="78"/>
      <c r="AKA42" s="78"/>
      <c r="AKB42" s="78"/>
      <c r="AKC42" s="78"/>
      <c r="AKD42" s="78"/>
      <c r="AKE42" s="78"/>
      <c r="AKF42" s="78"/>
      <c r="AKG42" s="78"/>
      <c r="AKH42" s="78"/>
      <c r="AKI42" s="78"/>
      <c r="AKJ42" s="78"/>
      <c r="AKK42" s="78"/>
      <c r="AKL42" s="78"/>
      <c r="AKM42" s="78"/>
      <c r="AKN42" s="78"/>
      <c r="AKO42" s="78"/>
      <c r="AKP42" s="78"/>
      <c r="AKQ42" s="78"/>
      <c r="AKR42" s="78"/>
      <c r="AKS42" s="78"/>
      <c r="AKT42" s="78"/>
      <c r="AKU42" s="78"/>
      <c r="AKV42" s="78"/>
      <c r="AKW42" s="78"/>
      <c r="AKX42" s="78"/>
      <c r="AKY42" s="78"/>
      <c r="AKZ42" s="78"/>
      <c r="ALA42" s="78"/>
      <c r="ALB42" s="78"/>
      <c r="ALC42" s="78"/>
      <c r="ALD42" s="78"/>
      <c r="ALE42" s="78"/>
      <c r="ALF42" s="78"/>
      <c r="ALG42" s="78"/>
      <c r="ALH42" s="78"/>
      <c r="ALI42" s="78"/>
      <c r="ALJ42" s="78"/>
      <c r="ALK42" s="78"/>
      <c r="ALL42" s="78"/>
      <c r="ALM42" s="78"/>
      <c r="ALN42" s="78"/>
      <c r="ALO42" s="78"/>
      <c r="ALP42" s="78"/>
      <c r="ALQ42" s="78"/>
      <c r="ALR42" s="78"/>
      <c r="ALS42" s="78"/>
      <c r="ALT42" s="78"/>
      <c r="ALU42" s="78"/>
      <c r="ALV42" s="78"/>
      <c r="ALW42" s="78"/>
      <c r="ALX42" s="78"/>
      <c r="ALY42" s="78"/>
      <c r="ALZ42" s="78"/>
      <c r="AMA42" s="78"/>
      <c r="AMB42" s="78"/>
      <c r="AMC42" s="78"/>
      <c r="AMD42" s="78"/>
      <c r="AME42" s="78"/>
      <c r="AMF42" s="78"/>
      <c r="AMG42" s="78"/>
      <c r="AMH42" s="78"/>
      <c r="AMI42" s="78"/>
      <c r="AMJ42" s="78"/>
      <c r="AMK42" s="78"/>
      <c r="AML42" s="78"/>
      <c r="AMM42" s="78"/>
      <c r="AMN42" s="78"/>
      <c r="AMO42" s="78"/>
      <c r="AMP42" s="78"/>
      <c r="AMQ42" s="78"/>
      <c r="AMR42" s="78"/>
      <c r="AMS42" s="78"/>
      <c r="AMT42" s="78"/>
      <c r="AMU42" s="78"/>
      <c r="AMV42" s="78"/>
      <c r="AMW42" s="78"/>
      <c r="AMX42" s="78"/>
      <c r="AMY42" s="78"/>
      <c r="AMZ42" s="78"/>
      <c r="ANA42" s="78"/>
      <c r="ANB42" s="78"/>
      <c r="ANC42" s="78"/>
      <c r="AND42" s="78"/>
      <c r="ANE42" s="78"/>
      <c r="ANF42" s="78"/>
      <c r="ANG42" s="78"/>
      <c r="ANH42" s="78"/>
      <c r="ANI42" s="78"/>
      <c r="ANJ42" s="78"/>
      <c r="ANK42" s="78"/>
      <c r="ANL42" s="78"/>
      <c r="ANM42" s="78"/>
      <c r="ANN42" s="78"/>
      <c r="ANO42" s="78"/>
      <c r="ANP42" s="78"/>
      <c r="ANQ42" s="78"/>
      <c r="ANR42" s="78"/>
      <c r="ANS42" s="78"/>
      <c r="ANT42" s="78"/>
      <c r="ANU42" s="78"/>
      <c r="ANV42" s="78"/>
      <c r="ANW42" s="78"/>
      <c r="ANX42" s="78"/>
      <c r="ANY42" s="78"/>
      <c r="ANZ42" s="78"/>
      <c r="AOA42" s="78"/>
      <c r="AOB42" s="78"/>
      <c r="AOC42" s="78"/>
      <c r="AOD42" s="78"/>
      <c r="AOE42" s="78"/>
      <c r="AOF42" s="78"/>
      <c r="AOG42" s="78"/>
      <c r="AOH42" s="78"/>
      <c r="AOI42" s="78"/>
      <c r="AOJ42" s="78"/>
      <c r="AOK42" s="78"/>
      <c r="AOL42" s="78"/>
      <c r="AOM42" s="78"/>
      <c r="AON42" s="78"/>
      <c r="AOO42" s="78"/>
      <c r="AOP42" s="78"/>
      <c r="AOQ42" s="78"/>
      <c r="AOR42" s="78"/>
      <c r="AOS42" s="78"/>
      <c r="AOT42" s="78"/>
      <c r="AOU42" s="78"/>
      <c r="AOV42" s="78"/>
      <c r="AOW42" s="78"/>
      <c r="AOX42" s="78"/>
      <c r="AOY42" s="78"/>
      <c r="AOZ42" s="78"/>
      <c r="APA42" s="78"/>
      <c r="APB42" s="78"/>
      <c r="APC42" s="78"/>
      <c r="APD42" s="78"/>
      <c r="APE42" s="78"/>
      <c r="APF42" s="78"/>
      <c r="APG42" s="78"/>
      <c r="APH42" s="78"/>
      <c r="API42" s="78"/>
      <c r="APJ42" s="78"/>
      <c r="APK42" s="78"/>
      <c r="APL42" s="78"/>
      <c r="APM42" s="78"/>
      <c r="APN42" s="78"/>
      <c r="APO42" s="78"/>
      <c r="APP42" s="78"/>
      <c r="APQ42" s="78"/>
      <c r="APR42" s="78"/>
      <c r="APS42" s="78"/>
      <c r="APT42" s="78"/>
      <c r="APU42" s="78"/>
      <c r="APV42" s="78"/>
      <c r="APW42" s="78"/>
      <c r="APX42" s="78"/>
      <c r="APY42" s="78"/>
      <c r="APZ42" s="78"/>
      <c r="AQA42" s="78"/>
      <c r="AQB42" s="78"/>
      <c r="AQC42" s="78"/>
      <c r="AQD42" s="78"/>
      <c r="AQE42" s="78"/>
      <c r="AQF42" s="78"/>
      <c r="AQG42" s="78"/>
      <c r="AQH42" s="78"/>
      <c r="AQI42" s="78"/>
      <c r="AQJ42" s="78"/>
      <c r="AQK42" s="78"/>
      <c r="AQL42" s="78"/>
      <c r="AQM42" s="78"/>
      <c r="AQN42" s="78"/>
      <c r="AQO42" s="78"/>
      <c r="AQP42" s="78"/>
      <c r="AQQ42" s="78"/>
      <c r="AQR42" s="78"/>
      <c r="AQS42" s="78"/>
      <c r="AQT42" s="78"/>
      <c r="AQU42" s="78"/>
      <c r="AQV42" s="78"/>
      <c r="AQW42" s="78"/>
      <c r="AQX42" s="78"/>
      <c r="AQY42" s="78"/>
      <c r="AQZ42" s="78"/>
      <c r="ARA42" s="78"/>
      <c r="ARB42" s="78"/>
      <c r="ARC42" s="78"/>
      <c r="ARD42" s="78"/>
      <c r="ARE42" s="78"/>
      <c r="ARF42" s="78"/>
      <c r="ARG42" s="78"/>
      <c r="ARH42" s="78"/>
      <c r="ARI42" s="78"/>
      <c r="ARJ42" s="78"/>
      <c r="ARK42" s="78"/>
      <c r="ARL42" s="78"/>
      <c r="ARM42" s="78"/>
      <c r="ARN42" s="78"/>
      <c r="ARO42" s="78"/>
      <c r="ARP42" s="78"/>
      <c r="ARQ42" s="78"/>
      <c r="ARR42" s="78"/>
      <c r="ARS42" s="78"/>
      <c r="ART42" s="78"/>
      <c r="ARU42" s="78"/>
      <c r="ARV42" s="78"/>
      <c r="ARW42" s="78"/>
      <c r="ARX42" s="78"/>
      <c r="ARY42" s="78"/>
      <c r="ARZ42" s="78"/>
      <c r="ASA42" s="78"/>
      <c r="ASB42" s="78"/>
      <c r="ASC42" s="78"/>
      <c r="ASD42" s="78"/>
      <c r="ASE42" s="78"/>
      <c r="ASF42" s="78"/>
      <c r="ASG42" s="78"/>
      <c r="ASH42" s="78"/>
      <c r="ASI42" s="78"/>
      <c r="ASJ42" s="78"/>
      <c r="ASK42" s="78"/>
      <c r="ASL42" s="78"/>
      <c r="ASM42" s="78"/>
      <c r="ASN42" s="78"/>
      <c r="ASO42" s="78"/>
      <c r="ASP42" s="78"/>
      <c r="ASQ42" s="78"/>
      <c r="ASR42" s="78"/>
      <c r="ASS42" s="78"/>
      <c r="AST42" s="78"/>
      <c r="ASU42" s="78"/>
      <c r="ASV42" s="78"/>
      <c r="ASW42" s="78"/>
      <c r="ASX42" s="78"/>
      <c r="ASY42" s="78"/>
      <c r="ASZ42" s="78"/>
      <c r="ATA42" s="78"/>
      <c r="ATB42" s="78"/>
      <c r="ATC42" s="78"/>
      <c r="ATD42" s="78"/>
      <c r="ATE42" s="78"/>
      <c r="ATF42" s="78"/>
      <c r="ATG42" s="78"/>
      <c r="ATH42" s="78"/>
      <c r="ATI42" s="78"/>
      <c r="ATJ42" s="78"/>
      <c r="ATK42" s="78"/>
      <c r="ATL42" s="78"/>
      <c r="ATM42" s="78"/>
      <c r="ATN42" s="78"/>
      <c r="ATO42" s="78"/>
      <c r="ATP42" s="78"/>
      <c r="ATQ42" s="78"/>
      <c r="ATR42" s="78"/>
      <c r="ATS42" s="78"/>
      <c r="ATT42" s="78"/>
      <c r="ATU42" s="78"/>
      <c r="ATV42" s="78"/>
      <c r="ATW42" s="78"/>
      <c r="ATX42" s="78"/>
      <c r="ATY42" s="78"/>
      <c r="ATZ42" s="78"/>
      <c r="AUA42" s="78"/>
      <c r="AUB42" s="78"/>
      <c r="AUC42" s="78"/>
      <c r="AUD42" s="78"/>
      <c r="AUE42" s="78"/>
      <c r="AUF42" s="78"/>
      <c r="AUG42" s="78"/>
      <c r="AUH42" s="78"/>
      <c r="AUI42" s="78"/>
      <c r="AUJ42" s="78"/>
      <c r="AUK42" s="78"/>
      <c r="AUL42" s="78"/>
      <c r="AUM42" s="78"/>
      <c r="AUN42" s="78"/>
      <c r="AUO42" s="78"/>
      <c r="AUP42" s="78"/>
      <c r="AUQ42" s="78"/>
      <c r="AUR42" s="78"/>
      <c r="AUS42" s="78"/>
      <c r="AUT42" s="78"/>
      <c r="AUU42" s="78"/>
      <c r="AUV42" s="78"/>
      <c r="AUW42" s="78"/>
      <c r="AUX42" s="78"/>
      <c r="AUY42" s="78"/>
      <c r="AUZ42" s="78"/>
      <c r="AVA42" s="78"/>
      <c r="AVB42" s="78"/>
      <c r="AVC42" s="78"/>
      <c r="AVD42" s="78"/>
      <c r="AVE42" s="78"/>
      <c r="AVF42" s="78"/>
      <c r="AVG42" s="78"/>
      <c r="AVH42" s="78"/>
      <c r="AVI42" s="78"/>
      <c r="AVJ42" s="78"/>
      <c r="AVK42" s="78"/>
      <c r="AVL42" s="78"/>
      <c r="AVM42" s="78"/>
      <c r="AVN42" s="78"/>
      <c r="AVO42" s="78"/>
      <c r="AVP42" s="78"/>
      <c r="AVQ42" s="78"/>
      <c r="AVR42" s="78"/>
      <c r="AVS42" s="78"/>
      <c r="AVT42" s="78"/>
      <c r="AVU42" s="78"/>
      <c r="AVV42" s="78"/>
      <c r="AVW42" s="78"/>
      <c r="AVX42" s="78"/>
      <c r="AVY42" s="78"/>
      <c r="AVZ42" s="78"/>
      <c r="AWA42" s="78"/>
      <c r="AWB42" s="78"/>
      <c r="AWC42" s="78"/>
      <c r="AWD42" s="78"/>
      <c r="AWE42" s="78"/>
      <c r="AWF42" s="78"/>
      <c r="AWG42" s="78"/>
      <c r="AWH42" s="78"/>
      <c r="AWI42" s="78"/>
      <c r="AWJ42" s="78"/>
      <c r="AWK42" s="78"/>
      <c r="AWL42" s="78"/>
      <c r="AWM42" s="78"/>
      <c r="AWN42" s="78"/>
      <c r="AWO42" s="78"/>
      <c r="AWP42" s="78"/>
      <c r="AWQ42" s="78"/>
      <c r="AWR42" s="78"/>
      <c r="AWS42" s="78"/>
      <c r="AWT42" s="78"/>
      <c r="AWU42" s="78"/>
      <c r="AWV42" s="78"/>
      <c r="AWW42" s="78"/>
      <c r="AWX42" s="78"/>
      <c r="AWY42" s="78"/>
      <c r="AWZ42" s="78"/>
      <c r="AXA42" s="78"/>
      <c r="AXB42" s="78"/>
      <c r="AXC42" s="78"/>
      <c r="AXD42" s="78"/>
      <c r="AXE42" s="78"/>
      <c r="AXF42" s="78"/>
      <c r="AXG42" s="78"/>
      <c r="AXH42" s="78"/>
      <c r="AXI42" s="78"/>
      <c r="AXJ42" s="78"/>
      <c r="AXK42" s="78"/>
      <c r="AXL42" s="78"/>
      <c r="AXM42" s="78"/>
      <c r="AXN42" s="78"/>
      <c r="AXO42" s="78"/>
      <c r="AXP42" s="78"/>
      <c r="AXQ42" s="78"/>
      <c r="AXR42" s="78"/>
      <c r="AXS42" s="78"/>
      <c r="AXT42" s="78"/>
      <c r="AXU42" s="78"/>
      <c r="AXV42" s="78"/>
      <c r="AXW42" s="78"/>
      <c r="AXX42" s="78"/>
      <c r="AXY42" s="78"/>
      <c r="AXZ42" s="78"/>
      <c r="AYA42" s="78"/>
      <c r="AYB42" s="78"/>
      <c r="AYC42" s="78"/>
      <c r="AYD42" s="78"/>
      <c r="AYE42" s="78"/>
      <c r="AYF42" s="78"/>
      <c r="AYG42" s="78"/>
      <c r="AYH42" s="78"/>
      <c r="AYI42" s="78"/>
      <c r="AYJ42" s="78"/>
      <c r="AYK42" s="78"/>
      <c r="AYL42" s="78"/>
      <c r="AYM42" s="78"/>
      <c r="AYN42" s="78"/>
      <c r="AYO42" s="78"/>
      <c r="AYP42" s="78"/>
      <c r="AYQ42" s="78"/>
      <c r="AYR42" s="78"/>
      <c r="AYS42" s="78"/>
      <c r="AYT42" s="78"/>
      <c r="AYU42" s="78"/>
      <c r="AYV42" s="78"/>
      <c r="AYW42" s="78"/>
      <c r="AYX42" s="78"/>
      <c r="AYY42" s="78"/>
      <c r="AYZ42" s="78"/>
      <c r="AZA42" s="78"/>
      <c r="AZB42" s="78"/>
      <c r="AZC42" s="78"/>
      <c r="AZD42" s="78"/>
      <c r="AZE42" s="78"/>
      <c r="AZF42" s="78"/>
      <c r="AZG42" s="78"/>
      <c r="AZH42" s="78"/>
      <c r="AZI42" s="78"/>
      <c r="AZJ42" s="78"/>
      <c r="AZK42" s="78"/>
      <c r="AZL42" s="78"/>
      <c r="AZM42" s="78"/>
      <c r="AZN42" s="78"/>
      <c r="AZO42" s="78"/>
      <c r="AZP42" s="78"/>
      <c r="AZQ42" s="78"/>
      <c r="AZR42" s="78"/>
      <c r="AZS42" s="78"/>
      <c r="AZT42" s="78"/>
      <c r="AZU42" s="78"/>
      <c r="AZV42" s="78"/>
      <c r="AZW42" s="78"/>
      <c r="AZX42" s="78"/>
      <c r="AZY42" s="78"/>
      <c r="AZZ42" s="78"/>
      <c r="BAA42" s="78"/>
      <c r="BAB42" s="78"/>
      <c r="BAC42" s="78"/>
      <c r="BAD42" s="78"/>
      <c r="BAE42" s="78"/>
      <c r="BAF42" s="78"/>
      <c r="BAG42" s="78"/>
      <c r="BAH42" s="78"/>
      <c r="BAI42" s="78"/>
      <c r="BAJ42" s="78"/>
      <c r="BAK42" s="78"/>
      <c r="BAL42" s="78"/>
      <c r="BAM42" s="78"/>
      <c r="BAN42" s="78"/>
      <c r="BAO42" s="78"/>
      <c r="BAP42" s="78"/>
      <c r="BAQ42" s="78"/>
      <c r="BAR42" s="78"/>
      <c r="BAS42" s="78"/>
      <c r="BAT42" s="78"/>
      <c r="BAU42" s="78"/>
      <c r="BAV42" s="78"/>
      <c r="BAW42" s="78"/>
      <c r="BAX42" s="78"/>
      <c r="BAY42" s="78"/>
      <c r="BAZ42" s="78"/>
      <c r="BBA42" s="78"/>
      <c r="BBB42" s="78"/>
      <c r="BBC42" s="78"/>
      <c r="BBD42" s="78"/>
      <c r="BBE42" s="78"/>
      <c r="BBF42" s="78"/>
      <c r="BBG42" s="78"/>
      <c r="BBH42" s="78"/>
      <c r="BBI42" s="78"/>
      <c r="BBJ42" s="78"/>
      <c r="BBK42" s="78"/>
      <c r="BBL42" s="78"/>
      <c r="BBM42" s="78"/>
      <c r="BBN42" s="78"/>
      <c r="BBO42" s="78"/>
      <c r="BBP42" s="78"/>
      <c r="BBQ42" s="78"/>
      <c r="BBR42" s="78"/>
      <c r="BBS42" s="78"/>
      <c r="BBT42" s="78"/>
      <c r="BBU42" s="78"/>
      <c r="BBV42" s="78"/>
      <c r="BBW42" s="78"/>
      <c r="BBX42" s="78"/>
      <c r="BBY42" s="78"/>
      <c r="BBZ42" s="78"/>
      <c r="BCA42" s="78"/>
      <c r="BCB42" s="78"/>
      <c r="BCC42" s="78"/>
      <c r="BCD42" s="78"/>
      <c r="BCE42" s="78"/>
      <c r="BCF42" s="78"/>
      <c r="BCG42" s="78"/>
      <c r="BCH42" s="78"/>
      <c r="BCI42" s="78"/>
      <c r="BCJ42" s="78"/>
      <c r="BCK42" s="78"/>
      <c r="BCL42" s="78"/>
      <c r="BCM42" s="78"/>
      <c r="BCN42" s="78"/>
      <c r="BCO42" s="78"/>
      <c r="BCP42" s="78"/>
      <c r="BCQ42" s="78"/>
      <c r="BCR42" s="78"/>
      <c r="BCS42" s="78"/>
      <c r="BCT42" s="78"/>
      <c r="BCU42" s="78"/>
      <c r="BCV42" s="78"/>
      <c r="BCW42" s="78"/>
      <c r="BCX42" s="78"/>
      <c r="BCY42" s="78"/>
      <c r="BCZ42" s="78"/>
      <c r="BDA42" s="78"/>
      <c r="BDB42" s="78"/>
      <c r="BDC42" s="78"/>
      <c r="BDD42" s="78"/>
      <c r="BDE42" s="78"/>
      <c r="BDF42" s="78"/>
      <c r="BDG42" s="78"/>
      <c r="BDH42" s="78"/>
      <c r="BDI42" s="78"/>
      <c r="BDJ42" s="78"/>
      <c r="BDK42" s="78"/>
      <c r="BDL42" s="78"/>
      <c r="BDM42" s="78"/>
      <c r="BDN42" s="78"/>
      <c r="BDO42" s="78"/>
      <c r="BDP42" s="78"/>
      <c r="BDQ42" s="78"/>
      <c r="BDR42" s="78"/>
      <c r="BDS42" s="78"/>
      <c r="BDT42" s="78"/>
      <c r="BDU42" s="78"/>
      <c r="BDV42" s="78"/>
      <c r="BDW42" s="78"/>
      <c r="BDX42" s="78"/>
      <c r="BDY42" s="78"/>
      <c r="BDZ42" s="78"/>
      <c r="BEA42" s="78"/>
      <c r="BEB42" s="78"/>
      <c r="BEC42" s="78"/>
      <c r="BED42" s="78"/>
      <c r="BEE42" s="78"/>
      <c r="BEF42" s="78"/>
      <c r="BEG42" s="78"/>
      <c r="BEH42" s="78"/>
      <c r="BEI42" s="78"/>
      <c r="BEJ42" s="78"/>
      <c r="BEK42" s="78"/>
      <c r="BEL42" s="78"/>
      <c r="BEM42" s="78"/>
      <c r="BEN42" s="78"/>
      <c r="BEO42" s="78"/>
      <c r="BEP42" s="78"/>
      <c r="BEQ42" s="78"/>
      <c r="BER42" s="78"/>
      <c r="BES42" s="78"/>
      <c r="BET42" s="78"/>
      <c r="BEU42" s="78"/>
      <c r="BEV42" s="78"/>
      <c r="BEW42" s="78"/>
      <c r="BEX42" s="78"/>
      <c r="BEY42" s="78"/>
      <c r="BEZ42" s="78"/>
      <c r="BFA42" s="78"/>
      <c r="BFB42" s="78"/>
      <c r="BFC42" s="78"/>
      <c r="BFD42" s="78"/>
      <c r="BFE42" s="78"/>
      <c r="BFF42" s="78"/>
      <c r="BFG42" s="78"/>
      <c r="BFH42" s="78"/>
      <c r="BFI42" s="78"/>
      <c r="BFJ42" s="78"/>
      <c r="BFK42" s="78"/>
      <c r="BFL42" s="78"/>
      <c r="BFM42" s="78"/>
      <c r="BFN42" s="78"/>
      <c r="BFO42" s="78"/>
      <c r="BFP42" s="78"/>
      <c r="BFQ42" s="78"/>
      <c r="BFR42" s="78"/>
      <c r="BFS42" s="78"/>
      <c r="BFT42" s="78"/>
      <c r="BFU42" s="78"/>
      <c r="BFV42" s="78"/>
      <c r="BFW42" s="78"/>
      <c r="BFX42" s="78"/>
      <c r="BFY42" s="78"/>
      <c r="BFZ42" s="78"/>
      <c r="BGA42" s="78"/>
      <c r="BGB42" s="78"/>
      <c r="BGC42" s="78"/>
      <c r="BGD42" s="78"/>
      <c r="BGE42" s="78"/>
      <c r="BGF42" s="78"/>
      <c r="BGG42" s="78"/>
      <c r="BGH42" s="78"/>
      <c r="BGI42" s="78"/>
      <c r="BGJ42" s="78"/>
      <c r="BGK42" s="78"/>
      <c r="BGL42" s="78"/>
      <c r="BGM42" s="78"/>
      <c r="BGN42" s="78"/>
      <c r="BGO42" s="78"/>
      <c r="BGP42" s="78"/>
      <c r="BGQ42" s="78"/>
      <c r="BGR42" s="78"/>
      <c r="BGS42" s="78"/>
      <c r="BGT42" s="78"/>
      <c r="BGU42" s="78"/>
      <c r="BGV42" s="78"/>
      <c r="BGW42" s="78"/>
      <c r="BGX42" s="78"/>
      <c r="BGY42" s="78"/>
      <c r="BGZ42" s="78"/>
      <c r="BHA42" s="78"/>
      <c r="BHB42" s="78"/>
      <c r="BHC42" s="78"/>
      <c r="BHD42" s="78"/>
      <c r="BHE42" s="78"/>
      <c r="BHF42" s="78"/>
      <c r="BHG42" s="78"/>
      <c r="BHH42" s="78"/>
      <c r="BHI42" s="78"/>
      <c r="BHJ42" s="78"/>
      <c r="BHK42" s="78"/>
      <c r="BHL42" s="78"/>
      <c r="BHM42" s="78"/>
      <c r="BHN42" s="78"/>
      <c r="BHO42" s="78"/>
      <c r="BHP42" s="78"/>
      <c r="BHQ42" s="78"/>
      <c r="BHR42" s="78"/>
      <c r="BHS42" s="78"/>
      <c r="BHT42" s="78"/>
      <c r="BHU42" s="78"/>
      <c r="BHV42" s="78"/>
      <c r="BHW42" s="78"/>
      <c r="BHX42" s="78"/>
      <c r="BHY42" s="78"/>
      <c r="BHZ42" s="78"/>
      <c r="BIA42" s="78"/>
      <c r="BIB42" s="78"/>
      <c r="BIC42" s="78"/>
      <c r="BID42" s="78"/>
      <c r="BIE42" s="78"/>
      <c r="BIF42" s="78"/>
      <c r="BIG42" s="78"/>
      <c r="BIH42" s="78"/>
      <c r="BII42" s="78"/>
      <c r="BIJ42" s="78"/>
      <c r="BIK42" s="78"/>
      <c r="BIL42" s="78"/>
      <c r="BIM42" s="78"/>
      <c r="BIN42" s="78"/>
      <c r="BIO42" s="78"/>
      <c r="BIP42" s="78"/>
      <c r="BIQ42" s="78"/>
      <c r="BIR42" s="78"/>
      <c r="BIS42" s="78"/>
      <c r="BIT42" s="78"/>
      <c r="BIU42" s="78"/>
      <c r="BIV42" s="78"/>
      <c r="BIW42" s="78"/>
      <c r="BIX42" s="78"/>
      <c r="BIY42" s="78"/>
      <c r="BIZ42" s="78"/>
      <c r="BJA42" s="78"/>
      <c r="BJB42" s="78"/>
      <c r="BJC42" s="78"/>
      <c r="BJD42" s="78"/>
      <c r="BJE42" s="78"/>
      <c r="BJF42" s="78"/>
      <c r="BJG42" s="78"/>
      <c r="BJH42" s="78"/>
      <c r="BJI42" s="78"/>
      <c r="BJJ42" s="78"/>
      <c r="BJK42" s="78"/>
      <c r="BJL42" s="78"/>
      <c r="BJM42" s="78"/>
      <c r="BJN42" s="78"/>
      <c r="BJO42" s="78"/>
      <c r="BJP42" s="78"/>
      <c r="BJQ42" s="78"/>
      <c r="BJR42" s="78"/>
      <c r="BJS42" s="78"/>
      <c r="BJT42" s="78"/>
      <c r="BJU42" s="78"/>
      <c r="BJV42" s="78"/>
      <c r="BJW42" s="78"/>
      <c r="BJX42" s="78"/>
      <c r="BJY42" s="78"/>
      <c r="BJZ42" s="78"/>
      <c r="BKA42" s="78"/>
      <c r="BKB42" s="78"/>
      <c r="BKC42" s="78"/>
      <c r="BKD42" s="78"/>
      <c r="BKE42" s="78"/>
      <c r="BKF42" s="78"/>
      <c r="BKG42" s="78"/>
      <c r="BKH42" s="78"/>
      <c r="BKI42" s="78"/>
      <c r="BKJ42" s="78"/>
      <c r="BKK42" s="78"/>
      <c r="BKL42" s="78"/>
      <c r="BKM42" s="78"/>
      <c r="BKN42" s="78"/>
      <c r="BKO42" s="78"/>
      <c r="BKP42" s="78"/>
      <c r="BKQ42" s="78"/>
      <c r="BKR42" s="78"/>
      <c r="BKS42" s="78"/>
      <c r="BKT42" s="78"/>
      <c r="BKU42" s="78"/>
      <c r="BKV42" s="78"/>
      <c r="BKW42" s="78"/>
      <c r="BKX42" s="78"/>
      <c r="BKY42" s="78"/>
      <c r="BKZ42" s="78"/>
      <c r="BLA42" s="78"/>
      <c r="BLB42" s="78"/>
      <c r="BLC42" s="78"/>
      <c r="BLD42" s="78"/>
      <c r="BLE42" s="78"/>
      <c r="BLF42" s="78"/>
      <c r="BLG42" s="78"/>
      <c r="BLH42" s="78"/>
      <c r="BLI42" s="78"/>
      <c r="BLJ42" s="78"/>
      <c r="BLK42" s="78"/>
      <c r="BLL42" s="78"/>
      <c r="BLM42" s="78"/>
      <c r="BLN42" s="78"/>
      <c r="BLO42" s="78"/>
      <c r="BLP42" s="78"/>
      <c r="BLQ42" s="78"/>
      <c r="BLR42" s="78"/>
      <c r="BLS42" s="78"/>
      <c r="BLT42" s="78"/>
      <c r="BLU42" s="78"/>
      <c r="BLV42" s="78"/>
      <c r="BLW42" s="78"/>
      <c r="BLX42" s="78"/>
      <c r="BLY42" s="78"/>
      <c r="BLZ42" s="78"/>
      <c r="BMA42" s="78"/>
      <c r="BMB42" s="78"/>
      <c r="BMC42" s="78"/>
      <c r="BMD42" s="78"/>
      <c r="BME42" s="78"/>
      <c r="BMF42" s="78"/>
      <c r="BMG42" s="78"/>
      <c r="BMH42" s="78"/>
      <c r="BMI42" s="78"/>
      <c r="BMJ42" s="78"/>
      <c r="BMK42" s="78"/>
      <c r="BML42" s="78"/>
      <c r="BMM42" s="78"/>
      <c r="BMN42" s="78"/>
      <c r="BMO42" s="78"/>
      <c r="BMP42" s="78"/>
      <c r="BMQ42" s="78"/>
      <c r="BMR42" s="78"/>
      <c r="BMS42" s="78"/>
      <c r="BMT42" s="78"/>
      <c r="BMU42" s="78"/>
      <c r="BMV42" s="78"/>
      <c r="BMW42" s="78"/>
      <c r="BMX42" s="78"/>
      <c r="BMY42" s="78"/>
      <c r="BMZ42" s="78"/>
      <c r="BNA42" s="78"/>
      <c r="BNB42" s="78"/>
      <c r="BNC42" s="78"/>
      <c r="BND42" s="78"/>
      <c r="BNE42" s="78"/>
      <c r="BNF42" s="78"/>
      <c r="BNG42" s="78"/>
      <c r="BNH42" s="78"/>
      <c r="BNI42" s="78"/>
      <c r="BNJ42" s="78"/>
      <c r="BNK42" s="78"/>
      <c r="BNL42" s="78"/>
      <c r="BNM42" s="78"/>
      <c r="BNN42" s="78"/>
      <c r="BNO42" s="78"/>
      <c r="BNP42" s="78"/>
      <c r="BNQ42" s="78"/>
      <c r="BNR42" s="78"/>
      <c r="BNS42" s="78"/>
      <c r="BNT42" s="78"/>
      <c r="BNU42" s="78"/>
      <c r="BNV42" s="78"/>
      <c r="BNW42" s="78"/>
      <c r="BNX42" s="78"/>
      <c r="BNY42" s="78"/>
      <c r="BNZ42" s="78"/>
      <c r="BOA42" s="78"/>
      <c r="BOB42" s="78"/>
      <c r="BOC42" s="78"/>
      <c r="BOD42" s="78"/>
      <c r="BOE42" s="78"/>
      <c r="BOF42" s="78"/>
      <c r="BOG42" s="78"/>
      <c r="BOH42" s="78"/>
      <c r="BOI42" s="78"/>
      <c r="BOJ42" s="78"/>
      <c r="BOK42" s="78"/>
      <c r="BOL42" s="78"/>
      <c r="BOM42" s="78"/>
      <c r="BON42" s="78"/>
      <c r="BOO42" s="78"/>
      <c r="BOP42" s="78"/>
      <c r="BOQ42" s="78"/>
      <c r="BOR42" s="78"/>
      <c r="BOS42" s="78"/>
      <c r="BOT42" s="78"/>
      <c r="BOU42" s="78"/>
      <c r="BOV42" s="78"/>
      <c r="BOW42" s="78"/>
      <c r="BOX42" s="78"/>
      <c r="BOY42" s="78"/>
      <c r="BOZ42" s="78"/>
      <c r="BPA42" s="78"/>
      <c r="BPB42" s="78"/>
      <c r="BPC42" s="78"/>
      <c r="BPD42" s="78"/>
      <c r="BPE42" s="78"/>
      <c r="BPF42" s="78"/>
      <c r="BPG42" s="78"/>
      <c r="BPH42" s="78"/>
      <c r="BPI42" s="78"/>
      <c r="BPJ42" s="78"/>
      <c r="BPK42" s="78"/>
      <c r="BPL42" s="78"/>
      <c r="BPM42" s="78"/>
      <c r="BPN42" s="78"/>
      <c r="BPO42" s="78"/>
      <c r="BPP42" s="78"/>
      <c r="BPQ42" s="78"/>
      <c r="BPR42" s="78"/>
      <c r="BPS42" s="78"/>
      <c r="BPT42" s="78"/>
      <c r="BPU42" s="78"/>
      <c r="BPV42" s="78"/>
      <c r="BPW42" s="78"/>
      <c r="BPX42" s="78"/>
      <c r="BPY42" s="78"/>
      <c r="BPZ42" s="78"/>
      <c r="BQA42" s="78"/>
      <c r="BQB42" s="78"/>
      <c r="BQC42" s="78"/>
      <c r="BQD42" s="78"/>
      <c r="BQE42" s="78"/>
      <c r="BQF42" s="78"/>
      <c r="BQG42" s="78"/>
      <c r="BQH42" s="78"/>
      <c r="BQI42" s="78"/>
      <c r="BQJ42" s="78"/>
      <c r="BQK42" s="78"/>
      <c r="BQL42" s="78"/>
      <c r="BQM42" s="78"/>
      <c r="BQN42" s="78"/>
      <c r="BQO42" s="78"/>
      <c r="BQP42" s="78"/>
      <c r="BQQ42" s="78"/>
      <c r="BQR42" s="78"/>
      <c r="BQS42" s="78"/>
      <c r="BQT42" s="78"/>
      <c r="BQU42" s="78"/>
      <c r="BQV42" s="78"/>
      <c r="BQW42" s="78"/>
      <c r="BQX42" s="78"/>
      <c r="BQY42" s="78"/>
      <c r="BQZ42" s="78"/>
      <c r="BRA42" s="78"/>
      <c r="BRB42" s="78"/>
      <c r="BRC42" s="78"/>
      <c r="BRD42" s="78"/>
      <c r="BRE42" s="78"/>
      <c r="BRF42" s="78"/>
      <c r="BRG42" s="78"/>
      <c r="BRH42" s="78"/>
      <c r="BRI42" s="78"/>
      <c r="BRJ42" s="78"/>
      <c r="BRK42" s="78"/>
      <c r="BRL42" s="78"/>
      <c r="BRM42" s="78"/>
      <c r="BRN42" s="78"/>
      <c r="BRO42" s="78"/>
      <c r="BRP42" s="78"/>
      <c r="BRQ42" s="78"/>
      <c r="BRR42" s="78"/>
      <c r="BRS42" s="78"/>
      <c r="BRT42" s="78"/>
      <c r="BRU42" s="78"/>
      <c r="BRV42" s="78"/>
      <c r="BRW42" s="78"/>
      <c r="BRX42" s="78"/>
      <c r="BRY42" s="78"/>
      <c r="BRZ42" s="78"/>
      <c r="BSA42" s="78"/>
      <c r="BSB42" s="78"/>
      <c r="BSC42" s="78"/>
      <c r="BSD42" s="78"/>
      <c r="BSE42" s="78"/>
      <c r="BSF42" s="78"/>
      <c r="BSG42" s="78"/>
      <c r="BSH42" s="78"/>
      <c r="BSI42" s="78"/>
      <c r="BSJ42" s="78"/>
      <c r="BSK42" s="78"/>
      <c r="BSL42" s="78"/>
      <c r="BSM42" s="78"/>
      <c r="BSN42" s="78"/>
      <c r="BSO42" s="78"/>
      <c r="BSP42" s="78"/>
      <c r="BSQ42" s="78"/>
      <c r="BSR42" s="78"/>
      <c r="BSS42" s="78"/>
      <c r="BST42" s="78"/>
      <c r="BSU42" s="78"/>
      <c r="BSV42" s="78"/>
      <c r="BSW42" s="78"/>
      <c r="BSX42" s="78"/>
      <c r="BSY42" s="78"/>
      <c r="BSZ42" s="78"/>
      <c r="BTA42" s="78"/>
      <c r="BTB42" s="78"/>
      <c r="BTC42" s="78"/>
      <c r="BTD42" s="78"/>
      <c r="BTE42" s="78"/>
      <c r="BTF42" s="78"/>
      <c r="BTG42" s="78"/>
      <c r="BTH42" s="78"/>
      <c r="BTI42" s="78"/>
      <c r="BTJ42" s="78"/>
      <c r="BTK42" s="78"/>
      <c r="BTL42" s="78"/>
      <c r="BTM42" s="78"/>
      <c r="BTN42" s="78"/>
      <c r="BTO42" s="78"/>
      <c r="BTP42" s="78"/>
      <c r="BTQ42" s="78"/>
      <c r="BTR42" s="78"/>
      <c r="BTS42" s="78"/>
      <c r="BTT42" s="78"/>
      <c r="BTU42" s="78"/>
      <c r="BTV42" s="78"/>
      <c r="BTW42" s="78"/>
      <c r="BTX42" s="78"/>
      <c r="BTY42" s="78"/>
      <c r="BTZ42" s="78"/>
      <c r="BUA42" s="78"/>
      <c r="BUB42" s="78"/>
      <c r="BUC42" s="78"/>
      <c r="BUD42" s="78"/>
      <c r="BUE42" s="78"/>
      <c r="BUF42" s="78"/>
      <c r="BUG42" s="78"/>
      <c r="BUH42" s="78"/>
      <c r="BUI42" s="78"/>
      <c r="BUJ42" s="78"/>
      <c r="BUK42" s="78"/>
      <c r="BUL42" s="78"/>
      <c r="BUM42" s="78"/>
      <c r="BUN42" s="78"/>
      <c r="BUO42" s="78"/>
      <c r="BUP42" s="78"/>
      <c r="BUQ42" s="78"/>
      <c r="BUR42" s="78"/>
      <c r="BUS42" s="78"/>
      <c r="BUT42" s="78"/>
      <c r="BUU42" s="78"/>
      <c r="BUV42" s="78"/>
      <c r="BUW42" s="78"/>
      <c r="BUX42" s="78"/>
      <c r="BUY42" s="78"/>
      <c r="BUZ42" s="78"/>
      <c r="BVA42" s="78"/>
      <c r="BVB42" s="78"/>
      <c r="BVC42" s="78"/>
      <c r="BVD42" s="78"/>
      <c r="BVE42" s="78"/>
      <c r="BVF42" s="78"/>
      <c r="BVG42" s="78"/>
      <c r="BVH42" s="78"/>
      <c r="BVI42" s="78"/>
      <c r="BVJ42" s="78"/>
      <c r="BVK42" s="78"/>
      <c r="BVL42" s="78"/>
      <c r="BVM42" s="78"/>
      <c r="BVN42" s="78"/>
      <c r="BVO42" s="78"/>
      <c r="BVP42" s="78"/>
      <c r="BVQ42" s="78"/>
      <c r="BVR42" s="78"/>
      <c r="BVS42" s="78"/>
      <c r="BVT42" s="78"/>
      <c r="BVU42" s="78"/>
      <c r="BVV42" s="78"/>
      <c r="BVW42" s="78"/>
      <c r="BVX42" s="78"/>
      <c r="BVY42" s="78"/>
      <c r="BVZ42" s="78"/>
      <c r="BWA42" s="78"/>
      <c r="BWB42" s="78"/>
      <c r="BWC42" s="78"/>
      <c r="BWD42" s="78"/>
      <c r="BWE42" s="78"/>
      <c r="BWF42" s="78"/>
      <c r="BWG42" s="78"/>
      <c r="BWH42" s="78"/>
      <c r="BWI42" s="78"/>
      <c r="BWJ42" s="78"/>
      <c r="BWK42" s="78"/>
      <c r="BWL42" s="78"/>
      <c r="BWM42" s="78"/>
      <c r="BWN42" s="78"/>
      <c r="BWO42" s="78"/>
      <c r="BWP42" s="78"/>
      <c r="BWQ42" s="78"/>
      <c r="BWR42" s="78"/>
      <c r="BWS42" s="78"/>
      <c r="BWT42" s="78"/>
      <c r="BWU42" s="78"/>
      <c r="BWV42" s="78"/>
      <c r="BWW42" s="78"/>
      <c r="BWX42" s="78"/>
      <c r="BWY42" s="78"/>
      <c r="BWZ42" s="78"/>
      <c r="BXA42" s="78"/>
      <c r="BXB42" s="78"/>
      <c r="BXC42" s="78"/>
      <c r="BXD42" s="78"/>
      <c r="BXE42" s="78"/>
      <c r="BXF42" s="78"/>
      <c r="BXG42" s="78"/>
      <c r="BXH42" s="78"/>
      <c r="BXI42" s="78"/>
      <c r="BXJ42" s="78"/>
      <c r="BXK42" s="78"/>
      <c r="BXL42" s="78"/>
      <c r="BXM42" s="78"/>
      <c r="BXN42" s="78"/>
      <c r="BXO42" s="78"/>
      <c r="BXP42" s="78"/>
      <c r="BXQ42" s="78"/>
      <c r="BXR42" s="78"/>
      <c r="BXS42" s="78"/>
      <c r="BXT42" s="78"/>
      <c r="BXU42" s="78"/>
      <c r="BXV42" s="78"/>
      <c r="BXW42" s="78"/>
      <c r="BXX42" s="78"/>
      <c r="BXY42" s="78"/>
      <c r="BXZ42" s="78"/>
      <c r="BYA42" s="78"/>
      <c r="BYB42" s="78"/>
      <c r="BYC42" s="78"/>
      <c r="BYD42" s="78"/>
      <c r="BYE42" s="78"/>
      <c r="BYF42" s="78"/>
      <c r="BYG42" s="78"/>
      <c r="BYH42" s="78"/>
      <c r="BYI42" s="78"/>
      <c r="BYJ42" s="78"/>
      <c r="BYK42" s="78"/>
      <c r="BYL42" s="78"/>
      <c r="BYM42" s="78"/>
      <c r="BYN42" s="78"/>
      <c r="BYO42" s="78"/>
      <c r="BYP42" s="78"/>
      <c r="BYQ42" s="78"/>
      <c r="BYR42" s="78"/>
      <c r="BYS42" s="78"/>
      <c r="BYT42" s="78"/>
      <c r="BYU42" s="78"/>
      <c r="BYV42" s="78"/>
      <c r="BYW42" s="78"/>
      <c r="BYX42" s="78"/>
      <c r="BYY42" s="78"/>
      <c r="BYZ42" s="78"/>
      <c r="BZA42" s="78"/>
      <c r="BZB42" s="78"/>
      <c r="BZC42" s="78"/>
      <c r="BZD42" s="78"/>
      <c r="BZE42" s="78"/>
      <c r="BZF42" s="78"/>
      <c r="BZG42" s="78"/>
      <c r="BZH42" s="78"/>
      <c r="BZI42" s="78"/>
      <c r="BZJ42" s="78"/>
      <c r="BZK42" s="78"/>
      <c r="BZL42" s="78"/>
      <c r="BZM42" s="78"/>
      <c r="BZN42" s="78"/>
      <c r="BZO42" s="78"/>
      <c r="BZP42" s="78"/>
      <c r="BZQ42" s="78"/>
      <c r="BZR42" s="78"/>
      <c r="BZS42" s="78"/>
      <c r="BZT42" s="78"/>
      <c r="BZU42" s="78"/>
      <c r="BZV42" s="78"/>
      <c r="BZW42" s="78"/>
      <c r="BZX42" s="78"/>
      <c r="BZY42" s="78"/>
      <c r="BZZ42" s="78"/>
      <c r="CAA42" s="78"/>
      <c r="CAB42" s="78"/>
      <c r="CAC42" s="78"/>
      <c r="CAD42" s="78"/>
      <c r="CAE42" s="78"/>
      <c r="CAF42" s="78"/>
      <c r="CAG42" s="78"/>
      <c r="CAH42" s="78"/>
      <c r="CAI42" s="78"/>
      <c r="CAJ42" s="78"/>
      <c r="CAK42" s="78"/>
      <c r="CAL42" s="78"/>
      <c r="CAM42" s="78"/>
      <c r="CAN42" s="78"/>
      <c r="CAO42" s="78"/>
      <c r="CAP42" s="78"/>
      <c r="CAQ42" s="78"/>
      <c r="CAR42" s="78"/>
      <c r="CAS42" s="78"/>
      <c r="CAT42" s="78"/>
      <c r="CAU42" s="78"/>
      <c r="CAV42" s="78"/>
      <c r="CAW42" s="78"/>
      <c r="CAX42" s="78"/>
      <c r="CAY42" s="78"/>
      <c r="CAZ42" s="78"/>
      <c r="CBA42" s="78"/>
      <c r="CBB42" s="78"/>
      <c r="CBC42" s="78"/>
      <c r="CBD42" s="78"/>
      <c r="CBE42" s="78"/>
      <c r="CBF42" s="78"/>
      <c r="CBG42" s="78"/>
      <c r="CBH42" s="78"/>
      <c r="CBI42" s="78"/>
      <c r="CBJ42" s="78"/>
      <c r="CBK42" s="78"/>
      <c r="CBL42" s="78"/>
      <c r="CBM42" s="78"/>
      <c r="CBN42" s="78"/>
      <c r="CBO42" s="78"/>
      <c r="CBP42" s="78"/>
      <c r="CBQ42" s="78"/>
      <c r="CBR42" s="78"/>
      <c r="CBS42" s="78"/>
      <c r="CBT42" s="78"/>
      <c r="CBU42" s="78"/>
      <c r="CBV42" s="78"/>
      <c r="CBW42" s="78"/>
      <c r="CBX42" s="78"/>
      <c r="CBY42" s="78"/>
      <c r="CBZ42" s="78"/>
      <c r="CCA42" s="78"/>
      <c r="CCB42" s="78"/>
      <c r="CCC42" s="78"/>
      <c r="CCD42" s="78"/>
      <c r="CCE42" s="78"/>
      <c r="CCF42" s="78"/>
      <c r="CCG42" s="78"/>
      <c r="CCH42" s="78"/>
      <c r="CCI42" s="78"/>
      <c r="CCJ42" s="78"/>
      <c r="CCK42" s="78"/>
      <c r="CCL42" s="78"/>
      <c r="CCM42" s="78"/>
      <c r="CCN42" s="78"/>
      <c r="CCO42" s="78"/>
      <c r="CCP42" s="78"/>
      <c r="CCQ42" s="78"/>
      <c r="CCR42" s="78"/>
      <c r="CCS42" s="78"/>
      <c r="CCT42" s="78"/>
      <c r="CCU42" s="78"/>
      <c r="CCV42" s="78"/>
      <c r="CCW42" s="78"/>
      <c r="CCX42" s="78"/>
      <c r="CCY42" s="78"/>
      <c r="CCZ42" s="78"/>
      <c r="CDA42" s="78"/>
      <c r="CDB42" s="78"/>
      <c r="CDC42" s="78"/>
      <c r="CDD42" s="78"/>
      <c r="CDE42" s="78"/>
      <c r="CDF42" s="78"/>
      <c r="CDG42" s="78"/>
      <c r="CDH42" s="78"/>
      <c r="CDI42" s="78"/>
      <c r="CDJ42" s="78"/>
      <c r="CDK42" s="78"/>
      <c r="CDL42" s="78"/>
      <c r="CDM42" s="78"/>
      <c r="CDN42" s="78"/>
      <c r="CDO42" s="78"/>
      <c r="CDP42" s="78"/>
      <c r="CDQ42" s="78"/>
      <c r="CDR42" s="78"/>
      <c r="CDS42" s="78"/>
      <c r="CDT42" s="78"/>
      <c r="CDU42" s="78"/>
      <c r="CDV42" s="78"/>
      <c r="CDW42" s="78"/>
      <c r="CDX42" s="78"/>
      <c r="CDY42" s="78"/>
      <c r="CDZ42" s="78"/>
      <c r="CEA42" s="78"/>
      <c r="CEB42" s="78"/>
      <c r="CEC42" s="78"/>
      <c r="CED42" s="78"/>
      <c r="CEE42" s="78"/>
      <c r="CEF42" s="78"/>
      <c r="CEG42" s="78"/>
      <c r="CEH42" s="78"/>
      <c r="CEI42" s="78"/>
      <c r="CEJ42" s="78"/>
      <c r="CEK42" s="78"/>
      <c r="CEL42" s="78"/>
      <c r="CEM42" s="78"/>
      <c r="CEN42" s="78"/>
      <c r="CEO42" s="78"/>
      <c r="CEP42" s="78"/>
      <c r="CEQ42" s="78"/>
      <c r="CER42" s="78"/>
      <c r="CES42" s="78"/>
      <c r="CET42" s="78"/>
      <c r="CEU42" s="78"/>
      <c r="CEV42" s="78"/>
      <c r="CEW42" s="78"/>
      <c r="CEX42" s="78"/>
      <c r="CEY42" s="78"/>
      <c r="CEZ42" s="78"/>
      <c r="CFA42" s="78"/>
      <c r="CFB42" s="78"/>
      <c r="CFC42" s="78"/>
      <c r="CFD42" s="78"/>
      <c r="CFE42" s="78"/>
      <c r="CFF42" s="78"/>
      <c r="CFG42" s="78"/>
      <c r="CFH42" s="78"/>
      <c r="CFI42" s="78"/>
      <c r="CFJ42" s="78"/>
      <c r="CFK42" s="78"/>
      <c r="CFL42" s="78"/>
      <c r="CFM42" s="78"/>
      <c r="CFN42" s="78"/>
      <c r="CFO42" s="78"/>
      <c r="CFP42" s="78"/>
      <c r="CFQ42" s="78"/>
      <c r="CFR42" s="78"/>
      <c r="CFS42" s="78"/>
      <c r="CFT42" s="78"/>
      <c r="CFU42" s="78"/>
      <c r="CFV42" s="78"/>
      <c r="CFW42" s="78"/>
      <c r="CFX42" s="78"/>
      <c r="CFY42" s="78"/>
      <c r="CFZ42" s="78"/>
      <c r="CGA42" s="78"/>
      <c r="CGB42" s="78"/>
      <c r="CGC42" s="78"/>
      <c r="CGD42" s="78"/>
      <c r="CGE42" s="78"/>
      <c r="CGF42" s="78"/>
      <c r="CGG42" s="78"/>
      <c r="CGH42" s="78"/>
      <c r="CGI42" s="78"/>
      <c r="CGJ42" s="78"/>
      <c r="CGK42" s="78"/>
      <c r="CGL42" s="78"/>
      <c r="CGM42" s="78"/>
      <c r="CGN42" s="78"/>
      <c r="CGO42" s="78"/>
      <c r="CGP42" s="78"/>
      <c r="CGQ42" s="78"/>
      <c r="CGR42" s="78"/>
      <c r="CGS42" s="78"/>
      <c r="CGT42" s="78"/>
      <c r="CGU42" s="78"/>
      <c r="CGV42" s="78"/>
      <c r="CGW42" s="78"/>
      <c r="CGX42" s="78"/>
      <c r="CGY42" s="78"/>
      <c r="CGZ42" s="78"/>
      <c r="CHA42" s="78"/>
      <c r="CHB42" s="78"/>
      <c r="CHC42" s="78"/>
      <c r="CHD42" s="78"/>
      <c r="CHE42" s="78"/>
      <c r="CHF42" s="78"/>
      <c r="CHG42" s="78"/>
      <c r="CHH42" s="78"/>
      <c r="CHI42" s="78"/>
      <c r="CHJ42" s="78"/>
      <c r="CHK42" s="78"/>
      <c r="CHL42" s="78"/>
      <c r="CHM42" s="78"/>
      <c r="CHN42" s="78"/>
      <c r="CHO42" s="78"/>
      <c r="CHP42" s="78"/>
      <c r="CHQ42" s="78"/>
      <c r="CHR42" s="78"/>
      <c r="CHS42" s="78"/>
      <c r="CHT42" s="78"/>
      <c r="CHU42" s="78"/>
      <c r="CHV42" s="78"/>
      <c r="CHW42" s="78"/>
      <c r="CHX42" s="78"/>
      <c r="CHY42" s="78"/>
      <c r="CHZ42" s="78"/>
      <c r="CIA42" s="78"/>
      <c r="CIB42" s="78"/>
      <c r="CIC42" s="78"/>
      <c r="CID42" s="78"/>
      <c r="CIE42" s="78"/>
      <c r="CIF42" s="78"/>
      <c r="CIG42" s="78"/>
      <c r="CIH42" s="78"/>
      <c r="CII42" s="78"/>
      <c r="CIJ42" s="78"/>
      <c r="CIK42" s="78"/>
      <c r="CIL42" s="78"/>
      <c r="CIM42" s="78"/>
      <c r="CIN42" s="78"/>
      <c r="CIO42" s="78"/>
      <c r="CIP42" s="78"/>
      <c r="CIQ42" s="78"/>
      <c r="CIR42" s="78"/>
      <c r="CIS42" s="78"/>
      <c r="CIT42" s="78"/>
      <c r="CIU42" s="78"/>
      <c r="CIV42" s="78"/>
      <c r="CIW42" s="78"/>
      <c r="CIX42" s="78"/>
      <c r="CIY42" s="78"/>
      <c r="CIZ42" s="78"/>
      <c r="CJA42" s="78"/>
      <c r="CJB42" s="78"/>
      <c r="CJC42" s="78"/>
      <c r="CJD42" s="78"/>
      <c r="CJE42" s="78"/>
      <c r="CJF42" s="78"/>
      <c r="CJG42" s="78"/>
      <c r="CJH42" s="78"/>
      <c r="CJI42" s="78"/>
      <c r="CJJ42" s="78"/>
      <c r="CJK42" s="78"/>
      <c r="CJL42" s="78"/>
      <c r="CJM42" s="78"/>
      <c r="CJN42" s="78"/>
      <c r="CJO42" s="78"/>
      <c r="CJP42" s="78"/>
      <c r="CJQ42" s="78"/>
      <c r="CJR42" s="78"/>
      <c r="CJS42" s="78"/>
      <c r="CJT42" s="78"/>
      <c r="CJU42" s="78"/>
      <c r="CJV42" s="78"/>
      <c r="CJW42" s="78"/>
      <c r="CJX42" s="78"/>
      <c r="CJY42" s="78"/>
      <c r="CJZ42" s="78"/>
      <c r="CKA42" s="78"/>
      <c r="CKB42" s="78"/>
      <c r="CKC42" s="78"/>
      <c r="CKD42" s="78"/>
      <c r="CKE42" s="78"/>
      <c r="CKF42" s="78"/>
      <c r="CKG42" s="78"/>
      <c r="CKH42" s="78"/>
      <c r="CKI42" s="78"/>
      <c r="CKJ42" s="78"/>
      <c r="CKK42" s="78"/>
      <c r="CKL42" s="78"/>
      <c r="CKM42" s="78"/>
      <c r="CKN42" s="78"/>
      <c r="CKO42" s="78"/>
      <c r="CKP42" s="78"/>
      <c r="CKQ42" s="78"/>
      <c r="CKR42" s="78"/>
      <c r="CKS42" s="78"/>
      <c r="CKT42" s="78"/>
      <c r="CKU42" s="78"/>
      <c r="CKV42" s="78"/>
      <c r="CKW42" s="78"/>
      <c r="CKX42" s="78"/>
      <c r="CKY42" s="78"/>
      <c r="CKZ42" s="78"/>
      <c r="CLA42" s="78"/>
      <c r="CLB42" s="78"/>
      <c r="CLC42" s="78"/>
      <c r="CLD42" s="78"/>
      <c r="CLE42" s="78"/>
      <c r="CLF42" s="78"/>
      <c r="CLG42" s="78"/>
      <c r="CLH42" s="78"/>
      <c r="CLI42" s="78"/>
      <c r="CLJ42" s="78"/>
      <c r="CLK42" s="78"/>
      <c r="CLL42" s="78"/>
      <c r="CLM42" s="78"/>
      <c r="CLN42" s="78"/>
      <c r="CLO42" s="78"/>
      <c r="CLP42" s="78"/>
      <c r="CLQ42" s="78"/>
      <c r="CLR42" s="78"/>
      <c r="CLS42" s="78"/>
      <c r="CLT42" s="78"/>
      <c r="CLU42" s="78"/>
      <c r="CLV42" s="78"/>
      <c r="CLW42" s="78"/>
      <c r="CLX42" s="78"/>
      <c r="CLY42" s="78"/>
      <c r="CLZ42" s="78"/>
      <c r="CMA42" s="78"/>
      <c r="CMB42" s="78"/>
      <c r="CMC42" s="78"/>
      <c r="CMD42" s="78"/>
      <c r="CME42" s="78"/>
      <c r="CMF42" s="78"/>
      <c r="CMG42" s="78"/>
      <c r="CMH42" s="78"/>
      <c r="CMI42" s="78"/>
      <c r="CMJ42" s="78"/>
      <c r="CMK42" s="78"/>
      <c r="CML42" s="78"/>
      <c r="CMM42" s="78"/>
      <c r="CMN42" s="78"/>
      <c r="CMO42" s="78"/>
      <c r="CMP42" s="78"/>
      <c r="CMQ42" s="78"/>
      <c r="CMR42" s="78"/>
      <c r="CMS42" s="78"/>
      <c r="CMT42" s="78"/>
      <c r="CMU42" s="78"/>
      <c r="CMV42" s="78"/>
      <c r="CMW42" s="78"/>
      <c r="CMX42" s="78"/>
      <c r="CMY42" s="78"/>
      <c r="CMZ42" s="78"/>
      <c r="CNA42" s="78"/>
      <c r="CNB42" s="78"/>
      <c r="CNC42" s="78"/>
      <c r="CND42" s="78"/>
      <c r="CNE42" s="78"/>
      <c r="CNF42" s="78"/>
      <c r="CNG42" s="78"/>
      <c r="CNH42" s="78"/>
      <c r="CNI42" s="78"/>
      <c r="CNJ42" s="78"/>
      <c r="CNK42" s="78"/>
      <c r="CNL42" s="78"/>
      <c r="CNM42" s="78"/>
      <c r="CNN42" s="78"/>
      <c r="CNO42" s="78"/>
      <c r="CNP42" s="78"/>
      <c r="CNQ42" s="78"/>
      <c r="CNR42" s="78"/>
      <c r="CNS42" s="78"/>
      <c r="CNT42" s="78"/>
      <c r="CNU42" s="78"/>
      <c r="CNV42" s="78"/>
      <c r="CNW42" s="78"/>
      <c r="CNX42" s="78"/>
      <c r="CNY42" s="78"/>
      <c r="CNZ42" s="78"/>
      <c r="COA42" s="78"/>
      <c r="COB42" s="78"/>
      <c r="COC42" s="78"/>
      <c r="COD42" s="78"/>
      <c r="COE42" s="78"/>
      <c r="COF42" s="78"/>
      <c r="COG42" s="78"/>
      <c r="COH42" s="78"/>
      <c r="COI42" s="78"/>
      <c r="COJ42" s="78"/>
      <c r="COK42" s="78"/>
      <c r="COL42" s="78"/>
      <c r="COM42" s="78"/>
      <c r="CON42" s="78"/>
      <c r="COO42" s="78"/>
      <c r="COP42" s="78"/>
      <c r="COQ42" s="78"/>
      <c r="COR42" s="78"/>
      <c r="COS42" s="78"/>
      <c r="COT42" s="78"/>
      <c r="COU42" s="78"/>
      <c r="COV42" s="78"/>
      <c r="COW42" s="78"/>
      <c r="COX42" s="78"/>
      <c r="COY42" s="78"/>
      <c r="COZ42" s="78"/>
      <c r="CPA42" s="78"/>
      <c r="CPB42" s="78"/>
      <c r="CPC42" s="78"/>
      <c r="CPD42" s="78"/>
      <c r="CPE42" s="78"/>
      <c r="CPF42" s="78"/>
      <c r="CPG42" s="78"/>
      <c r="CPH42" s="78"/>
      <c r="CPI42" s="78"/>
      <c r="CPJ42" s="78"/>
      <c r="CPK42" s="78"/>
      <c r="CPL42" s="78"/>
      <c r="CPM42" s="78"/>
      <c r="CPN42" s="78"/>
      <c r="CPO42" s="78"/>
      <c r="CPP42" s="78"/>
      <c r="CPQ42" s="78"/>
      <c r="CPR42" s="78"/>
      <c r="CPS42" s="78"/>
      <c r="CPT42" s="78"/>
      <c r="CPU42" s="78"/>
      <c r="CPV42" s="78"/>
      <c r="CPW42" s="78"/>
      <c r="CPX42" s="78"/>
      <c r="CPY42" s="78"/>
      <c r="CPZ42" s="78"/>
      <c r="CQA42" s="78"/>
      <c r="CQB42" s="78"/>
      <c r="CQC42" s="78"/>
      <c r="CQD42" s="78"/>
      <c r="CQE42" s="78"/>
      <c r="CQF42" s="78"/>
      <c r="CQG42" s="78"/>
      <c r="CQH42" s="78"/>
      <c r="CQI42" s="78"/>
      <c r="CQJ42" s="78"/>
      <c r="CQK42" s="78"/>
      <c r="CQL42" s="78"/>
      <c r="CQM42" s="78"/>
      <c r="CQN42" s="78"/>
      <c r="CQO42" s="78"/>
      <c r="CQP42" s="78"/>
      <c r="CQQ42" s="78"/>
      <c r="CQR42" s="78"/>
      <c r="CQS42" s="78"/>
      <c r="CQT42" s="78"/>
      <c r="CQU42" s="78"/>
      <c r="CQV42" s="78"/>
      <c r="CQW42" s="78"/>
      <c r="CQX42" s="78"/>
      <c r="CQY42" s="78"/>
      <c r="CQZ42" s="78"/>
      <c r="CRA42" s="78"/>
      <c r="CRB42" s="78"/>
      <c r="CRC42" s="78"/>
      <c r="CRD42" s="78"/>
      <c r="CRE42" s="78"/>
      <c r="CRF42" s="78"/>
      <c r="CRG42" s="78"/>
      <c r="CRH42" s="78"/>
      <c r="CRI42" s="78"/>
      <c r="CRJ42" s="78"/>
      <c r="CRK42" s="78"/>
      <c r="CRL42" s="78"/>
      <c r="CRM42" s="78"/>
      <c r="CRN42" s="78"/>
      <c r="CRO42" s="78"/>
      <c r="CRP42" s="78"/>
      <c r="CRQ42" s="78"/>
      <c r="CRR42" s="78"/>
      <c r="CRS42" s="78"/>
      <c r="CRT42" s="78"/>
      <c r="CRU42" s="78"/>
      <c r="CRV42" s="78"/>
      <c r="CRW42" s="78"/>
      <c r="CRX42" s="78"/>
      <c r="CRY42" s="78"/>
      <c r="CRZ42" s="78"/>
      <c r="CSA42" s="78"/>
      <c r="CSB42" s="78"/>
      <c r="CSC42" s="78"/>
      <c r="CSD42" s="78"/>
      <c r="CSE42" s="78"/>
      <c r="CSF42" s="78"/>
      <c r="CSG42" s="78"/>
      <c r="CSH42" s="78"/>
      <c r="CSI42" s="78"/>
      <c r="CSJ42" s="78"/>
      <c r="CSK42" s="78"/>
      <c r="CSL42" s="78"/>
      <c r="CSM42" s="78"/>
      <c r="CSN42" s="78"/>
      <c r="CSO42" s="78"/>
      <c r="CSP42" s="78"/>
      <c r="CSQ42" s="78"/>
      <c r="CSR42" s="78"/>
      <c r="CSS42" s="78"/>
      <c r="CST42" s="78"/>
      <c r="CSU42" s="78"/>
      <c r="CSV42" s="78"/>
      <c r="CSW42" s="78"/>
      <c r="CSX42" s="78"/>
      <c r="CSY42" s="78"/>
      <c r="CSZ42" s="78"/>
      <c r="CTA42" s="78"/>
      <c r="CTB42" s="78"/>
      <c r="CTC42" s="78"/>
      <c r="CTD42" s="78"/>
      <c r="CTE42" s="78"/>
      <c r="CTF42" s="78"/>
      <c r="CTG42" s="78"/>
      <c r="CTH42" s="78"/>
      <c r="CTI42" s="78"/>
      <c r="CTJ42" s="78"/>
      <c r="CTK42" s="78"/>
      <c r="CTL42" s="78"/>
      <c r="CTM42" s="78"/>
      <c r="CTN42" s="78"/>
      <c r="CTO42" s="78"/>
      <c r="CTP42" s="78"/>
      <c r="CTQ42" s="78"/>
      <c r="CTR42" s="78"/>
      <c r="CTS42" s="78"/>
      <c r="CTT42" s="78"/>
      <c r="CTU42" s="78"/>
      <c r="CTV42" s="78"/>
      <c r="CTW42" s="78"/>
      <c r="CTX42" s="78"/>
      <c r="CTY42" s="78"/>
      <c r="CTZ42" s="78"/>
      <c r="CUA42" s="78"/>
      <c r="CUB42" s="78"/>
      <c r="CUC42" s="78"/>
      <c r="CUD42" s="78"/>
      <c r="CUE42" s="78"/>
      <c r="CUF42" s="78"/>
      <c r="CUG42" s="78"/>
      <c r="CUH42" s="78"/>
      <c r="CUI42" s="78"/>
      <c r="CUJ42" s="78"/>
      <c r="CUK42" s="78"/>
      <c r="CUL42" s="78"/>
      <c r="CUM42" s="78"/>
      <c r="CUN42" s="78"/>
      <c r="CUO42" s="78"/>
      <c r="CUP42" s="78"/>
      <c r="CUQ42" s="78"/>
      <c r="CUR42" s="78"/>
      <c r="CUS42" s="78"/>
      <c r="CUT42" s="78"/>
      <c r="CUU42" s="78"/>
      <c r="CUV42" s="78"/>
      <c r="CUW42" s="78"/>
      <c r="CUX42" s="78"/>
      <c r="CUY42" s="78"/>
      <c r="CUZ42" s="78"/>
      <c r="CVA42" s="78"/>
      <c r="CVB42" s="78"/>
      <c r="CVC42" s="78"/>
      <c r="CVD42" s="78"/>
      <c r="CVE42" s="78"/>
      <c r="CVF42" s="78"/>
      <c r="CVG42" s="78"/>
      <c r="CVH42" s="78"/>
      <c r="CVI42" s="78"/>
      <c r="CVJ42" s="78"/>
      <c r="CVK42" s="78"/>
      <c r="CVL42" s="78"/>
      <c r="CVM42" s="78"/>
      <c r="CVN42" s="78"/>
      <c r="CVO42" s="78"/>
      <c r="CVP42" s="78"/>
      <c r="CVQ42" s="78"/>
      <c r="CVR42" s="78"/>
      <c r="CVS42" s="78"/>
      <c r="CVT42" s="78"/>
      <c r="CVU42" s="78"/>
      <c r="CVV42" s="78"/>
      <c r="CVW42" s="78"/>
      <c r="CVX42" s="78"/>
      <c r="CVY42" s="78"/>
      <c r="CVZ42" s="78"/>
      <c r="CWA42" s="78"/>
      <c r="CWB42" s="78"/>
      <c r="CWC42" s="78"/>
      <c r="CWD42" s="78"/>
      <c r="CWE42" s="78"/>
      <c r="CWF42" s="78"/>
      <c r="CWG42" s="78"/>
      <c r="CWH42" s="78"/>
      <c r="CWI42" s="78"/>
      <c r="CWJ42" s="78"/>
      <c r="CWK42" s="78"/>
      <c r="CWL42" s="78"/>
      <c r="CWM42" s="78"/>
      <c r="CWN42" s="78"/>
      <c r="CWO42" s="78"/>
      <c r="CWP42" s="78"/>
      <c r="CWQ42" s="78"/>
      <c r="CWR42" s="78"/>
      <c r="CWS42" s="78"/>
      <c r="CWT42" s="78"/>
      <c r="CWU42" s="78"/>
      <c r="CWV42" s="78"/>
      <c r="CWW42" s="78"/>
      <c r="CWX42" s="78"/>
      <c r="CWY42" s="78"/>
      <c r="CWZ42" s="78"/>
      <c r="CXA42" s="78"/>
      <c r="CXB42" s="78"/>
      <c r="CXC42" s="78"/>
      <c r="CXD42" s="78"/>
      <c r="CXE42" s="78"/>
      <c r="CXF42" s="78"/>
      <c r="CXG42" s="78"/>
      <c r="CXH42" s="78"/>
      <c r="CXI42" s="78"/>
      <c r="CXJ42" s="78"/>
      <c r="CXK42" s="78"/>
      <c r="CXL42" s="78"/>
      <c r="CXM42" s="78"/>
      <c r="CXN42" s="78"/>
      <c r="CXO42" s="78"/>
      <c r="CXP42" s="78"/>
      <c r="CXQ42" s="78"/>
      <c r="CXR42" s="78"/>
      <c r="CXS42" s="78"/>
      <c r="CXT42" s="78"/>
      <c r="CXU42" s="78"/>
      <c r="CXV42" s="78"/>
      <c r="CXW42" s="78"/>
      <c r="CXX42" s="78"/>
      <c r="CXY42" s="78"/>
      <c r="CXZ42" s="78"/>
      <c r="CYA42" s="78"/>
      <c r="CYB42" s="78"/>
      <c r="CYC42" s="78"/>
      <c r="CYD42" s="78"/>
      <c r="CYE42" s="78"/>
      <c r="CYF42" s="78"/>
      <c r="CYG42" s="78"/>
      <c r="CYH42" s="78"/>
      <c r="CYI42" s="78"/>
      <c r="CYJ42" s="78"/>
      <c r="CYK42" s="78"/>
      <c r="CYL42" s="78"/>
      <c r="CYM42" s="78"/>
      <c r="CYN42" s="78"/>
      <c r="CYO42" s="78"/>
      <c r="CYP42" s="78"/>
      <c r="CYQ42" s="78"/>
      <c r="CYR42" s="78"/>
      <c r="CYS42" s="78"/>
      <c r="CYT42" s="78"/>
      <c r="CYU42" s="78"/>
      <c r="CYV42" s="78"/>
      <c r="CYW42" s="78"/>
      <c r="CYX42" s="78"/>
      <c r="CYY42" s="78"/>
      <c r="CYZ42" s="78"/>
      <c r="CZA42" s="78"/>
      <c r="CZB42" s="78"/>
      <c r="CZC42" s="78"/>
      <c r="CZD42" s="78"/>
      <c r="CZE42" s="78"/>
      <c r="CZF42" s="78"/>
      <c r="CZG42" s="78"/>
      <c r="CZH42" s="78"/>
      <c r="CZI42" s="78"/>
      <c r="CZJ42" s="78"/>
      <c r="CZK42" s="78"/>
      <c r="CZL42" s="78"/>
      <c r="CZM42" s="78"/>
      <c r="CZN42" s="78"/>
      <c r="CZO42" s="78"/>
      <c r="CZP42" s="78"/>
      <c r="CZQ42" s="78"/>
      <c r="CZR42" s="78"/>
      <c r="CZS42" s="78"/>
      <c r="CZT42" s="78"/>
      <c r="CZU42" s="78"/>
      <c r="CZV42" s="78"/>
      <c r="CZW42" s="78"/>
      <c r="CZX42" s="78"/>
      <c r="CZY42" s="78"/>
      <c r="CZZ42" s="78"/>
      <c r="DAA42" s="78"/>
      <c r="DAB42" s="78"/>
      <c r="DAC42" s="78"/>
      <c r="DAD42" s="78"/>
      <c r="DAE42" s="78"/>
      <c r="DAF42" s="78"/>
      <c r="DAG42" s="78"/>
      <c r="DAH42" s="78"/>
      <c r="DAI42" s="78"/>
      <c r="DAJ42" s="78"/>
      <c r="DAK42" s="78"/>
      <c r="DAL42" s="78"/>
      <c r="DAM42" s="78"/>
      <c r="DAN42" s="78"/>
      <c r="DAO42" s="78"/>
      <c r="DAP42" s="78"/>
      <c r="DAQ42" s="78"/>
      <c r="DAR42" s="78"/>
      <c r="DAS42" s="78"/>
      <c r="DAT42" s="78"/>
      <c r="DAU42" s="78"/>
      <c r="DAV42" s="78"/>
      <c r="DAW42" s="78"/>
      <c r="DAX42" s="78"/>
      <c r="DAY42" s="78"/>
      <c r="DAZ42" s="78"/>
      <c r="DBA42" s="78"/>
      <c r="DBB42" s="78"/>
      <c r="DBC42" s="78"/>
      <c r="DBD42" s="78"/>
      <c r="DBE42" s="78"/>
      <c r="DBF42" s="78"/>
      <c r="DBG42" s="78"/>
      <c r="DBH42" s="78"/>
      <c r="DBI42" s="78"/>
      <c r="DBJ42" s="78"/>
      <c r="DBK42" s="78"/>
      <c r="DBL42" s="78"/>
      <c r="DBM42" s="78"/>
      <c r="DBN42" s="78"/>
      <c r="DBO42" s="78"/>
      <c r="DBP42" s="78"/>
      <c r="DBQ42" s="78"/>
      <c r="DBR42" s="78"/>
      <c r="DBS42" s="78"/>
      <c r="DBT42" s="78"/>
      <c r="DBU42" s="78"/>
      <c r="DBV42" s="78"/>
      <c r="DBW42" s="78"/>
      <c r="DBX42" s="78"/>
      <c r="DBY42" s="78"/>
      <c r="DBZ42" s="78"/>
      <c r="DCA42" s="78"/>
      <c r="DCB42" s="78"/>
      <c r="DCC42" s="78"/>
      <c r="DCD42" s="78"/>
      <c r="DCE42" s="78"/>
      <c r="DCF42" s="78"/>
      <c r="DCG42" s="78"/>
      <c r="DCH42" s="78"/>
      <c r="DCI42" s="78"/>
      <c r="DCJ42" s="78"/>
      <c r="DCK42" s="78"/>
      <c r="DCL42" s="78"/>
      <c r="DCM42" s="78"/>
      <c r="DCN42" s="78"/>
      <c r="DCO42" s="78"/>
      <c r="DCP42" s="78"/>
      <c r="DCQ42" s="78"/>
      <c r="DCR42" s="78"/>
      <c r="DCS42" s="78"/>
      <c r="DCT42" s="78"/>
      <c r="DCU42" s="78"/>
      <c r="DCV42" s="78"/>
      <c r="DCW42" s="78"/>
      <c r="DCX42" s="78"/>
      <c r="DCY42" s="78"/>
      <c r="DCZ42" s="78"/>
      <c r="DDA42" s="78"/>
      <c r="DDB42" s="78"/>
      <c r="DDC42" s="78"/>
      <c r="DDD42" s="78"/>
      <c r="DDE42" s="78"/>
      <c r="DDF42" s="78"/>
      <c r="DDG42" s="78"/>
      <c r="DDH42" s="78"/>
      <c r="DDI42" s="78"/>
      <c r="DDJ42" s="78"/>
      <c r="DDK42" s="78"/>
      <c r="DDL42" s="78"/>
      <c r="DDM42" s="78"/>
      <c r="DDN42" s="78"/>
      <c r="DDO42" s="78"/>
      <c r="DDP42" s="78"/>
      <c r="DDQ42" s="78"/>
      <c r="DDR42" s="78"/>
      <c r="DDS42" s="78"/>
      <c r="DDT42" s="78"/>
      <c r="DDU42" s="78"/>
      <c r="DDV42" s="78"/>
      <c r="DDW42" s="78"/>
      <c r="DDX42" s="78"/>
      <c r="DDY42" s="78"/>
      <c r="DDZ42" s="78"/>
      <c r="DEA42" s="78"/>
      <c r="DEB42" s="78"/>
      <c r="DEC42" s="78"/>
      <c r="DED42" s="78"/>
      <c r="DEE42" s="78"/>
      <c r="DEF42" s="78"/>
      <c r="DEG42" s="78"/>
      <c r="DEH42" s="78"/>
      <c r="DEI42" s="78"/>
      <c r="DEJ42" s="78"/>
      <c r="DEK42" s="78"/>
      <c r="DEL42" s="78"/>
      <c r="DEM42" s="78"/>
      <c r="DEN42" s="78"/>
      <c r="DEO42" s="78"/>
      <c r="DEP42" s="78"/>
      <c r="DEQ42" s="78"/>
      <c r="DER42" s="78"/>
      <c r="DES42" s="78"/>
      <c r="DET42" s="78"/>
      <c r="DEU42" s="78"/>
      <c r="DEV42" s="78"/>
      <c r="DEW42" s="78"/>
      <c r="DEX42" s="78"/>
      <c r="DEY42" s="78"/>
      <c r="DEZ42" s="78"/>
      <c r="DFA42" s="78"/>
      <c r="DFB42" s="78"/>
      <c r="DFC42" s="78"/>
      <c r="DFD42" s="78"/>
      <c r="DFE42" s="78"/>
      <c r="DFF42" s="78"/>
      <c r="DFG42" s="78"/>
      <c r="DFH42" s="78"/>
      <c r="DFI42" s="78"/>
      <c r="DFJ42" s="78"/>
      <c r="DFK42" s="78"/>
      <c r="DFL42" s="78"/>
      <c r="DFM42" s="78"/>
      <c r="DFN42" s="78"/>
      <c r="DFO42" s="78"/>
      <c r="DFP42" s="78"/>
      <c r="DFQ42" s="78"/>
      <c r="DFR42" s="78"/>
      <c r="DFS42" s="78"/>
      <c r="DFT42" s="78"/>
      <c r="DFU42" s="78"/>
      <c r="DFV42" s="78"/>
      <c r="DFW42" s="78"/>
      <c r="DFX42" s="78"/>
      <c r="DFY42" s="78"/>
      <c r="DFZ42" s="78"/>
      <c r="DGA42" s="78"/>
      <c r="DGB42" s="78"/>
      <c r="DGC42" s="78"/>
      <c r="DGD42" s="78"/>
      <c r="DGE42" s="78"/>
      <c r="DGF42" s="78"/>
      <c r="DGG42" s="78"/>
      <c r="DGH42" s="78"/>
      <c r="DGI42" s="78"/>
      <c r="DGJ42" s="78"/>
      <c r="DGK42" s="78"/>
      <c r="DGL42" s="78"/>
      <c r="DGM42" s="78"/>
      <c r="DGN42" s="78"/>
      <c r="DGO42" s="78"/>
      <c r="DGP42" s="78"/>
      <c r="DGQ42" s="78"/>
      <c r="DGR42" s="78"/>
      <c r="DGS42" s="78"/>
      <c r="DGT42" s="78"/>
      <c r="DGU42" s="78"/>
      <c r="DGV42" s="78"/>
      <c r="DGW42" s="78"/>
      <c r="DGX42" s="78"/>
      <c r="DGY42" s="78"/>
      <c r="DGZ42" s="78"/>
      <c r="DHA42" s="78"/>
      <c r="DHB42" s="78"/>
      <c r="DHC42" s="78"/>
      <c r="DHD42" s="78"/>
      <c r="DHE42" s="78"/>
      <c r="DHF42" s="78"/>
      <c r="DHG42" s="78"/>
      <c r="DHH42" s="78"/>
      <c r="DHI42" s="78"/>
      <c r="DHJ42" s="78"/>
      <c r="DHK42" s="78"/>
      <c r="DHL42" s="78"/>
      <c r="DHM42" s="78"/>
      <c r="DHN42" s="78"/>
      <c r="DHO42" s="78"/>
      <c r="DHP42" s="78"/>
      <c r="DHQ42" s="78"/>
      <c r="DHR42" s="78"/>
      <c r="DHS42" s="78"/>
      <c r="DHT42" s="78"/>
      <c r="DHU42" s="78"/>
      <c r="DHV42" s="78"/>
      <c r="DHW42" s="78"/>
      <c r="DHX42" s="78"/>
      <c r="DHY42" s="78"/>
      <c r="DHZ42" s="78"/>
      <c r="DIA42" s="78"/>
      <c r="DIB42" s="78"/>
      <c r="DIC42" s="78"/>
      <c r="DID42" s="78"/>
      <c r="DIE42" s="78"/>
      <c r="DIF42" s="78"/>
      <c r="DIG42" s="78"/>
      <c r="DIH42" s="78"/>
      <c r="DII42" s="78"/>
      <c r="DIJ42" s="78"/>
      <c r="DIK42" s="78"/>
      <c r="DIL42" s="78"/>
      <c r="DIM42" s="78"/>
      <c r="DIN42" s="78"/>
      <c r="DIO42" s="78"/>
      <c r="DIP42" s="78"/>
      <c r="DIQ42" s="78"/>
      <c r="DIR42" s="78"/>
      <c r="DIS42" s="78"/>
      <c r="DIT42" s="78"/>
      <c r="DIU42" s="78"/>
      <c r="DIV42" s="78"/>
      <c r="DIW42" s="78"/>
      <c r="DIX42" s="78"/>
      <c r="DIY42" s="78"/>
      <c r="DIZ42" s="78"/>
      <c r="DJA42" s="78"/>
      <c r="DJB42" s="78"/>
      <c r="DJC42" s="78"/>
      <c r="DJD42" s="78"/>
      <c r="DJE42" s="78"/>
      <c r="DJF42" s="78"/>
      <c r="DJG42" s="78"/>
      <c r="DJH42" s="78"/>
      <c r="DJI42" s="78"/>
      <c r="DJJ42" s="78"/>
      <c r="DJK42" s="78"/>
      <c r="DJL42" s="78"/>
      <c r="DJM42" s="78"/>
      <c r="DJN42" s="78"/>
      <c r="DJO42" s="78"/>
      <c r="DJP42" s="78"/>
      <c r="DJQ42" s="78"/>
      <c r="DJR42" s="78"/>
      <c r="DJS42" s="78"/>
      <c r="DJT42" s="78"/>
      <c r="DJU42" s="78"/>
      <c r="DJV42" s="78"/>
      <c r="DJW42" s="78"/>
      <c r="DJX42" s="78"/>
      <c r="DJY42" s="78"/>
      <c r="DJZ42" s="78"/>
      <c r="DKA42" s="78"/>
      <c r="DKB42" s="78"/>
      <c r="DKC42" s="78"/>
      <c r="DKD42" s="78"/>
      <c r="DKE42" s="78"/>
      <c r="DKF42" s="78"/>
      <c r="DKG42" s="78"/>
      <c r="DKH42" s="78"/>
      <c r="DKI42" s="78"/>
      <c r="DKJ42" s="78"/>
      <c r="DKK42" s="78"/>
      <c r="DKL42" s="78"/>
      <c r="DKM42" s="78"/>
      <c r="DKN42" s="78"/>
      <c r="DKO42" s="78"/>
      <c r="DKP42" s="78"/>
      <c r="DKQ42" s="78"/>
      <c r="DKR42" s="78"/>
      <c r="DKS42" s="78"/>
      <c r="DKT42" s="78"/>
      <c r="DKU42" s="78"/>
      <c r="DKV42" s="78"/>
      <c r="DKW42" s="78"/>
      <c r="DKX42" s="78"/>
      <c r="DKY42" s="78"/>
      <c r="DKZ42" s="78"/>
      <c r="DLA42" s="78"/>
      <c r="DLB42" s="78"/>
      <c r="DLC42" s="78"/>
      <c r="DLD42" s="78"/>
      <c r="DLE42" s="78"/>
      <c r="DLF42" s="78"/>
      <c r="DLG42" s="78"/>
      <c r="DLH42" s="78"/>
      <c r="DLI42" s="78"/>
      <c r="DLJ42" s="78"/>
      <c r="DLK42" s="78"/>
      <c r="DLL42" s="78"/>
      <c r="DLM42" s="78"/>
      <c r="DLN42" s="78"/>
      <c r="DLO42" s="78"/>
      <c r="DLP42" s="78"/>
      <c r="DLQ42" s="78"/>
      <c r="DLR42" s="78"/>
      <c r="DLS42" s="78"/>
      <c r="DLT42" s="78"/>
      <c r="DLU42" s="78"/>
      <c r="DLV42" s="78"/>
      <c r="DLW42" s="78"/>
      <c r="DLX42" s="78"/>
      <c r="DLY42" s="78"/>
      <c r="DLZ42" s="78"/>
      <c r="DMA42" s="78"/>
      <c r="DMB42" s="78"/>
      <c r="DMC42" s="78"/>
      <c r="DMD42" s="78"/>
      <c r="DME42" s="78"/>
      <c r="DMF42" s="78"/>
      <c r="DMG42" s="78"/>
      <c r="DMH42" s="78"/>
      <c r="DMI42" s="78"/>
      <c r="DMJ42" s="78"/>
      <c r="DMK42" s="78"/>
      <c r="DML42" s="78"/>
      <c r="DMM42" s="78"/>
      <c r="DMN42" s="78"/>
      <c r="DMO42" s="78"/>
      <c r="DMP42" s="78"/>
      <c r="DMQ42" s="78"/>
      <c r="DMR42" s="78"/>
      <c r="DMS42" s="78"/>
      <c r="DMT42" s="78"/>
      <c r="DMU42" s="78"/>
      <c r="DMV42" s="78"/>
      <c r="DMW42" s="78"/>
      <c r="DMX42" s="78"/>
      <c r="DMY42" s="78"/>
      <c r="DMZ42" s="78"/>
      <c r="DNA42" s="78"/>
      <c r="DNB42" s="78"/>
      <c r="DNC42" s="78"/>
      <c r="DND42" s="78"/>
      <c r="DNE42" s="78"/>
      <c r="DNF42" s="78"/>
      <c r="DNG42" s="78"/>
      <c r="DNH42" s="78"/>
      <c r="DNI42" s="78"/>
      <c r="DNJ42" s="78"/>
      <c r="DNK42" s="78"/>
      <c r="DNL42" s="78"/>
      <c r="DNM42" s="78"/>
      <c r="DNN42" s="78"/>
      <c r="DNO42" s="78"/>
      <c r="DNP42" s="78"/>
      <c r="DNQ42" s="78"/>
      <c r="DNR42" s="78"/>
      <c r="DNS42" s="78"/>
      <c r="DNT42" s="78"/>
      <c r="DNU42" s="78"/>
      <c r="DNV42" s="78"/>
      <c r="DNW42" s="78"/>
      <c r="DNX42" s="78"/>
      <c r="DNY42" s="78"/>
      <c r="DNZ42" s="78"/>
      <c r="DOA42" s="78"/>
      <c r="DOB42" s="78"/>
      <c r="DOC42" s="78"/>
      <c r="DOD42" s="78"/>
      <c r="DOE42" s="78"/>
      <c r="DOF42" s="78"/>
      <c r="DOG42" s="78"/>
      <c r="DOH42" s="78"/>
      <c r="DOI42" s="78"/>
      <c r="DOJ42" s="78"/>
      <c r="DOK42" s="78"/>
      <c r="DOL42" s="78"/>
      <c r="DOM42" s="78"/>
      <c r="DON42" s="78"/>
      <c r="DOO42" s="78"/>
      <c r="DOP42" s="78"/>
      <c r="DOQ42" s="78"/>
      <c r="DOR42" s="78"/>
      <c r="DOS42" s="78"/>
      <c r="DOT42" s="78"/>
      <c r="DOU42" s="78"/>
      <c r="DOV42" s="78"/>
      <c r="DOW42" s="78"/>
      <c r="DOX42" s="78"/>
      <c r="DOY42" s="78"/>
      <c r="DOZ42" s="78"/>
      <c r="DPA42" s="78"/>
      <c r="DPB42" s="78"/>
      <c r="DPC42" s="78"/>
      <c r="DPD42" s="78"/>
      <c r="DPE42" s="78"/>
      <c r="DPF42" s="78"/>
      <c r="DPG42" s="78"/>
      <c r="DPH42" s="78"/>
      <c r="DPI42" s="78"/>
      <c r="DPJ42" s="78"/>
      <c r="DPK42" s="78"/>
      <c r="DPL42" s="78"/>
      <c r="DPM42" s="78"/>
      <c r="DPN42" s="78"/>
      <c r="DPO42" s="78"/>
      <c r="DPP42" s="78"/>
      <c r="DPQ42" s="78"/>
      <c r="DPR42" s="78"/>
      <c r="DPS42" s="78"/>
      <c r="DPT42" s="78"/>
      <c r="DPU42" s="78"/>
      <c r="DPV42" s="78"/>
      <c r="DPW42" s="78"/>
      <c r="DPX42" s="78"/>
      <c r="DPY42" s="78"/>
      <c r="DPZ42" s="78"/>
      <c r="DQA42" s="78"/>
      <c r="DQB42" s="78"/>
      <c r="DQC42" s="78"/>
      <c r="DQD42" s="78"/>
      <c r="DQE42" s="78"/>
      <c r="DQF42" s="78"/>
      <c r="DQG42" s="78"/>
      <c r="DQH42" s="78"/>
      <c r="DQI42" s="78"/>
      <c r="DQJ42" s="78"/>
      <c r="DQK42" s="78"/>
      <c r="DQL42" s="78"/>
      <c r="DQM42" s="78"/>
      <c r="DQN42" s="78"/>
      <c r="DQO42" s="78"/>
      <c r="DQP42" s="78"/>
      <c r="DQQ42" s="78"/>
      <c r="DQR42" s="78"/>
      <c r="DQS42" s="78"/>
      <c r="DQT42" s="78"/>
      <c r="DQU42" s="78"/>
      <c r="DQV42" s="78"/>
      <c r="DQW42" s="78"/>
      <c r="DQX42" s="78"/>
      <c r="DQY42" s="78"/>
      <c r="DQZ42" s="78"/>
      <c r="DRA42" s="78"/>
      <c r="DRB42" s="78"/>
      <c r="DRC42" s="78"/>
      <c r="DRD42" s="78"/>
      <c r="DRE42" s="78"/>
      <c r="DRF42" s="78"/>
      <c r="DRG42" s="78"/>
      <c r="DRH42" s="78"/>
      <c r="DRI42" s="78"/>
      <c r="DRJ42" s="78"/>
      <c r="DRK42" s="78"/>
      <c r="DRL42" s="78"/>
      <c r="DRM42" s="78"/>
      <c r="DRN42" s="78"/>
      <c r="DRO42" s="78"/>
      <c r="DRP42" s="78"/>
      <c r="DRQ42" s="78"/>
      <c r="DRR42" s="78"/>
      <c r="DRS42" s="78"/>
      <c r="DRT42" s="78"/>
      <c r="DRU42" s="78"/>
      <c r="DRV42" s="78"/>
      <c r="DRW42" s="78"/>
      <c r="DRX42" s="78"/>
      <c r="DRY42" s="78"/>
      <c r="DRZ42" s="78"/>
      <c r="DSA42" s="78"/>
      <c r="DSB42" s="78"/>
      <c r="DSC42" s="78"/>
      <c r="DSD42" s="78"/>
      <c r="DSE42" s="78"/>
      <c r="DSF42" s="78"/>
      <c r="DSG42" s="78"/>
      <c r="DSH42" s="78"/>
      <c r="DSI42" s="78"/>
      <c r="DSJ42" s="78"/>
      <c r="DSK42" s="78"/>
      <c r="DSL42" s="78"/>
      <c r="DSM42" s="78"/>
      <c r="DSN42" s="78"/>
      <c r="DSO42" s="78"/>
      <c r="DSP42" s="78"/>
      <c r="DSQ42" s="78"/>
      <c r="DSR42" s="78"/>
      <c r="DSS42" s="78"/>
      <c r="DST42" s="78"/>
      <c r="DSU42" s="78"/>
      <c r="DSV42" s="78"/>
      <c r="DSW42" s="78"/>
      <c r="DSX42" s="78"/>
      <c r="DSY42" s="78"/>
      <c r="DSZ42" s="78"/>
      <c r="DTA42" s="78"/>
      <c r="DTB42" s="78"/>
      <c r="DTC42" s="78"/>
      <c r="DTD42" s="78"/>
      <c r="DTE42" s="78"/>
      <c r="DTF42" s="78"/>
      <c r="DTG42" s="78"/>
      <c r="DTH42" s="78"/>
      <c r="DTI42" s="78"/>
      <c r="DTJ42" s="78"/>
      <c r="DTK42" s="78"/>
      <c r="DTL42" s="78"/>
      <c r="DTM42" s="78"/>
      <c r="DTN42" s="78"/>
      <c r="DTO42" s="78"/>
      <c r="DTP42" s="78"/>
      <c r="DTQ42" s="78"/>
      <c r="DTR42" s="78"/>
      <c r="DTS42" s="78"/>
      <c r="DTT42" s="78"/>
      <c r="DTU42" s="78"/>
      <c r="DTV42" s="78"/>
      <c r="DTW42" s="78"/>
      <c r="DTX42" s="78"/>
      <c r="DTY42" s="78"/>
      <c r="DTZ42" s="78"/>
      <c r="DUA42" s="78"/>
      <c r="DUB42" s="78"/>
      <c r="DUC42" s="78"/>
      <c r="DUD42" s="78"/>
      <c r="DUE42" s="78"/>
      <c r="DUF42" s="78"/>
      <c r="DUG42" s="78"/>
      <c r="DUH42" s="78"/>
      <c r="DUI42" s="78"/>
      <c r="DUJ42" s="78"/>
      <c r="DUK42" s="78"/>
      <c r="DUL42" s="78"/>
      <c r="DUM42" s="78"/>
      <c r="DUN42" s="78"/>
      <c r="DUO42" s="78"/>
      <c r="DUP42" s="78"/>
      <c r="DUQ42" s="78"/>
      <c r="DUR42" s="78"/>
      <c r="DUS42" s="78"/>
      <c r="DUT42" s="78"/>
      <c r="DUU42" s="78"/>
      <c r="DUV42" s="78"/>
      <c r="DUW42" s="78"/>
      <c r="DUX42" s="78"/>
      <c r="DUY42" s="78"/>
      <c r="DUZ42" s="78"/>
      <c r="DVA42" s="78"/>
      <c r="DVB42" s="78"/>
      <c r="DVC42" s="78"/>
      <c r="DVD42" s="78"/>
      <c r="DVE42" s="78"/>
      <c r="DVF42" s="78"/>
      <c r="DVG42" s="78"/>
      <c r="DVH42" s="78"/>
      <c r="DVI42" s="78"/>
      <c r="DVJ42" s="78"/>
      <c r="DVK42" s="78"/>
      <c r="DVL42" s="78"/>
      <c r="DVM42" s="78"/>
      <c r="DVN42" s="78"/>
      <c r="DVO42" s="78"/>
      <c r="DVP42" s="78"/>
      <c r="DVQ42" s="78"/>
      <c r="DVR42" s="78"/>
      <c r="DVS42" s="78"/>
      <c r="DVT42" s="78"/>
      <c r="DVU42" s="78"/>
      <c r="DVV42" s="78"/>
      <c r="DVW42" s="78"/>
      <c r="DVX42" s="78"/>
      <c r="DVY42" s="78"/>
      <c r="DVZ42" s="78"/>
      <c r="DWA42" s="78"/>
      <c r="DWB42" s="78"/>
      <c r="DWC42" s="78"/>
      <c r="DWD42" s="78"/>
      <c r="DWE42" s="78"/>
      <c r="DWF42" s="78"/>
      <c r="DWG42" s="78"/>
      <c r="DWH42" s="78"/>
      <c r="DWI42" s="78"/>
      <c r="DWJ42" s="78"/>
      <c r="DWK42" s="78"/>
      <c r="DWL42" s="78"/>
      <c r="DWM42" s="78"/>
      <c r="DWN42" s="78"/>
      <c r="DWO42" s="78"/>
      <c r="DWP42" s="78"/>
      <c r="DWQ42" s="78"/>
      <c r="DWR42" s="78"/>
      <c r="DWS42" s="78"/>
      <c r="DWT42" s="78"/>
      <c r="DWU42" s="78"/>
      <c r="DWV42" s="78"/>
      <c r="DWW42" s="78"/>
      <c r="DWX42" s="78"/>
      <c r="DWY42" s="78"/>
      <c r="DWZ42" s="78"/>
      <c r="DXA42" s="78"/>
      <c r="DXB42" s="78"/>
      <c r="DXC42" s="78"/>
      <c r="DXD42" s="78"/>
      <c r="DXE42" s="78"/>
      <c r="DXF42" s="78"/>
      <c r="DXG42" s="78"/>
      <c r="DXH42" s="78"/>
      <c r="DXI42" s="78"/>
      <c r="DXJ42" s="78"/>
      <c r="DXK42" s="78"/>
      <c r="DXL42" s="78"/>
      <c r="DXM42" s="78"/>
      <c r="DXN42" s="78"/>
      <c r="DXO42" s="78"/>
      <c r="DXP42" s="78"/>
      <c r="DXQ42" s="78"/>
      <c r="DXR42" s="78"/>
      <c r="DXS42" s="78"/>
      <c r="DXT42" s="78"/>
      <c r="DXU42" s="78"/>
      <c r="DXV42" s="78"/>
      <c r="DXW42" s="78"/>
      <c r="DXX42" s="78"/>
      <c r="DXY42" s="78"/>
      <c r="DXZ42" s="78"/>
      <c r="DYA42" s="78"/>
      <c r="DYB42" s="78"/>
      <c r="DYC42" s="78"/>
      <c r="DYD42" s="78"/>
      <c r="DYE42" s="78"/>
      <c r="DYF42" s="78"/>
      <c r="DYG42" s="78"/>
      <c r="DYH42" s="78"/>
      <c r="DYI42" s="78"/>
      <c r="DYJ42" s="78"/>
      <c r="DYK42" s="78"/>
      <c r="DYL42" s="78"/>
      <c r="DYM42" s="78"/>
      <c r="DYN42" s="78"/>
      <c r="DYO42" s="78"/>
      <c r="DYP42" s="78"/>
      <c r="DYQ42" s="78"/>
      <c r="DYR42" s="78"/>
      <c r="DYS42" s="78"/>
      <c r="DYT42" s="78"/>
      <c r="DYU42" s="78"/>
      <c r="DYV42" s="78"/>
      <c r="DYW42" s="78"/>
      <c r="DYX42" s="78"/>
      <c r="DYY42" s="78"/>
      <c r="DYZ42" s="78"/>
      <c r="DZA42" s="78"/>
      <c r="DZB42" s="78"/>
      <c r="DZC42" s="78"/>
      <c r="DZD42" s="78"/>
      <c r="DZE42" s="78"/>
      <c r="DZF42" s="78"/>
      <c r="DZG42" s="78"/>
      <c r="DZH42" s="78"/>
      <c r="DZI42" s="78"/>
      <c r="DZJ42" s="78"/>
      <c r="DZK42" s="78"/>
      <c r="DZL42" s="78"/>
      <c r="DZM42" s="78"/>
      <c r="DZN42" s="78"/>
      <c r="DZO42" s="78"/>
      <c r="DZP42" s="78"/>
      <c r="DZQ42" s="78"/>
      <c r="DZR42" s="78"/>
      <c r="DZS42" s="78"/>
      <c r="DZT42" s="78"/>
      <c r="DZU42" s="78"/>
      <c r="DZV42" s="78"/>
      <c r="DZW42" s="78"/>
      <c r="DZX42" s="78"/>
      <c r="DZY42" s="78"/>
      <c r="DZZ42" s="78"/>
      <c r="EAA42" s="78"/>
      <c r="EAB42" s="78"/>
      <c r="EAC42" s="78"/>
      <c r="EAD42" s="78"/>
      <c r="EAE42" s="78"/>
      <c r="EAF42" s="78"/>
      <c r="EAG42" s="78"/>
      <c r="EAH42" s="78"/>
      <c r="EAI42" s="78"/>
      <c r="EAJ42" s="78"/>
      <c r="EAK42" s="78"/>
      <c r="EAL42" s="78"/>
      <c r="EAM42" s="78"/>
      <c r="EAN42" s="78"/>
      <c r="EAO42" s="78"/>
      <c r="EAP42" s="78"/>
      <c r="EAQ42" s="78"/>
      <c r="EAR42" s="78"/>
      <c r="EAS42" s="78"/>
      <c r="EAT42" s="78"/>
      <c r="EAU42" s="78"/>
      <c r="EAV42" s="78"/>
      <c r="EAW42" s="78"/>
      <c r="EAX42" s="78"/>
      <c r="EAY42" s="78"/>
      <c r="EAZ42" s="78"/>
      <c r="EBA42" s="78"/>
      <c r="EBB42" s="78"/>
      <c r="EBC42" s="78"/>
      <c r="EBD42" s="78"/>
      <c r="EBE42" s="78"/>
      <c r="EBF42" s="78"/>
      <c r="EBG42" s="78"/>
      <c r="EBH42" s="78"/>
      <c r="EBI42" s="78"/>
      <c r="EBJ42" s="78"/>
      <c r="EBK42" s="78"/>
      <c r="EBL42" s="78"/>
      <c r="EBM42" s="78"/>
      <c r="EBN42" s="78"/>
      <c r="EBO42" s="78"/>
      <c r="EBP42" s="78"/>
      <c r="EBQ42" s="78"/>
      <c r="EBR42" s="78"/>
      <c r="EBS42" s="78"/>
      <c r="EBT42" s="78"/>
      <c r="EBU42" s="78"/>
      <c r="EBV42" s="78"/>
      <c r="EBW42" s="78"/>
      <c r="EBX42" s="78"/>
      <c r="EBY42" s="78"/>
      <c r="EBZ42" s="78"/>
      <c r="ECA42" s="78"/>
      <c r="ECB42" s="78"/>
      <c r="ECC42" s="78"/>
      <c r="ECD42" s="78"/>
      <c r="ECE42" s="78"/>
      <c r="ECF42" s="78"/>
      <c r="ECG42" s="78"/>
      <c r="ECH42" s="78"/>
      <c r="ECI42" s="78"/>
      <c r="ECJ42" s="78"/>
      <c r="ECK42" s="78"/>
      <c r="ECL42" s="78"/>
      <c r="ECM42" s="78"/>
      <c r="ECN42" s="78"/>
      <c r="ECO42" s="78"/>
      <c r="ECP42" s="78"/>
      <c r="ECQ42" s="78"/>
      <c r="ECR42" s="78"/>
      <c r="ECS42" s="78"/>
      <c r="ECT42" s="78"/>
      <c r="ECU42" s="78"/>
      <c r="ECV42" s="78"/>
      <c r="ECW42" s="78"/>
      <c r="ECX42" s="78"/>
      <c r="ECY42" s="78"/>
      <c r="ECZ42" s="78"/>
      <c r="EDA42" s="78"/>
      <c r="EDB42" s="78"/>
      <c r="EDC42" s="78"/>
      <c r="EDD42" s="78"/>
      <c r="EDE42" s="78"/>
      <c r="EDF42" s="78"/>
      <c r="EDG42" s="78"/>
      <c r="EDH42" s="78"/>
      <c r="EDI42" s="78"/>
      <c r="EDJ42" s="78"/>
      <c r="EDK42" s="78"/>
      <c r="EDL42" s="78"/>
      <c r="EDM42" s="78"/>
      <c r="EDN42" s="78"/>
      <c r="EDO42" s="78"/>
      <c r="EDP42" s="78"/>
      <c r="EDQ42" s="78"/>
      <c r="EDR42" s="78"/>
      <c r="EDS42" s="78"/>
      <c r="EDT42" s="78"/>
      <c r="EDU42" s="78"/>
      <c r="EDV42" s="78"/>
      <c r="EDW42" s="78"/>
      <c r="EDX42" s="78"/>
      <c r="EDY42" s="78"/>
      <c r="EDZ42" s="78"/>
      <c r="EEA42" s="78"/>
      <c r="EEB42" s="78"/>
      <c r="EEC42" s="78"/>
      <c r="EED42" s="78"/>
      <c r="EEE42" s="78"/>
      <c r="EEF42" s="78"/>
      <c r="EEG42" s="78"/>
      <c r="EEH42" s="78"/>
      <c r="EEI42" s="78"/>
      <c r="EEJ42" s="78"/>
      <c r="EEK42" s="78"/>
      <c r="EEL42" s="78"/>
      <c r="EEM42" s="78"/>
      <c r="EEN42" s="78"/>
      <c r="EEO42" s="78"/>
      <c r="EEP42" s="78"/>
      <c r="EEQ42" s="78"/>
      <c r="EER42" s="78"/>
      <c r="EES42" s="78"/>
      <c r="EET42" s="78"/>
      <c r="EEU42" s="78"/>
      <c r="EEV42" s="78"/>
      <c r="EEW42" s="78"/>
      <c r="EEX42" s="78"/>
      <c r="EEY42" s="78"/>
      <c r="EEZ42" s="78"/>
      <c r="EFA42" s="78"/>
      <c r="EFB42" s="78"/>
      <c r="EFC42" s="78"/>
      <c r="EFD42" s="78"/>
      <c r="EFE42" s="78"/>
      <c r="EFF42" s="78"/>
      <c r="EFG42" s="78"/>
      <c r="EFH42" s="78"/>
      <c r="EFI42" s="78"/>
      <c r="EFJ42" s="78"/>
      <c r="EFK42" s="78"/>
      <c r="EFL42" s="78"/>
      <c r="EFM42" s="78"/>
      <c r="EFN42" s="78"/>
      <c r="EFO42" s="78"/>
      <c r="EFP42" s="78"/>
      <c r="EFQ42" s="78"/>
      <c r="EFR42" s="78"/>
      <c r="EFS42" s="78"/>
      <c r="EFT42" s="78"/>
      <c r="EFU42" s="78"/>
      <c r="EFV42" s="78"/>
      <c r="EFW42" s="78"/>
      <c r="EFX42" s="78"/>
      <c r="EFY42" s="78"/>
      <c r="EFZ42" s="78"/>
      <c r="EGA42" s="78"/>
      <c r="EGB42" s="78"/>
      <c r="EGC42" s="78"/>
      <c r="EGD42" s="78"/>
      <c r="EGE42" s="78"/>
      <c r="EGF42" s="78"/>
      <c r="EGG42" s="78"/>
      <c r="EGH42" s="78"/>
      <c r="EGI42" s="78"/>
      <c r="EGJ42" s="78"/>
      <c r="EGK42" s="78"/>
      <c r="EGL42" s="78"/>
      <c r="EGM42" s="78"/>
      <c r="EGN42" s="78"/>
      <c r="EGO42" s="78"/>
      <c r="EGP42" s="78"/>
      <c r="EGQ42" s="78"/>
      <c r="EGR42" s="78"/>
      <c r="EGS42" s="78"/>
      <c r="EGT42" s="78"/>
      <c r="EGU42" s="78"/>
      <c r="EGV42" s="78"/>
      <c r="EGW42" s="78"/>
      <c r="EGX42" s="78"/>
      <c r="EGY42" s="78"/>
      <c r="EGZ42" s="78"/>
      <c r="EHA42" s="78"/>
      <c r="EHB42" s="78"/>
      <c r="EHC42" s="78"/>
      <c r="EHD42" s="78"/>
      <c r="EHE42" s="78"/>
      <c r="EHF42" s="78"/>
      <c r="EHG42" s="78"/>
      <c r="EHH42" s="78"/>
      <c r="EHI42" s="78"/>
      <c r="EHJ42" s="78"/>
      <c r="EHK42" s="78"/>
      <c r="EHL42" s="78"/>
      <c r="EHM42" s="78"/>
      <c r="EHN42" s="78"/>
      <c r="EHO42" s="78"/>
      <c r="EHP42" s="78"/>
      <c r="EHQ42" s="78"/>
      <c r="EHR42" s="78"/>
      <c r="EHS42" s="78"/>
      <c r="EHT42" s="78"/>
      <c r="EHU42" s="78"/>
      <c r="EHV42" s="78"/>
      <c r="EHW42" s="78"/>
      <c r="EHX42" s="78"/>
      <c r="EHY42" s="78"/>
      <c r="EHZ42" s="78"/>
      <c r="EIA42" s="78"/>
      <c r="EIB42" s="78"/>
      <c r="EIC42" s="78"/>
      <c r="EID42" s="78"/>
      <c r="EIE42" s="78"/>
      <c r="EIF42" s="78"/>
      <c r="EIG42" s="78"/>
      <c r="EIH42" s="78"/>
      <c r="EII42" s="78"/>
      <c r="EIJ42" s="78"/>
      <c r="EIK42" s="78"/>
      <c r="EIL42" s="78"/>
      <c r="EIM42" s="78"/>
      <c r="EIN42" s="78"/>
      <c r="EIO42" s="78"/>
      <c r="EIP42" s="78"/>
      <c r="EIQ42" s="78"/>
      <c r="EIR42" s="78"/>
      <c r="EIS42" s="78"/>
      <c r="EIT42" s="78"/>
      <c r="EIU42" s="78"/>
      <c r="EIV42" s="78"/>
      <c r="EIW42" s="78"/>
      <c r="EIX42" s="78"/>
      <c r="EIY42" s="78"/>
      <c r="EIZ42" s="78"/>
      <c r="EJA42" s="78"/>
      <c r="EJB42" s="78"/>
      <c r="EJC42" s="78"/>
      <c r="EJD42" s="78"/>
      <c r="EJE42" s="78"/>
      <c r="EJF42" s="78"/>
      <c r="EJG42" s="78"/>
      <c r="EJH42" s="78"/>
      <c r="EJI42" s="78"/>
      <c r="EJJ42" s="78"/>
      <c r="EJK42" s="78"/>
      <c r="EJL42" s="78"/>
      <c r="EJM42" s="78"/>
      <c r="EJN42" s="78"/>
      <c r="EJO42" s="78"/>
      <c r="EJP42" s="78"/>
      <c r="EJQ42" s="78"/>
      <c r="EJR42" s="78"/>
      <c r="EJS42" s="78"/>
      <c r="EJT42" s="78"/>
      <c r="EJU42" s="78"/>
      <c r="EJV42" s="78"/>
      <c r="EJW42" s="78"/>
      <c r="EJX42" s="78"/>
      <c r="EJY42" s="78"/>
      <c r="EJZ42" s="78"/>
      <c r="EKA42" s="78"/>
      <c r="EKB42" s="78"/>
      <c r="EKC42" s="78"/>
      <c r="EKD42" s="78"/>
      <c r="EKE42" s="78"/>
      <c r="EKF42" s="78"/>
      <c r="EKG42" s="78"/>
      <c r="EKH42" s="78"/>
      <c r="EKI42" s="78"/>
      <c r="EKJ42" s="78"/>
      <c r="EKK42" s="78"/>
      <c r="EKL42" s="78"/>
      <c r="EKM42" s="78"/>
      <c r="EKN42" s="78"/>
      <c r="EKO42" s="78"/>
      <c r="EKP42" s="78"/>
      <c r="EKQ42" s="78"/>
      <c r="EKR42" s="78"/>
      <c r="EKS42" s="78"/>
      <c r="EKT42" s="78"/>
      <c r="EKU42" s="78"/>
      <c r="EKV42" s="78"/>
      <c r="EKW42" s="78"/>
      <c r="EKX42" s="78"/>
      <c r="EKY42" s="78"/>
      <c r="EKZ42" s="78"/>
      <c r="ELA42" s="78"/>
      <c r="ELB42" s="78"/>
      <c r="ELC42" s="78"/>
      <c r="ELD42" s="78"/>
      <c r="ELE42" s="78"/>
      <c r="ELF42" s="78"/>
      <c r="ELG42" s="78"/>
      <c r="ELH42" s="78"/>
      <c r="ELI42" s="78"/>
      <c r="ELJ42" s="78"/>
      <c r="ELK42" s="78"/>
      <c r="ELL42" s="78"/>
      <c r="ELM42" s="78"/>
      <c r="ELN42" s="78"/>
      <c r="ELO42" s="78"/>
      <c r="ELP42" s="78"/>
      <c r="ELQ42" s="78"/>
      <c r="ELR42" s="78"/>
      <c r="ELS42" s="78"/>
      <c r="ELT42" s="78"/>
      <c r="ELU42" s="78"/>
      <c r="ELV42" s="78"/>
      <c r="ELW42" s="78"/>
      <c r="ELX42" s="78"/>
      <c r="ELY42" s="78"/>
      <c r="ELZ42" s="78"/>
      <c r="EMA42" s="78"/>
      <c r="EMB42" s="78"/>
      <c r="EMC42" s="78"/>
      <c r="EMD42" s="78"/>
      <c r="EME42" s="78"/>
      <c r="EMF42" s="78"/>
      <c r="EMG42" s="78"/>
      <c r="EMH42" s="78"/>
      <c r="EMI42" s="78"/>
      <c r="EMJ42" s="78"/>
      <c r="EMK42" s="78"/>
      <c r="EML42" s="78"/>
      <c r="EMM42" s="78"/>
      <c r="EMN42" s="78"/>
      <c r="EMO42" s="78"/>
      <c r="EMP42" s="78"/>
      <c r="EMQ42" s="78"/>
      <c r="EMR42" s="78"/>
      <c r="EMS42" s="78"/>
      <c r="EMT42" s="78"/>
      <c r="EMU42" s="78"/>
      <c r="EMV42" s="78"/>
      <c r="EMW42" s="78"/>
      <c r="EMX42" s="78"/>
      <c r="EMY42" s="78"/>
      <c r="EMZ42" s="78"/>
      <c r="ENA42" s="78"/>
      <c r="ENB42" s="78"/>
      <c r="ENC42" s="78"/>
      <c r="END42" s="78"/>
      <c r="ENE42" s="78"/>
      <c r="ENF42" s="78"/>
      <c r="ENG42" s="78"/>
      <c r="ENH42" s="78"/>
      <c r="ENI42" s="78"/>
      <c r="ENJ42" s="78"/>
      <c r="ENK42" s="78"/>
      <c r="ENL42" s="78"/>
      <c r="ENM42" s="78"/>
      <c r="ENN42" s="78"/>
      <c r="ENO42" s="78"/>
      <c r="ENP42" s="78"/>
      <c r="ENQ42" s="78"/>
      <c r="ENR42" s="78"/>
      <c r="ENS42" s="78"/>
      <c r="ENT42" s="78"/>
      <c r="ENU42" s="78"/>
      <c r="ENV42" s="78"/>
      <c r="ENW42" s="78"/>
      <c r="ENX42" s="78"/>
      <c r="ENY42" s="78"/>
      <c r="ENZ42" s="78"/>
      <c r="EOA42" s="78"/>
      <c r="EOB42" s="78"/>
      <c r="EOC42" s="78"/>
      <c r="EOD42" s="78"/>
      <c r="EOE42" s="78"/>
      <c r="EOF42" s="78"/>
      <c r="EOG42" s="78"/>
      <c r="EOH42" s="78"/>
      <c r="EOI42" s="78"/>
      <c r="EOJ42" s="78"/>
      <c r="EOK42" s="78"/>
      <c r="EOL42" s="78"/>
      <c r="EOM42" s="78"/>
      <c r="EON42" s="78"/>
      <c r="EOO42" s="78"/>
      <c r="EOP42" s="78"/>
      <c r="EOQ42" s="78"/>
      <c r="EOR42" s="78"/>
      <c r="EOS42" s="78"/>
      <c r="EOT42" s="78"/>
      <c r="EOU42" s="78"/>
      <c r="EOV42" s="78"/>
      <c r="EOW42" s="78"/>
      <c r="EOX42" s="78"/>
      <c r="EOY42" s="78"/>
      <c r="EOZ42" s="78"/>
      <c r="EPA42" s="78"/>
      <c r="EPB42" s="78"/>
      <c r="EPC42" s="78"/>
      <c r="EPD42" s="78"/>
      <c r="EPE42" s="78"/>
      <c r="EPF42" s="78"/>
      <c r="EPG42" s="78"/>
      <c r="EPH42" s="78"/>
      <c r="EPI42" s="78"/>
      <c r="EPJ42" s="78"/>
      <c r="EPK42" s="78"/>
      <c r="EPL42" s="78"/>
      <c r="EPM42" s="78"/>
      <c r="EPN42" s="78"/>
      <c r="EPO42" s="78"/>
      <c r="EPP42" s="78"/>
      <c r="EPQ42" s="78"/>
      <c r="EPR42" s="78"/>
      <c r="EPS42" s="78"/>
      <c r="EPT42" s="78"/>
      <c r="EPU42" s="78"/>
      <c r="EPV42" s="78"/>
      <c r="EPW42" s="78"/>
      <c r="EPX42" s="78"/>
      <c r="EPY42" s="78"/>
      <c r="EPZ42" s="78"/>
      <c r="EQA42" s="78"/>
      <c r="EQB42" s="78"/>
      <c r="EQC42" s="78"/>
      <c r="EQD42" s="78"/>
      <c r="EQE42" s="78"/>
      <c r="EQF42" s="78"/>
      <c r="EQG42" s="78"/>
      <c r="EQH42" s="78"/>
      <c r="EQI42" s="78"/>
      <c r="EQJ42" s="78"/>
      <c r="EQK42" s="78"/>
      <c r="EQL42" s="78"/>
      <c r="EQM42" s="78"/>
      <c r="EQN42" s="78"/>
      <c r="EQO42" s="78"/>
      <c r="EQP42" s="78"/>
      <c r="EQQ42" s="78"/>
      <c r="EQR42" s="78"/>
      <c r="EQS42" s="78"/>
      <c r="EQT42" s="78"/>
      <c r="EQU42" s="78"/>
      <c r="EQV42" s="78"/>
      <c r="EQW42" s="78"/>
      <c r="EQX42" s="78"/>
      <c r="EQY42" s="78"/>
      <c r="EQZ42" s="78"/>
      <c r="ERA42" s="78"/>
      <c r="ERB42" s="78"/>
      <c r="ERC42" s="78"/>
      <c r="ERD42" s="78"/>
      <c r="ERE42" s="78"/>
      <c r="ERF42" s="78"/>
      <c r="ERG42" s="78"/>
      <c r="ERH42" s="78"/>
      <c r="ERI42" s="78"/>
      <c r="ERJ42" s="78"/>
      <c r="ERK42" s="78"/>
      <c r="ERL42" s="78"/>
      <c r="ERM42" s="78"/>
      <c r="ERN42" s="78"/>
      <c r="ERO42" s="78"/>
      <c r="ERP42" s="78"/>
      <c r="ERQ42" s="78"/>
      <c r="ERR42" s="78"/>
      <c r="ERS42" s="78"/>
      <c r="ERT42" s="78"/>
      <c r="ERU42" s="78"/>
      <c r="ERV42" s="78"/>
      <c r="ERW42" s="78"/>
      <c r="ERX42" s="78"/>
      <c r="ERY42" s="78"/>
      <c r="ERZ42" s="78"/>
      <c r="ESA42" s="78"/>
      <c r="ESB42" s="78"/>
      <c r="ESC42" s="78"/>
      <c r="ESD42" s="78"/>
      <c r="ESE42" s="78"/>
      <c r="ESF42" s="78"/>
      <c r="ESG42" s="78"/>
      <c r="ESH42" s="78"/>
      <c r="ESI42" s="78"/>
      <c r="ESJ42" s="78"/>
      <c r="ESK42" s="78"/>
      <c r="ESL42" s="78"/>
      <c r="ESM42" s="78"/>
      <c r="ESN42" s="78"/>
      <c r="ESO42" s="78"/>
      <c r="ESP42" s="78"/>
      <c r="ESQ42" s="78"/>
      <c r="ESR42" s="78"/>
      <c r="ESS42" s="78"/>
      <c r="EST42" s="78"/>
      <c r="ESU42" s="78"/>
      <c r="ESV42" s="78"/>
      <c r="ESW42" s="78"/>
      <c r="ESX42" s="78"/>
      <c r="ESY42" s="78"/>
      <c r="ESZ42" s="78"/>
      <c r="ETA42" s="78"/>
      <c r="ETB42" s="78"/>
      <c r="ETC42" s="78"/>
      <c r="ETD42" s="78"/>
      <c r="ETE42" s="78"/>
      <c r="ETF42" s="78"/>
      <c r="ETG42" s="78"/>
      <c r="ETH42" s="78"/>
      <c r="ETI42" s="78"/>
      <c r="ETJ42" s="78"/>
      <c r="ETK42" s="78"/>
      <c r="ETL42" s="78"/>
      <c r="ETM42" s="78"/>
      <c r="ETN42" s="78"/>
      <c r="ETO42" s="78"/>
      <c r="ETP42" s="78"/>
      <c r="ETQ42" s="78"/>
      <c r="ETR42" s="78"/>
      <c r="ETS42" s="78"/>
      <c r="ETT42" s="78"/>
      <c r="ETU42" s="78"/>
      <c r="ETV42" s="78"/>
      <c r="ETW42" s="78"/>
      <c r="ETX42" s="78"/>
      <c r="ETY42" s="78"/>
      <c r="ETZ42" s="78"/>
      <c r="EUA42" s="78"/>
      <c r="EUB42" s="78"/>
      <c r="EUC42" s="78"/>
      <c r="EUD42" s="78"/>
      <c r="EUE42" s="78"/>
      <c r="EUF42" s="78"/>
      <c r="EUG42" s="78"/>
      <c r="EUH42" s="78"/>
      <c r="EUI42" s="78"/>
      <c r="EUJ42" s="78"/>
      <c r="EUK42" s="78"/>
      <c r="EUL42" s="78"/>
      <c r="EUM42" s="78"/>
      <c r="EUN42" s="78"/>
      <c r="EUO42" s="78"/>
      <c r="EUP42" s="78"/>
      <c r="EUQ42" s="78"/>
      <c r="EUR42" s="78"/>
      <c r="EUS42" s="78"/>
      <c r="EUT42" s="78"/>
      <c r="EUU42" s="78"/>
      <c r="EUV42" s="78"/>
      <c r="EUW42" s="78"/>
      <c r="EUX42" s="78"/>
      <c r="EUY42" s="78"/>
      <c r="EUZ42" s="78"/>
      <c r="EVA42" s="78"/>
      <c r="EVB42" s="78"/>
      <c r="EVC42" s="78"/>
      <c r="EVD42" s="78"/>
      <c r="EVE42" s="78"/>
      <c r="EVF42" s="78"/>
      <c r="EVG42" s="78"/>
      <c r="EVH42" s="78"/>
      <c r="EVI42" s="78"/>
      <c r="EVJ42" s="78"/>
      <c r="EVK42" s="78"/>
      <c r="EVL42" s="78"/>
      <c r="EVM42" s="78"/>
      <c r="EVN42" s="78"/>
      <c r="EVO42" s="78"/>
      <c r="EVP42" s="78"/>
      <c r="EVQ42" s="78"/>
      <c r="EVR42" s="78"/>
      <c r="EVS42" s="78"/>
      <c r="EVT42" s="78"/>
      <c r="EVU42" s="78"/>
      <c r="EVV42" s="78"/>
      <c r="EVW42" s="78"/>
      <c r="EVX42" s="78"/>
      <c r="EVY42" s="78"/>
      <c r="EVZ42" s="78"/>
      <c r="EWA42" s="78"/>
      <c r="EWB42" s="78"/>
      <c r="EWC42" s="78"/>
      <c r="EWD42" s="78"/>
      <c r="EWE42" s="78"/>
      <c r="EWF42" s="78"/>
      <c r="EWG42" s="78"/>
      <c r="EWH42" s="78"/>
      <c r="EWI42" s="78"/>
      <c r="EWJ42" s="78"/>
      <c r="EWK42" s="78"/>
      <c r="EWL42" s="78"/>
      <c r="EWM42" s="78"/>
      <c r="EWN42" s="78"/>
      <c r="EWO42" s="78"/>
      <c r="EWP42" s="78"/>
      <c r="EWQ42" s="78"/>
      <c r="EWR42" s="78"/>
      <c r="EWS42" s="78"/>
      <c r="EWT42" s="78"/>
      <c r="EWU42" s="78"/>
      <c r="EWV42" s="78"/>
      <c r="EWW42" s="78"/>
      <c r="EWX42" s="78"/>
      <c r="EWY42" s="78"/>
      <c r="EWZ42" s="78"/>
      <c r="EXA42" s="78"/>
      <c r="EXB42" s="78"/>
      <c r="EXC42" s="78"/>
      <c r="EXD42" s="78"/>
      <c r="EXE42" s="78"/>
      <c r="EXF42" s="78"/>
      <c r="EXG42" s="78"/>
      <c r="EXH42" s="78"/>
      <c r="EXI42" s="78"/>
      <c r="EXJ42" s="78"/>
      <c r="EXK42" s="78"/>
      <c r="EXL42" s="78"/>
      <c r="EXM42" s="78"/>
      <c r="EXN42" s="78"/>
      <c r="EXO42" s="78"/>
      <c r="EXP42" s="78"/>
      <c r="EXQ42" s="78"/>
      <c r="EXR42" s="78"/>
      <c r="EXS42" s="78"/>
      <c r="EXT42" s="78"/>
      <c r="EXU42" s="78"/>
      <c r="EXV42" s="78"/>
      <c r="EXW42" s="78"/>
      <c r="EXX42" s="78"/>
      <c r="EXY42" s="78"/>
      <c r="EXZ42" s="78"/>
      <c r="EYA42" s="78"/>
      <c r="EYB42" s="78"/>
      <c r="EYC42" s="78"/>
      <c r="EYD42" s="78"/>
      <c r="EYE42" s="78"/>
      <c r="EYF42" s="78"/>
      <c r="EYG42" s="78"/>
      <c r="EYH42" s="78"/>
      <c r="EYI42" s="78"/>
      <c r="EYJ42" s="78"/>
      <c r="EYK42" s="78"/>
      <c r="EYL42" s="78"/>
      <c r="EYM42" s="78"/>
      <c r="EYN42" s="78"/>
      <c r="EYO42" s="78"/>
      <c r="EYP42" s="78"/>
      <c r="EYQ42" s="78"/>
      <c r="EYR42" s="78"/>
      <c r="EYS42" s="78"/>
      <c r="EYT42" s="78"/>
      <c r="EYU42" s="78"/>
      <c r="EYV42" s="78"/>
      <c r="EYW42" s="78"/>
      <c r="EYX42" s="78"/>
      <c r="EYY42" s="78"/>
      <c r="EYZ42" s="78"/>
      <c r="EZA42" s="78"/>
      <c r="EZB42" s="78"/>
      <c r="EZC42" s="78"/>
      <c r="EZD42" s="78"/>
      <c r="EZE42" s="78"/>
      <c r="EZF42" s="78"/>
      <c r="EZG42" s="78"/>
      <c r="EZH42" s="78"/>
      <c r="EZI42" s="78"/>
      <c r="EZJ42" s="78"/>
      <c r="EZK42" s="78"/>
      <c r="EZL42" s="78"/>
      <c r="EZM42" s="78"/>
      <c r="EZN42" s="78"/>
      <c r="EZO42" s="78"/>
      <c r="EZP42" s="78"/>
      <c r="EZQ42" s="78"/>
      <c r="EZR42" s="78"/>
      <c r="EZS42" s="78"/>
      <c r="EZT42" s="78"/>
      <c r="EZU42" s="78"/>
      <c r="EZV42" s="78"/>
      <c r="EZW42" s="78"/>
      <c r="EZX42" s="78"/>
      <c r="EZY42" s="78"/>
      <c r="EZZ42" s="78"/>
      <c r="FAA42" s="78"/>
      <c r="FAB42" s="78"/>
      <c r="FAC42" s="78"/>
      <c r="FAD42" s="78"/>
      <c r="FAE42" s="78"/>
      <c r="FAF42" s="78"/>
      <c r="FAG42" s="78"/>
      <c r="FAH42" s="78"/>
      <c r="FAI42" s="78"/>
      <c r="FAJ42" s="78"/>
      <c r="FAK42" s="78"/>
      <c r="FAL42" s="78"/>
      <c r="FAM42" s="78"/>
      <c r="FAN42" s="78"/>
      <c r="FAO42" s="78"/>
      <c r="FAP42" s="78"/>
      <c r="FAQ42" s="78"/>
      <c r="FAR42" s="78"/>
      <c r="FAS42" s="78"/>
      <c r="FAT42" s="78"/>
      <c r="FAU42" s="78"/>
      <c r="FAV42" s="78"/>
      <c r="FAW42" s="78"/>
      <c r="FAX42" s="78"/>
      <c r="FAY42" s="78"/>
      <c r="FAZ42" s="78"/>
      <c r="FBA42" s="78"/>
      <c r="FBB42" s="78"/>
      <c r="FBC42" s="78"/>
      <c r="FBD42" s="78"/>
      <c r="FBE42" s="78"/>
      <c r="FBF42" s="78"/>
      <c r="FBG42" s="78"/>
      <c r="FBH42" s="78"/>
      <c r="FBI42" s="78"/>
      <c r="FBJ42" s="78"/>
      <c r="FBK42" s="78"/>
      <c r="FBL42" s="78"/>
      <c r="FBM42" s="78"/>
      <c r="FBN42" s="78"/>
      <c r="FBO42" s="78"/>
      <c r="FBP42" s="78"/>
      <c r="FBQ42" s="78"/>
      <c r="FBR42" s="78"/>
      <c r="FBS42" s="78"/>
      <c r="FBT42" s="78"/>
      <c r="FBU42" s="78"/>
      <c r="FBV42" s="78"/>
      <c r="FBW42" s="78"/>
      <c r="FBX42" s="78"/>
      <c r="FBY42" s="78"/>
      <c r="FBZ42" s="78"/>
      <c r="FCA42" s="78"/>
      <c r="FCB42" s="78"/>
      <c r="FCC42" s="78"/>
      <c r="FCD42" s="78"/>
      <c r="FCE42" s="78"/>
      <c r="FCF42" s="78"/>
      <c r="FCG42" s="78"/>
      <c r="FCH42" s="78"/>
      <c r="FCI42" s="78"/>
      <c r="FCJ42" s="78"/>
      <c r="FCK42" s="78"/>
      <c r="FCL42" s="78"/>
      <c r="FCM42" s="78"/>
      <c r="FCN42" s="78"/>
      <c r="FCO42" s="78"/>
      <c r="FCP42" s="78"/>
      <c r="FCQ42" s="78"/>
      <c r="FCR42" s="78"/>
      <c r="FCS42" s="78"/>
      <c r="FCT42" s="78"/>
      <c r="FCU42" s="78"/>
      <c r="FCV42" s="78"/>
      <c r="FCW42" s="78"/>
      <c r="FCX42" s="78"/>
      <c r="FCY42" s="78"/>
      <c r="FCZ42" s="78"/>
      <c r="FDA42" s="78"/>
      <c r="FDB42" s="78"/>
      <c r="FDC42" s="78"/>
      <c r="FDD42" s="78"/>
      <c r="FDE42" s="78"/>
      <c r="FDF42" s="78"/>
      <c r="FDG42" s="78"/>
      <c r="FDH42" s="78"/>
      <c r="FDI42" s="78"/>
      <c r="FDJ42" s="78"/>
      <c r="FDK42" s="78"/>
      <c r="FDL42" s="78"/>
      <c r="FDM42" s="78"/>
      <c r="FDN42" s="78"/>
      <c r="FDO42" s="78"/>
      <c r="FDP42" s="78"/>
      <c r="FDQ42" s="78"/>
      <c r="FDR42" s="78"/>
      <c r="FDS42" s="78"/>
      <c r="FDT42" s="78"/>
      <c r="FDU42" s="78"/>
      <c r="FDV42" s="78"/>
      <c r="FDW42" s="78"/>
      <c r="FDX42" s="78"/>
      <c r="FDY42" s="78"/>
      <c r="FDZ42" s="78"/>
      <c r="FEA42" s="78"/>
      <c r="FEB42" s="78"/>
      <c r="FEC42" s="78"/>
      <c r="FED42" s="78"/>
      <c r="FEE42" s="78"/>
      <c r="FEF42" s="78"/>
      <c r="FEG42" s="78"/>
      <c r="FEH42" s="78"/>
      <c r="FEI42" s="78"/>
      <c r="FEJ42" s="78"/>
      <c r="FEK42" s="78"/>
      <c r="FEL42" s="78"/>
      <c r="FEM42" s="78"/>
      <c r="FEN42" s="78"/>
      <c r="FEO42" s="78"/>
      <c r="FEP42" s="78"/>
      <c r="FEQ42" s="78"/>
      <c r="FER42" s="78"/>
      <c r="FES42" s="78"/>
      <c r="FET42" s="78"/>
      <c r="FEU42" s="78"/>
      <c r="FEV42" s="78"/>
      <c r="FEW42" s="78"/>
      <c r="FEX42" s="78"/>
      <c r="FEY42" s="78"/>
      <c r="FEZ42" s="78"/>
      <c r="FFA42" s="78"/>
      <c r="FFB42" s="78"/>
      <c r="FFC42" s="78"/>
      <c r="FFD42" s="78"/>
      <c r="FFE42" s="78"/>
      <c r="FFF42" s="78"/>
      <c r="FFG42" s="78"/>
      <c r="FFH42" s="78"/>
      <c r="FFI42" s="78"/>
      <c r="FFJ42" s="78"/>
      <c r="FFK42" s="78"/>
      <c r="FFL42" s="78"/>
      <c r="FFM42" s="78"/>
      <c r="FFN42" s="78"/>
      <c r="FFO42" s="78"/>
      <c r="FFP42" s="78"/>
      <c r="FFQ42" s="78"/>
      <c r="FFR42" s="78"/>
      <c r="FFS42" s="78"/>
      <c r="FFT42" s="78"/>
      <c r="FFU42" s="78"/>
      <c r="FFV42" s="78"/>
      <c r="FFW42" s="78"/>
      <c r="FFX42" s="78"/>
      <c r="FFY42" s="78"/>
      <c r="FFZ42" s="78"/>
      <c r="FGA42" s="78"/>
      <c r="FGB42" s="78"/>
      <c r="FGC42" s="78"/>
      <c r="FGD42" s="78"/>
      <c r="FGE42" s="78"/>
      <c r="FGF42" s="78"/>
      <c r="FGG42" s="78"/>
      <c r="FGH42" s="78"/>
      <c r="FGI42" s="78"/>
      <c r="FGJ42" s="78"/>
      <c r="FGK42" s="78"/>
      <c r="FGL42" s="78"/>
      <c r="FGM42" s="78"/>
      <c r="FGN42" s="78"/>
      <c r="FGO42" s="78"/>
      <c r="FGP42" s="78"/>
      <c r="FGQ42" s="78"/>
      <c r="FGR42" s="78"/>
      <c r="FGS42" s="78"/>
      <c r="FGT42" s="78"/>
      <c r="FGU42" s="78"/>
      <c r="FGV42" s="78"/>
      <c r="FGW42" s="78"/>
      <c r="FGX42" s="78"/>
      <c r="FGY42" s="78"/>
      <c r="FGZ42" s="78"/>
      <c r="FHA42" s="78"/>
      <c r="FHB42" s="78"/>
      <c r="FHC42" s="78"/>
      <c r="FHD42" s="78"/>
      <c r="FHE42" s="78"/>
      <c r="FHF42" s="78"/>
      <c r="FHG42" s="78"/>
      <c r="FHH42" s="78"/>
      <c r="FHI42" s="78"/>
      <c r="FHJ42" s="78"/>
      <c r="FHK42" s="78"/>
      <c r="FHL42" s="78"/>
      <c r="FHM42" s="78"/>
      <c r="FHN42" s="78"/>
      <c r="FHO42" s="78"/>
      <c r="FHP42" s="78"/>
      <c r="FHQ42" s="78"/>
      <c r="FHR42" s="78"/>
      <c r="FHS42" s="78"/>
      <c r="FHT42" s="78"/>
      <c r="FHU42" s="78"/>
      <c r="FHV42" s="78"/>
      <c r="FHW42" s="78"/>
      <c r="FHX42" s="78"/>
      <c r="FHY42" s="78"/>
      <c r="FHZ42" s="78"/>
      <c r="FIA42" s="78"/>
      <c r="FIB42" s="78"/>
      <c r="FIC42" s="78"/>
      <c r="FID42" s="78"/>
      <c r="FIE42" s="78"/>
      <c r="FIF42" s="78"/>
      <c r="FIG42" s="78"/>
      <c r="FIH42" s="78"/>
      <c r="FII42" s="78"/>
      <c r="FIJ42" s="78"/>
      <c r="FIK42" s="78"/>
      <c r="FIL42" s="78"/>
      <c r="FIM42" s="78"/>
      <c r="FIN42" s="78"/>
      <c r="FIO42" s="78"/>
      <c r="FIP42" s="78"/>
      <c r="FIQ42" s="78"/>
      <c r="FIR42" s="78"/>
      <c r="FIS42" s="78"/>
      <c r="FIT42" s="78"/>
      <c r="FIU42" s="78"/>
      <c r="FIV42" s="78"/>
      <c r="FIW42" s="78"/>
      <c r="FIX42" s="78"/>
      <c r="FIY42" s="78"/>
      <c r="FIZ42" s="78"/>
      <c r="FJA42" s="78"/>
      <c r="FJB42" s="78"/>
      <c r="FJC42" s="78"/>
      <c r="FJD42" s="78"/>
      <c r="FJE42" s="78"/>
      <c r="FJF42" s="78"/>
      <c r="FJG42" s="78"/>
      <c r="FJH42" s="78"/>
      <c r="FJI42" s="78"/>
      <c r="FJJ42" s="78"/>
      <c r="FJK42" s="78"/>
      <c r="FJL42" s="78"/>
      <c r="FJM42" s="78"/>
      <c r="FJN42" s="78"/>
      <c r="FJO42" s="78"/>
      <c r="FJP42" s="78"/>
      <c r="FJQ42" s="78"/>
      <c r="FJR42" s="78"/>
      <c r="FJS42" s="78"/>
      <c r="FJT42" s="78"/>
      <c r="FJU42" s="78"/>
      <c r="FJV42" s="78"/>
      <c r="FJW42" s="78"/>
      <c r="FJX42" s="78"/>
      <c r="FJY42" s="78"/>
      <c r="FJZ42" s="78"/>
      <c r="FKA42" s="78"/>
      <c r="FKB42" s="78"/>
      <c r="FKC42" s="78"/>
      <c r="FKD42" s="78"/>
      <c r="FKE42" s="78"/>
      <c r="FKF42" s="78"/>
      <c r="FKG42" s="78"/>
      <c r="FKH42" s="78"/>
      <c r="FKI42" s="78"/>
      <c r="FKJ42" s="78"/>
      <c r="FKK42" s="78"/>
      <c r="FKL42" s="78"/>
      <c r="FKM42" s="78"/>
      <c r="FKN42" s="78"/>
      <c r="FKO42" s="78"/>
      <c r="FKP42" s="78"/>
      <c r="FKQ42" s="78"/>
      <c r="FKR42" s="78"/>
      <c r="FKS42" s="78"/>
      <c r="FKT42" s="78"/>
      <c r="FKU42" s="78"/>
      <c r="FKV42" s="78"/>
      <c r="FKW42" s="78"/>
      <c r="FKX42" s="78"/>
      <c r="FKY42" s="78"/>
      <c r="FKZ42" s="78"/>
      <c r="FLA42" s="78"/>
      <c r="FLB42" s="78"/>
      <c r="FLC42" s="78"/>
      <c r="FLD42" s="78"/>
      <c r="FLE42" s="78"/>
      <c r="FLF42" s="78"/>
      <c r="FLG42" s="78"/>
      <c r="FLH42" s="78"/>
      <c r="FLI42" s="78"/>
      <c r="FLJ42" s="78"/>
      <c r="FLK42" s="78"/>
      <c r="FLL42" s="78"/>
      <c r="FLM42" s="78"/>
      <c r="FLN42" s="78"/>
      <c r="FLO42" s="78"/>
      <c r="FLP42" s="78"/>
      <c r="FLQ42" s="78"/>
      <c r="FLR42" s="78"/>
      <c r="FLS42" s="78"/>
      <c r="FLT42" s="78"/>
      <c r="FLU42" s="78"/>
      <c r="FLV42" s="78"/>
      <c r="FLW42" s="78"/>
      <c r="FLX42" s="78"/>
      <c r="FLY42" s="78"/>
      <c r="FLZ42" s="78"/>
      <c r="FMA42" s="78"/>
      <c r="FMB42" s="78"/>
      <c r="FMC42" s="78"/>
      <c r="FMD42" s="78"/>
      <c r="FME42" s="78"/>
      <c r="FMF42" s="78"/>
      <c r="FMG42" s="78"/>
      <c r="FMH42" s="78"/>
      <c r="FMI42" s="78"/>
      <c r="FMJ42" s="78"/>
      <c r="FMK42" s="78"/>
      <c r="FML42" s="78"/>
      <c r="FMM42" s="78"/>
      <c r="FMN42" s="78"/>
      <c r="FMO42" s="78"/>
      <c r="FMP42" s="78"/>
      <c r="FMQ42" s="78"/>
      <c r="FMR42" s="78"/>
      <c r="FMS42" s="78"/>
      <c r="FMT42" s="78"/>
      <c r="FMU42" s="78"/>
      <c r="FMV42" s="78"/>
      <c r="FMW42" s="78"/>
      <c r="FMX42" s="78"/>
      <c r="FMY42" s="78"/>
      <c r="FMZ42" s="78"/>
      <c r="FNA42" s="78"/>
      <c r="FNB42" s="78"/>
      <c r="FNC42" s="78"/>
      <c r="FND42" s="78"/>
      <c r="FNE42" s="78"/>
      <c r="FNF42" s="78"/>
      <c r="FNG42" s="78"/>
      <c r="FNH42" s="78"/>
      <c r="FNI42" s="78"/>
      <c r="FNJ42" s="78"/>
      <c r="FNK42" s="78"/>
      <c r="FNL42" s="78"/>
      <c r="FNM42" s="78"/>
      <c r="FNN42" s="78"/>
      <c r="FNO42" s="78"/>
      <c r="FNP42" s="78"/>
      <c r="FNQ42" s="78"/>
      <c r="FNR42" s="78"/>
      <c r="FNS42" s="78"/>
      <c r="FNT42" s="78"/>
      <c r="FNU42" s="78"/>
      <c r="FNV42" s="78"/>
      <c r="FNW42" s="78"/>
      <c r="FNX42" s="78"/>
      <c r="FNY42" s="78"/>
      <c r="FNZ42" s="78"/>
      <c r="FOA42" s="78"/>
      <c r="FOB42" s="78"/>
      <c r="FOC42" s="78"/>
      <c r="FOD42" s="78"/>
      <c r="FOE42" s="78"/>
      <c r="FOF42" s="78"/>
      <c r="FOG42" s="78"/>
      <c r="FOH42" s="78"/>
      <c r="FOI42" s="78"/>
      <c r="FOJ42" s="78"/>
      <c r="FOK42" s="78"/>
      <c r="FOL42" s="78"/>
      <c r="FOM42" s="78"/>
      <c r="FON42" s="78"/>
      <c r="FOO42" s="78"/>
      <c r="FOP42" s="78"/>
      <c r="FOQ42" s="78"/>
      <c r="FOR42" s="78"/>
      <c r="FOS42" s="78"/>
      <c r="FOT42" s="78"/>
      <c r="FOU42" s="78"/>
      <c r="FOV42" s="78"/>
      <c r="FOW42" s="78"/>
      <c r="FOX42" s="78"/>
      <c r="FOY42" s="78"/>
      <c r="FOZ42" s="78"/>
      <c r="FPA42" s="78"/>
      <c r="FPB42" s="78"/>
      <c r="FPC42" s="78"/>
      <c r="FPD42" s="78"/>
      <c r="FPE42" s="78"/>
      <c r="FPF42" s="78"/>
      <c r="FPG42" s="78"/>
      <c r="FPH42" s="78"/>
      <c r="FPI42" s="78"/>
      <c r="FPJ42" s="78"/>
      <c r="FPK42" s="78"/>
      <c r="FPL42" s="78"/>
      <c r="FPM42" s="78"/>
      <c r="FPN42" s="78"/>
      <c r="FPO42" s="78"/>
      <c r="FPP42" s="78"/>
      <c r="FPQ42" s="78"/>
      <c r="FPR42" s="78"/>
      <c r="FPS42" s="78"/>
      <c r="FPT42" s="78"/>
      <c r="FPU42" s="78"/>
      <c r="FPV42" s="78"/>
      <c r="FPW42" s="78"/>
      <c r="FPX42" s="78"/>
      <c r="FPY42" s="78"/>
      <c r="FPZ42" s="78"/>
      <c r="FQA42" s="78"/>
      <c r="FQB42" s="78"/>
      <c r="FQC42" s="78"/>
      <c r="FQD42" s="78"/>
      <c r="FQE42" s="78"/>
      <c r="FQF42" s="78"/>
      <c r="FQG42" s="78"/>
      <c r="FQH42" s="78"/>
      <c r="FQI42" s="78"/>
      <c r="FQJ42" s="78"/>
      <c r="FQK42" s="78"/>
      <c r="FQL42" s="78"/>
      <c r="FQM42" s="78"/>
      <c r="FQN42" s="78"/>
      <c r="FQO42" s="78"/>
      <c r="FQP42" s="78"/>
      <c r="FQQ42" s="78"/>
      <c r="FQR42" s="78"/>
      <c r="FQS42" s="78"/>
      <c r="FQT42" s="78"/>
      <c r="FQU42" s="78"/>
      <c r="FQV42" s="78"/>
      <c r="FQW42" s="78"/>
      <c r="FQX42" s="78"/>
      <c r="FQY42" s="78"/>
      <c r="FQZ42" s="78"/>
      <c r="FRA42" s="78"/>
      <c r="FRB42" s="78"/>
      <c r="FRC42" s="78"/>
      <c r="FRD42" s="78"/>
      <c r="FRE42" s="78"/>
      <c r="FRF42" s="78"/>
      <c r="FRG42" s="78"/>
      <c r="FRH42" s="78"/>
      <c r="FRI42" s="78"/>
      <c r="FRJ42" s="78"/>
      <c r="FRK42" s="78"/>
      <c r="FRL42" s="78"/>
      <c r="FRM42" s="78"/>
      <c r="FRN42" s="78"/>
      <c r="FRO42" s="78"/>
      <c r="FRP42" s="78"/>
      <c r="FRQ42" s="78"/>
      <c r="FRR42" s="78"/>
      <c r="FRS42" s="78"/>
      <c r="FRT42" s="78"/>
      <c r="FRU42" s="78"/>
      <c r="FRV42" s="78"/>
      <c r="FRW42" s="78"/>
      <c r="FRX42" s="78"/>
      <c r="FRY42" s="78"/>
      <c r="FRZ42" s="78"/>
      <c r="FSA42" s="78"/>
      <c r="FSB42" s="78"/>
      <c r="FSC42" s="78"/>
      <c r="FSD42" s="78"/>
      <c r="FSE42" s="78"/>
      <c r="FSF42" s="78"/>
      <c r="FSG42" s="78"/>
      <c r="FSH42" s="78"/>
      <c r="FSI42" s="78"/>
      <c r="FSJ42" s="78"/>
      <c r="FSK42" s="78"/>
      <c r="FSL42" s="78"/>
      <c r="FSM42" s="78"/>
      <c r="FSN42" s="78"/>
      <c r="FSO42" s="78"/>
      <c r="FSP42" s="78"/>
      <c r="FSQ42" s="78"/>
      <c r="FSR42" s="78"/>
      <c r="FSS42" s="78"/>
      <c r="FST42" s="78"/>
      <c r="FSU42" s="78"/>
      <c r="FSV42" s="78"/>
      <c r="FSW42" s="78"/>
      <c r="FSX42" s="78"/>
      <c r="FSY42" s="78"/>
      <c r="FSZ42" s="78"/>
      <c r="FTA42" s="78"/>
      <c r="FTB42" s="78"/>
      <c r="FTC42" s="78"/>
      <c r="FTD42" s="78"/>
      <c r="FTE42" s="78"/>
      <c r="FTF42" s="78"/>
      <c r="FTG42" s="78"/>
      <c r="FTH42" s="78"/>
      <c r="FTI42" s="78"/>
      <c r="FTJ42" s="78"/>
      <c r="FTK42" s="78"/>
      <c r="FTL42" s="78"/>
      <c r="FTM42" s="78"/>
      <c r="FTN42" s="78"/>
      <c r="FTO42" s="78"/>
      <c r="FTP42" s="78"/>
      <c r="FTQ42" s="78"/>
      <c r="FTR42" s="78"/>
      <c r="FTS42" s="78"/>
      <c r="FTT42" s="78"/>
      <c r="FTU42" s="78"/>
      <c r="FTV42" s="78"/>
      <c r="FTW42" s="78"/>
      <c r="FTX42" s="78"/>
      <c r="FTY42" s="78"/>
      <c r="FTZ42" s="78"/>
      <c r="FUA42" s="78"/>
      <c r="FUB42" s="78"/>
      <c r="FUC42" s="78"/>
      <c r="FUD42" s="78"/>
      <c r="FUE42" s="78"/>
      <c r="FUF42" s="78"/>
      <c r="FUG42" s="78"/>
      <c r="FUH42" s="78"/>
      <c r="FUI42" s="78"/>
      <c r="FUJ42" s="78"/>
      <c r="FUK42" s="78"/>
      <c r="FUL42" s="78"/>
      <c r="FUM42" s="78"/>
      <c r="FUN42" s="78"/>
      <c r="FUO42" s="78"/>
      <c r="FUP42" s="78"/>
      <c r="FUQ42" s="78"/>
      <c r="FUR42" s="78"/>
      <c r="FUS42" s="78"/>
      <c r="FUT42" s="78"/>
      <c r="FUU42" s="78"/>
      <c r="FUV42" s="78"/>
      <c r="FUW42" s="78"/>
      <c r="FUX42" s="78"/>
      <c r="FUY42" s="78"/>
      <c r="FUZ42" s="78"/>
      <c r="FVA42" s="78"/>
      <c r="FVB42" s="78"/>
      <c r="FVC42" s="78"/>
      <c r="FVD42" s="78"/>
      <c r="FVE42" s="78"/>
      <c r="FVF42" s="78"/>
      <c r="FVG42" s="78"/>
      <c r="FVH42" s="78"/>
      <c r="FVI42" s="78"/>
      <c r="FVJ42" s="78"/>
      <c r="FVK42" s="78"/>
      <c r="FVL42" s="78"/>
      <c r="FVM42" s="78"/>
      <c r="FVN42" s="78"/>
      <c r="FVO42" s="78"/>
      <c r="FVP42" s="78"/>
      <c r="FVQ42" s="78"/>
      <c r="FVR42" s="78"/>
      <c r="FVS42" s="78"/>
      <c r="FVT42" s="78"/>
      <c r="FVU42" s="78"/>
      <c r="FVV42" s="78"/>
      <c r="FVW42" s="78"/>
      <c r="FVX42" s="78"/>
      <c r="FVY42" s="78"/>
      <c r="FVZ42" s="78"/>
      <c r="FWA42" s="78"/>
      <c r="FWB42" s="78"/>
      <c r="FWC42" s="78"/>
      <c r="FWD42" s="78"/>
      <c r="FWE42" s="78"/>
      <c r="FWF42" s="78"/>
      <c r="FWG42" s="78"/>
      <c r="FWH42" s="78"/>
      <c r="FWI42" s="78"/>
      <c r="FWJ42" s="78"/>
      <c r="FWK42" s="78"/>
      <c r="FWL42" s="78"/>
      <c r="FWM42" s="78"/>
      <c r="FWN42" s="78"/>
      <c r="FWO42" s="78"/>
      <c r="FWP42" s="78"/>
      <c r="FWQ42" s="78"/>
      <c r="FWR42" s="78"/>
      <c r="FWS42" s="78"/>
      <c r="FWT42" s="78"/>
      <c r="FWU42" s="78"/>
      <c r="FWV42" s="78"/>
      <c r="FWW42" s="78"/>
      <c r="FWX42" s="78"/>
      <c r="FWY42" s="78"/>
      <c r="FWZ42" s="78"/>
      <c r="FXA42" s="78"/>
      <c r="FXB42" s="78"/>
      <c r="FXC42" s="78"/>
      <c r="FXD42" s="78"/>
      <c r="FXE42" s="78"/>
      <c r="FXF42" s="78"/>
      <c r="FXG42" s="78"/>
      <c r="FXH42" s="78"/>
      <c r="FXI42" s="78"/>
      <c r="FXJ42" s="78"/>
      <c r="FXK42" s="78"/>
      <c r="FXL42" s="78"/>
      <c r="FXM42" s="78"/>
      <c r="FXN42" s="78"/>
      <c r="FXO42" s="78"/>
      <c r="FXP42" s="78"/>
      <c r="FXQ42" s="78"/>
      <c r="FXR42" s="78"/>
      <c r="FXS42" s="78"/>
      <c r="FXT42" s="78"/>
      <c r="FXU42" s="78"/>
      <c r="FXV42" s="78"/>
      <c r="FXW42" s="78"/>
      <c r="FXX42" s="78"/>
      <c r="FXY42" s="78"/>
      <c r="FXZ42" s="78"/>
      <c r="FYA42" s="78"/>
      <c r="FYB42" s="78"/>
      <c r="FYC42" s="78"/>
      <c r="FYD42" s="78"/>
      <c r="FYE42" s="78"/>
      <c r="FYF42" s="78"/>
      <c r="FYG42" s="78"/>
      <c r="FYH42" s="78"/>
      <c r="FYI42" s="78"/>
      <c r="FYJ42" s="78"/>
      <c r="FYK42" s="78"/>
      <c r="FYL42" s="78"/>
      <c r="FYM42" s="78"/>
      <c r="FYN42" s="78"/>
      <c r="FYO42" s="78"/>
      <c r="FYP42" s="78"/>
      <c r="FYQ42" s="78"/>
      <c r="FYR42" s="78"/>
      <c r="FYS42" s="78"/>
      <c r="FYT42" s="78"/>
      <c r="FYU42" s="78"/>
      <c r="FYV42" s="78"/>
      <c r="FYW42" s="78"/>
      <c r="FYX42" s="78"/>
      <c r="FYY42" s="78"/>
      <c r="FYZ42" s="78"/>
      <c r="FZA42" s="78"/>
      <c r="FZB42" s="78"/>
      <c r="FZC42" s="78"/>
      <c r="FZD42" s="78"/>
      <c r="FZE42" s="78"/>
      <c r="FZF42" s="78"/>
      <c r="FZG42" s="78"/>
      <c r="FZH42" s="78"/>
      <c r="FZI42" s="78"/>
      <c r="FZJ42" s="78"/>
      <c r="FZK42" s="78"/>
      <c r="FZL42" s="78"/>
      <c r="FZM42" s="78"/>
      <c r="FZN42" s="78"/>
      <c r="FZO42" s="78"/>
      <c r="FZP42" s="78"/>
      <c r="FZQ42" s="78"/>
      <c r="FZR42" s="78"/>
      <c r="FZS42" s="78"/>
      <c r="FZT42" s="78"/>
      <c r="FZU42" s="78"/>
      <c r="FZV42" s="78"/>
      <c r="FZW42" s="78"/>
      <c r="FZX42" s="78"/>
      <c r="FZY42" s="78"/>
      <c r="FZZ42" s="78"/>
      <c r="GAA42" s="78"/>
      <c r="GAB42" s="78"/>
      <c r="GAC42" s="78"/>
      <c r="GAD42" s="78"/>
      <c r="GAE42" s="78"/>
      <c r="GAF42" s="78"/>
      <c r="GAG42" s="78"/>
      <c r="GAH42" s="78"/>
      <c r="GAI42" s="78"/>
      <c r="GAJ42" s="78"/>
      <c r="GAK42" s="78"/>
      <c r="GAL42" s="78"/>
      <c r="GAM42" s="78"/>
      <c r="GAN42" s="78"/>
      <c r="GAO42" s="78"/>
      <c r="GAP42" s="78"/>
      <c r="GAQ42" s="78"/>
      <c r="GAR42" s="78"/>
      <c r="GAS42" s="78"/>
      <c r="GAT42" s="78"/>
      <c r="GAU42" s="78"/>
      <c r="GAV42" s="78"/>
      <c r="GAW42" s="78"/>
      <c r="GAX42" s="78"/>
      <c r="GAY42" s="78"/>
      <c r="GAZ42" s="78"/>
      <c r="GBA42" s="78"/>
      <c r="GBB42" s="78"/>
      <c r="GBC42" s="78"/>
      <c r="GBD42" s="78"/>
      <c r="GBE42" s="78"/>
      <c r="GBF42" s="78"/>
      <c r="GBG42" s="78"/>
      <c r="GBH42" s="78"/>
      <c r="GBI42" s="78"/>
      <c r="GBJ42" s="78"/>
      <c r="GBK42" s="78"/>
      <c r="GBL42" s="78"/>
      <c r="GBM42" s="78"/>
      <c r="GBN42" s="78"/>
      <c r="GBO42" s="78"/>
      <c r="GBP42" s="78"/>
      <c r="GBQ42" s="78"/>
      <c r="GBR42" s="78"/>
      <c r="GBS42" s="78"/>
      <c r="GBT42" s="78"/>
      <c r="GBU42" s="78"/>
      <c r="GBV42" s="78"/>
      <c r="GBW42" s="78"/>
      <c r="GBX42" s="78"/>
      <c r="GBY42" s="78"/>
      <c r="GBZ42" s="78"/>
      <c r="GCA42" s="78"/>
      <c r="GCB42" s="78"/>
      <c r="GCC42" s="78"/>
      <c r="GCD42" s="78"/>
      <c r="GCE42" s="78"/>
      <c r="GCF42" s="78"/>
      <c r="GCG42" s="78"/>
      <c r="GCH42" s="78"/>
      <c r="GCI42" s="78"/>
      <c r="GCJ42" s="78"/>
      <c r="GCK42" s="78"/>
      <c r="GCL42" s="78"/>
      <c r="GCM42" s="78"/>
      <c r="GCN42" s="78"/>
      <c r="GCO42" s="78"/>
      <c r="GCP42" s="78"/>
      <c r="GCQ42" s="78"/>
      <c r="GCR42" s="78"/>
      <c r="GCS42" s="78"/>
      <c r="GCT42" s="78"/>
      <c r="GCU42" s="78"/>
      <c r="GCV42" s="78"/>
      <c r="GCW42" s="78"/>
      <c r="GCX42" s="78"/>
      <c r="GCY42" s="78"/>
      <c r="GCZ42" s="78"/>
      <c r="GDA42" s="78"/>
      <c r="GDB42" s="78"/>
      <c r="GDC42" s="78"/>
      <c r="GDD42" s="78"/>
      <c r="GDE42" s="78"/>
      <c r="GDF42" s="78"/>
      <c r="GDG42" s="78"/>
      <c r="GDH42" s="78"/>
      <c r="GDI42" s="78"/>
      <c r="GDJ42" s="78"/>
      <c r="GDK42" s="78"/>
      <c r="GDL42" s="78"/>
      <c r="GDM42" s="78"/>
      <c r="GDN42" s="78"/>
      <c r="GDO42" s="78"/>
      <c r="GDP42" s="78"/>
      <c r="GDQ42" s="78"/>
      <c r="GDR42" s="78"/>
      <c r="GDS42" s="78"/>
      <c r="GDT42" s="78"/>
      <c r="GDU42" s="78"/>
      <c r="GDV42" s="78"/>
      <c r="GDW42" s="78"/>
      <c r="GDX42" s="78"/>
      <c r="GDY42" s="78"/>
      <c r="GDZ42" s="78"/>
      <c r="GEA42" s="78"/>
      <c r="GEB42" s="78"/>
      <c r="GEC42" s="78"/>
      <c r="GED42" s="78"/>
      <c r="GEE42" s="78"/>
      <c r="GEF42" s="78"/>
      <c r="GEG42" s="78"/>
      <c r="GEH42" s="78"/>
      <c r="GEI42" s="78"/>
      <c r="GEJ42" s="78"/>
      <c r="GEK42" s="78"/>
      <c r="GEL42" s="78"/>
      <c r="GEM42" s="78"/>
      <c r="GEN42" s="78"/>
      <c r="GEO42" s="78"/>
      <c r="GEP42" s="78"/>
      <c r="GEQ42" s="78"/>
      <c r="GER42" s="78"/>
      <c r="GES42" s="78"/>
      <c r="GET42" s="78"/>
      <c r="GEU42" s="78"/>
      <c r="GEV42" s="78"/>
      <c r="GEW42" s="78"/>
      <c r="GEX42" s="78"/>
      <c r="GEY42" s="78"/>
      <c r="GEZ42" s="78"/>
      <c r="GFA42" s="78"/>
      <c r="GFB42" s="78"/>
      <c r="GFC42" s="78"/>
      <c r="GFD42" s="78"/>
      <c r="GFE42" s="78"/>
      <c r="GFF42" s="78"/>
      <c r="GFG42" s="78"/>
      <c r="GFH42" s="78"/>
      <c r="GFI42" s="78"/>
      <c r="GFJ42" s="78"/>
      <c r="GFK42" s="78"/>
      <c r="GFL42" s="78"/>
      <c r="GFM42" s="78"/>
      <c r="GFN42" s="78"/>
      <c r="GFO42" s="78"/>
      <c r="GFP42" s="78"/>
      <c r="GFQ42" s="78"/>
      <c r="GFR42" s="78"/>
      <c r="GFS42" s="78"/>
      <c r="GFT42" s="78"/>
      <c r="GFU42" s="78"/>
      <c r="GFV42" s="78"/>
      <c r="GFW42" s="78"/>
      <c r="GFX42" s="78"/>
      <c r="GFY42" s="78"/>
      <c r="GFZ42" s="78"/>
      <c r="GGA42" s="78"/>
      <c r="GGB42" s="78"/>
      <c r="GGC42" s="78"/>
      <c r="GGD42" s="78"/>
      <c r="GGE42" s="78"/>
      <c r="GGF42" s="78"/>
      <c r="GGG42" s="78"/>
      <c r="GGH42" s="78"/>
      <c r="GGI42" s="78"/>
      <c r="GGJ42" s="78"/>
      <c r="GGK42" s="78"/>
      <c r="GGL42" s="78"/>
      <c r="GGM42" s="78"/>
      <c r="GGN42" s="78"/>
      <c r="GGO42" s="78"/>
      <c r="GGP42" s="78"/>
      <c r="GGQ42" s="78"/>
      <c r="GGR42" s="78"/>
      <c r="GGS42" s="78"/>
      <c r="GGT42" s="78"/>
      <c r="GGU42" s="78"/>
      <c r="GGV42" s="78"/>
      <c r="GGW42" s="78"/>
      <c r="GGX42" s="78"/>
      <c r="GGY42" s="78"/>
      <c r="GGZ42" s="78"/>
      <c r="GHA42" s="78"/>
      <c r="GHB42" s="78"/>
      <c r="GHC42" s="78"/>
      <c r="GHD42" s="78"/>
      <c r="GHE42" s="78"/>
      <c r="GHF42" s="78"/>
      <c r="GHG42" s="78"/>
      <c r="GHH42" s="78"/>
      <c r="GHI42" s="78"/>
      <c r="GHJ42" s="78"/>
      <c r="GHK42" s="78"/>
      <c r="GHL42" s="78"/>
      <c r="GHM42" s="78"/>
      <c r="GHN42" s="78"/>
      <c r="GHO42" s="78"/>
      <c r="GHP42" s="78"/>
      <c r="GHQ42" s="78"/>
      <c r="GHR42" s="78"/>
      <c r="GHS42" s="78"/>
      <c r="GHT42" s="78"/>
      <c r="GHU42" s="78"/>
      <c r="GHV42" s="78"/>
      <c r="GHW42" s="78"/>
      <c r="GHX42" s="78"/>
      <c r="GHY42" s="78"/>
      <c r="GHZ42" s="78"/>
      <c r="GIA42" s="78"/>
      <c r="GIB42" s="78"/>
      <c r="GIC42" s="78"/>
      <c r="GID42" s="78"/>
      <c r="GIE42" s="78"/>
      <c r="GIF42" s="78"/>
      <c r="GIG42" s="78"/>
      <c r="GIH42" s="78"/>
      <c r="GII42" s="78"/>
      <c r="GIJ42" s="78"/>
      <c r="GIK42" s="78"/>
      <c r="GIL42" s="78"/>
      <c r="GIM42" s="78"/>
      <c r="GIN42" s="78"/>
      <c r="GIO42" s="78"/>
      <c r="GIP42" s="78"/>
      <c r="GIQ42" s="78"/>
      <c r="GIR42" s="78"/>
      <c r="GIS42" s="78"/>
      <c r="GIT42" s="78"/>
      <c r="GIU42" s="78"/>
      <c r="GIV42" s="78"/>
      <c r="GIW42" s="78"/>
      <c r="GIX42" s="78"/>
      <c r="GIY42" s="78"/>
      <c r="GIZ42" s="78"/>
      <c r="GJA42" s="78"/>
      <c r="GJB42" s="78"/>
      <c r="GJC42" s="78"/>
      <c r="GJD42" s="78"/>
      <c r="GJE42" s="78"/>
      <c r="GJF42" s="78"/>
      <c r="GJG42" s="78"/>
      <c r="GJH42" s="78"/>
      <c r="GJI42" s="78"/>
      <c r="GJJ42" s="78"/>
      <c r="GJK42" s="78"/>
      <c r="GJL42" s="78"/>
      <c r="GJM42" s="78"/>
      <c r="GJN42" s="78"/>
      <c r="GJO42" s="78"/>
      <c r="GJP42" s="78"/>
      <c r="GJQ42" s="78"/>
      <c r="GJR42" s="78"/>
      <c r="GJS42" s="78"/>
      <c r="GJT42" s="78"/>
      <c r="GJU42" s="78"/>
      <c r="GJV42" s="78"/>
      <c r="GJW42" s="78"/>
      <c r="GJX42" s="78"/>
      <c r="GJY42" s="78"/>
      <c r="GJZ42" s="78"/>
      <c r="GKA42" s="78"/>
      <c r="GKB42" s="78"/>
      <c r="GKC42" s="78"/>
      <c r="GKD42" s="78"/>
      <c r="GKE42" s="78"/>
      <c r="GKF42" s="78"/>
      <c r="GKG42" s="78"/>
      <c r="GKH42" s="78"/>
      <c r="GKI42" s="78"/>
      <c r="GKJ42" s="78"/>
      <c r="GKK42" s="78"/>
      <c r="GKL42" s="78"/>
      <c r="GKM42" s="78"/>
      <c r="GKN42" s="78"/>
      <c r="GKO42" s="78"/>
      <c r="GKP42" s="78"/>
      <c r="GKQ42" s="78"/>
      <c r="GKR42" s="78"/>
      <c r="GKS42" s="78"/>
      <c r="GKT42" s="78"/>
      <c r="GKU42" s="78"/>
      <c r="GKV42" s="78"/>
      <c r="GKW42" s="78"/>
      <c r="GKX42" s="78"/>
      <c r="GKY42" s="78"/>
      <c r="GKZ42" s="78"/>
      <c r="GLA42" s="78"/>
      <c r="GLB42" s="78"/>
      <c r="GLC42" s="78"/>
      <c r="GLD42" s="78"/>
      <c r="GLE42" s="78"/>
      <c r="GLF42" s="78"/>
      <c r="GLG42" s="78"/>
      <c r="GLH42" s="78"/>
      <c r="GLI42" s="78"/>
      <c r="GLJ42" s="78"/>
      <c r="GLK42" s="78"/>
      <c r="GLL42" s="78"/>
      <c r="GLM42" s="78"/>
      <c r="GLN42" s="78"/>
      <c r="GLO42" s="78"/>
      <c r="GLP42" s="78"/>
      <c r="GLQ42" s="78"/>
      <c r="GLR42" s="78"/>
      <c r="GLS42" s="78"/>
      <c r="GLT42" s="78"/>
      <c r="GLU42" s="78"/>
      <c r="GLV42" s="78"/>
      <c r="GLW42" s="78"/>
      <c r="GLX42" s="78"/>
      <c r="GLY42" s="78"/>
      <c r="GLZ42" s="78"/>
      <c r="GMA42" s="78"/>
      <c r="GMB42" s="78"/>
      <c r="GMC42" s="78"/>
      <c r="GMD42" s="78"/>
      <c r="GME42" s="78"/>
      <c r="GMF42" s="78"/>
      <c r="GMG42" s="78"/>
      <c r="GMH42" s="78"/>
      <c r="GMI42" s="78"/>
      <c r="GMJ42" s="78"/>
      <c r="GMK42" s="78"/>
      <c r="GML42" s="78"/>
      <c r="GMM42" s="78"/>
      <c r="GMN42" s="78"/>
      <c r="GMO42" s="78"/>
      <c r="GMP42" s="78"/>
      <c r="GMQ42" s="78"/>
      <c r="GMR42" s="78"/>
      <c r="GMS42" s="78"/>
      <c r="GMT42" s="78"/>
      <c r="GMU42" s="78"/>
      <c r="GMV42" s="78"/>
      <c r="GMW42" s="78"/>
      <c r="GMX42" s="78"/>
      <c r="GMY42" s="78"/>
      <c r="GMZ42" s="78"/>
      <c r="GNA42" s="78"/>
      <c r="GNB42" s="78"/>
      <c r="GNC42" s="78"/>
      <c r="GND42" s="78"/>
      <c r="GNE42" s="78"/>
      <c r="GNF42" s="78"/>
      <c r="GNG42" s="78"/>
      <c r="GNH42" s="78"/>
      <c r="GNI42" s="78"/>
      <c r="GNJ42" s="78"/>
      <c r="GNK42" s="78"/>
      <c r="GNL42" s="78"/>
      <c r="GNM42" s="78"/>
      <c r="GNN42" s="78"/>
      <c r="GNO42" s="78"/>
      <c r="GNP42" s="78"/>
      <c r="GNQ42" s="78"/>
      <c r="GNR42" s="78"/>
      <c r="GNS42" s="78"/>
      <c r="GNT42" s="78"/>
      <c r="GNU42" s="78"/>
      <c r="GNV42" s="78"/>
      <c r="GNW42" s="78"/>
      <c r="GNX42" s="78"/>
      <c r="GNY42" s="78"/>
      <c r="GNZ42" s="78"/>
      <c r="GOA42" s="78"/>
      <c r="GOB42" s="78"/>
      <c r="GOC42" s="78"/>
      <c r="GOD42" s="78"/>
      <c r="GOE42" s="78"/>
      <c r="GOF42" s="78"/>
      <c r="GOG42" s="78"/>
      <c r="GOH42" s="78"/>
      <c r="GOI42" s="78"/>
      <c r="GOJ42" s="78"/>
      <c r="GOK42" s="78"/>
      <c r="GOL42" s="78"/>
      <c r="GOM42" s="78"/>
      <c r="GON42" s="78"/>
      <c r="GOO42" s="78"/>
      <c r="GOP42" s="78"/>
      <c r="GOQ42" s="78"/>
      <c r="GOR42" s="78"/>
      <c r="GOS42" s="78"/>
      <c r="GOT42" s="78"/>
      <c r="GOU42" s="78"/>
      <c r="GOV42" s="78"/>
      <c r="GOW42" s="78"/>
      <c r="GOX42" s="78"/>
      <c r="GOY42" s="78"/>
      <c r="GOZ42" s="78"/>
      <c r="GPA42" s="78"/>
      <c r="GPB42" s="78"/>
      <c r="GPC42" s="78"/>
      <c r="GPD42" s="78"/>
      <c r="GPE42" s="78"/>
      <c r="GPF42" s="78"/>
      <c r="GPG42" s="78"/>
      <c r="GPH42" s="78"/>
      <c r="GPI42" s="78"/>
      <c r="GPJ42" s="78"/>
      <c r="GPK42" s="78"/>
      <c r="GPL42" s="78"/>
      <c r="GPM42" s="78"/>
      <c r="GPN42" s="78"/>
      <c r="GPO42" s="78"/>
      <c r="GPP42" s="78"/>
      <c r="GPQ42" s="78"/>
      <c r="GPR42" s="78"/>
      <c r="GPS42" s="78"/>
      <c r="GPT42" s="78"/>
      <c r="GPU42" s="78"/>
      <c r="GPV42" s="78"/>
      <c r="GPW42" s="78"/>
      <c r="GPX42" s="78"/>
      <c r="GPY42" s="78"/>
      <c r="GPZ42" s="78"/>
      <c r="GQA42" s="78"/>
      <c r="GQB42" s="78"/>
      <c r="GQC42" s="78"/>
      <c r="GQD42" s="78"/>
      <c r="GQE42" s="78"/>
      <c r="GQF42" s="78"/>
      <c r="GQG42" s="78"/>
      <c r="GQH42" s="78"/>
      <c r="GQI42" s="78"/>
      <c r="GQJ42" s="78"/>
      <c r="GQK42" s="78"/>
      <c r="GQL42" s="78"/>
      <c r="GQM42" s="78"/>
      <c r="GQN42" s="78"/>
      <c r="GQO42" s="78"/>
      <c r="GQP42" s="78"/>
      <c r="GQQ42" s="78"/>
      <c r="GQR42" s="78"/>
      <c r="GQS42" s="78"/>
      <c r="GQT42" s="78"/>
      <c r="GQU42" s="78"/>
      <c r="GQV42" s="78"/>
      <c r="GQW42" s="78"/>
      <c r="GQX42" s="78"/>
      <c r="GQY42" s="78"/>
      <c r="GQZ42" s="78"/>
      <c r="GRA42" s="78"/>
      <c r="GRB42" s="78"/>
      <c r="GRC42" s="78"/>
      <c r="GRD42" s="78"/>
      <c r="GRE42" s="78"/>
      <c r="GRF42" s="78"/>
      <c r="GRG42" s="78"/>
      <c r="GRH42" s="78"/>
      <c r="GRI42" s="78"/>
      <c r="GRJ42" s="78"/>
      <c r="GRK42" s="78"/>
      <c r="GRL42" s="78"/>
      <c r="GRM42" s="78"/>
      <c r="GRN42" s="78"/>
      <c r="GRO42" s="78"/>
      <c r="GRP42" s="78"/>
      <c r="GRQ42" s="78"/>
      <c r="GRR42" s="78"/>
      <c r="GRS42" s="78"/>
      <c r="GRT42" s="78"/>
      <c r="GRU42" s="78"/>
      <c r="GRV42" s="78"/>
      <c r="GRW42" s="78"/>
      <c r="GRX42" s="78"/>
      <c r="GRY42" s="78"/>
      <c r="GRZ42" s="78"/>
      <c r="GSA42" s="78"/>
      <c r="GSB42" s="78"/>
      <c r="GSC42" s="78"/>
      <c r="GSD42" s="78"/>
      <c r="GSE42" s="78"/>
      <c r="GSF42" s="78"/>
      <c r="GSG42" s="78"/>
      <c r="GSH42" s="78"/>
      <c r="GSI42" s="78"/>
      <c r="GSJ42" s="78"/>
      <c r="GSK42" s="78"/>
      <c r="GSL42" s="78"/>
      <c r="GSM42" s="78"/>
      <c r="GSN42" s="78"/>
      <c r="GSO42" s="78"/>
      <c r="GSP42" s="78"/>
      <c r="GSQ42" s="78"/>
      <c r="GSR42" s="78"/>
      <c r="GSS42" s="78"/>
      <c r="GST42" s="78"/>
      <c r="GSU42" s="78"/>
      <c r="GSV42" s="78"/>
      <c r="GSW42" s="78"/>
      <c r="GSX42" s="78"/>
      <c r="GSY42" s="78"/>
      <c r="GSZ42" s="78"/>
      <c r="GTA42" s="78"/>
      <c r="GTB42" s="78"/>
      <c r="GTC42" s="78"/>
      <c r="GTD42" s="78"/>
      <c r="GTE42" s="78"/>
      <c r="GTF42" s="78"/>
      <c r="GTG42" s="78"/>
      <c r="GTH42" s="78"/>
      <c r="GTI42" s="78"/>
      <c r="GTJ42" s="78"/>
      <c r="GTK42" s="78"/>
      <c r="GTL42" s="78"/>
      <c r="GTM42" s="78"/>
      <c r="GTN42" s="78"/>
      <c r="GTO42" s="78"/>
      <c r="GTP42" s="78"/>
      <c r="GTQ42" s="78"/>
      <c r="GTR42" s="78"/>
      <c r="GTS42" s="78"/>
      <c r="GTT42" s="78"/>
      <c r="GTU42" s="78"/>
      <c r="GTV42" s="78"/>
      <c r="GTW42" s="78"/>
      <c r="GTX42" s="78"/>
      <c r="GTY42" s="78"/>
      <c r="GTZ42" s="78"/>
      <c r="GUA42" s="78"/>
      <c r="GUB42" s="78"/>
      <c r="GUC42" s="78"/>
      <c r="GUD42" s="78"/>
      <c r="GUE42" s="78"/>
      <c r="GUF42" s="78"/>
      <c r="GUG42" s="78"/>
      <c r="GUH42" s="78"/>
      <c r="GUI42" s="78"/>
      <c r="GUJ42" s="78"/>
      <c r="GUK42" s="78"/>
      <c r="GUL42" s="78"/>
      <c r="GUM42" s="78"/>
      <c r="GUN42" s="78"/>
      <c r="GUO42" s="78"/>
      <c r="GUP42" s="78"/>
      <c r="GUQ42" s="78"/>
      <c r="GUR42" s="78"/>
      <c r="GUS42" s="78"/>
      <c r="GUT42" s="78"/>
      <c r="GUU42" s="78"/>
      <c r="GUV42" s="78"/>
      <c r="GUW42" s="78"/>
      <c r="GUX42" s="78"/>
      <c r="GUY42" s="78"/>
      <c r="GUZ42" s="78"/>
      <c r="GVA42" s="78"/>
      <c r="GVB42" s="78"/>
      <c r="GVC42" s="78"/>
      <c r="GVD42" s="78"/>
      <c r="GVE42" s="78"/>
      <c r="GVF42" s="78"/>
      <c r="GVG42" s="78"/>
      <c r="GVH42" s="78"/>
      <c r="GVI42" s="78"/>
      <c r="GVJ42" s="78"/>
      <c r="GVK42" s="78"/>
      <c r="GVL42" s="78"/>
      <c r="GVM42" s="78"/>
      <c r="GVN42" s="78"/>
      <c r="GVO42" s="78"/>
      <c r="GVP42" s="78"/>
      <c r="GVQ42" s="78"/>
      <c r="GVR42" s="78"/>
      <c r="GVS42" s="78"/>
      <c r="GVT42" s="78"/>
      <c r="GVU42" s="78"/>
      <c r="GVV42" s="78"/>
      <c r="GVW42" s="78"/>
      <c r="GVX42" s="78"/>
      <c r="GVY42" s="78"/>
      <c r="GVZ42" s="78"/>
      <c r="GWA42" s="78"/>
      <c r="GWB42" s="78"/>
      <c r="GWC42" s="78"/>
      <c r="GWD42" s="78"/>
      <c r="GWE42" s="78"/>
      <c r="GWF42" s="78"/>
      <c r="GWG42" s="78"/>
      <c r="GWH42" s="78"/>
      <c r="GWI42" s="78"/>
      <c r="GWJ42" s="78"/>
      <c r="GWK42" s="78"/>
      <c r="GWL42" s="78"/>
      <c r="GWM42" s="78"/>
      <c r="GWN42" s="78"/>
      <c r="GWO42" s="78"/>
      <c r="GWP42" s="78"/>
      <c r="GWQ42" s="78"/>
      <c r="GWR42" s="78"/>
      <c r="GWS42" s="78"/>
      <c r="GWT42" s="78"/>
      <c r="GWU42" s="78"/>
      <c r="GWV42" s="78"/>
      <c r="GWW42" s="78"/>
      <c r="GWX42" s="78"/>
      <c r="GWY42" s="78"/>
      <c r="GWZ42" s="78"/>
      <c r="GXA42" s="78"/>
      <c r="GXB42" s="78"/>
      <c r="GXC42" s="78"/>
      <c r="GXD42" s="78"/>
      <c r="GXE42" s="78"/>
      <c r="GXF42" s="78"/>
      <c r="GXG42" s="78"/>
      <c r="GXH42" s="78"/>
      <c r="GXI42" s="78"/>
      <c r="GXJ42" s="78"/>
      <c r="GXK42" s="78"/>
      <c r="GXL42" s="78"/>
      <c r="GXM42" s="78"/>
      <c r="GXN42" s="78"/>
      <c r="GXO42" s="78"/>
      <c r="GXP42" s="78"/>
      <c r="GXQ42" s="78"/>
      <c r="GXR42" s="78"/>
      <c r="GXS42" s="78"/>
      <c r="GXT42" s="78"/>
      <c r="GXU42" s="78"/>
      <c r="GXV42" s="78"/>
      <c r="GXW42" s="78"/>
      <c r="GXX42" s="78"/>
      <c r="GXY42" s="78"/>
      <c r="GXZ42" s="78"/>
      <c r="GYA42" s="78"/>
      <c r="GYB42" s="78"/>
      <c r="GYC42" s="78"/>
      <c r="GYD42" s="78"/>
      <c r="GYE42" s="78"/>
      <c r="GYF42" s="78"/>
      <c r="GYG42" s="78"/>
      <c r="GYH42" s="78"/>
      <c r="GYI42" s="78"/>
      <c r="GYJ42" s="78"/>
      <c r="GYK42" s="78"/>
      <c r="GYL42" s="78"/>
      <c r="GYM42" s="78"/>
      <c r="GYN42" s="78"/>
      <c r="GYO42" s="78"/>
      <c r="GYP42" s="78"/>
      <c r="GYQ42" s="78"/>
      <c r="GYR42" s="78"/>
      <c r="GYS42" s="78"/>
      <c r="GYT42" s="78"/>
      <c r="GYU42" s="78"/>
      <c r="GYV42" s="78"/>
      <c r="GYW42" s="78"/>
      <c r="GYX42" s="78"/>
      <c r="GYY42" s="78"/>
      <c r="GYZ42" s="78"/>
      <c r="GZA42" s="78"/>
      <c r="GZB42" s="78"/>
      <c r="GZC42" s="78"/>
      <c r="GZD42" s="78"/>
      <c r="GZE42" s="78"/>
      <c r="GZF42" s="78"/>
      <c r="GZG42" s="78"/>
      <c r="GZH42" s="78"/>
      <c r="GZI42" s="78"/>
      <c r="GZJ42" s="78"/>
      <c r="GZK42" s="78"/>
      <c r="GZL42" s="78"/>
      <c r="GZM42" s="78"/>
      <c r="GZN42" s="78"/>
      <c r="GZO42" s="78"/>
      <c r="GZP42" s="78"/>
      <c r="GZQ42" s="78"/>
      <c r="GZR42" s="78"/>
      <c r="GZS42" s="78"/>
      <c r="GZT42" s="78"/>
      <c r="GZU42" s="78"/>
      <c r="GZV42" s="78"/>
      <c r="GZW42" s="78"/>
      <c r="GZX42" s="78"/>
      <c r="GZY42" s="78"/>
      <c r="GZZ42" s="78"/>
      <c r="HAA42" s="78"/>
      <c r="HAB42" s="78"/>
      <c r="HAC42" s="78"/>
      <c r="HAD42" s="78"/>
      <c r="HAE42" s="78"/>
      <c r="HAF42" s="78"/>
      <c r="HAG42" s="78"/>
      <c r="HAH42" s="78"/>
      <c r="HAI42" s="78"/>
      <c r="HAJ42" s="78"/>
      <c r="HAK42" s="78"/>
      <c r="HAL42" s="78"/>
      <c r="HAM42" s="78"/>
      <c r="HAN42" s="78"/>
      <c r="HAO42" s="78"/>
      <c r="HAP42" s="78"/>
      <c r="HAQ42" s="78"/>
      <c r="HAR42" s="78"/>
      <c r="HAS42" s="78"/>
      <c r="HAT42" s="78"/>
      <c r="HAU42" s="78"/>
      <c r="HAV42" s="78"/>
      <c r="HAW42" s="78"/>
      <c r="HAX42" s="78"/>
      <c r="HAY42" s="78"/>
      <c r="HAZ42" s="78"/>
      <c r="HBA42" s="78"/>
      <c r="HBB42" s="78"/>
      <c r="HBC42" s="78"/>
      <c r="HBD42" s="78"/>
      <c r="HBE42" s="78"/>
      <c r="HBF42" s="78"/>
      <c r="HBG42" s="78"/>
      <c r="HBH42" s="78"/>
      <c r="HBI42" s="78"/>
      <c r="HBJ42" s="78"/>
      <c r="HBK42" s="78"/>
      <c r="HBL42" s="78"/>
      <c r="HBM42" s="78"/>
      <c r="HBN42" s="78"/>
      <c r="HBO42" s="78"/>
      <c r="HBP42" s="78"/>
      <c r="HBQ42" s="78"/>
      <c r="HBR42" s="78"/>
      <c r="HBS42" s="78"/>
      <c r="HBT42" s="78"/>
      <c r="HBU42" s="78"/>
      <c r="HBV42" s="78"/>
      <c r="HBW42" s="78"/>
      <c r="HBX42" s="78"/>
      <c r="HBY42" s="78"/>
      <c r="HBZ42" s="78"/>
      <c r="HCA42" s="78"/>
      <c r="HCB42" s="78"/>
      <c r="HCC42" s="78"/>
      <c r="HCD42" s="78"/>
      <c r="HCE42" s="78"/>
      <c r="HCF42" s="78"/>
      <c r="HCG42" s="78"/>
      <c r="HCH42" s="78"/>
      <c r="HCI42" s="78"/>
      <c r="HCJ42" s="78"/>
      <c r="HCK42" s="78"/>
      <c r="HCL42" s="78"/>
      <c r="HCM42" s="78"/>
      <c r="HCN42" s="78"/>
      <c r="HCO42" s="78"/>
      <c r="HCP42" s="78"/>
      <c r="HCQ42" s="78"/>
      <c r="HCR42" s="78"/>
      <c r="HCS42" s="78"/>
      <c r="HCT42" s="78"/>
      <c r="HCU42" s="78"/>
      <c r="HCV42" s="78"/>
      <c r="HCW42" s="78"/>
      <c r="HCX42" s="78"/>
      <c r="HCY42" s="78"/>
      <c r="HCZ42" s="78"/>
      <c r="HDA42" s="78"/>
      <c r="HDB42" s="78"/>
      <c r="HDC42" s="78"/>
      <c r="HDD42" s="78"/>
      <c r="HDE42" s="78"/>
      <c r="HDF42" s="78"/>
      <c r="HDG42" s="78"/>
      <c r="HDH42" s="78"/>
      <c r="HDI42" s="78"/>
      <c r="HDJ42" s="78"/>
      <c r="HDK42" s="78"/>
      <c r="HDL42" s="78"/>
      <c r="HDM42" s="78"/>
      <c r="HDN42" s="78"/>
      <c r="HDO42" s="78"/>
      <c r="HDP42" s="78"/>
      <c r="HDQ42" s="78"/>
      <c r="HDR42" s="78"/>
      <c r="HDS42" s="78"/>
      <c r="HDT42" s="78"/>
      <c r="HDU42" s="78"/>
      <c r="HDV42" s="78"/>
      <c r="HDW42" s="78"/>
      <c r="HDX42" s="78"/>
      <c r="HDY42" s="78"/>
      <c r="HDZ42" s="78"/>
      <c r="HEA42" s="78"/>
      <c r="HEB42" s="78"/>
      <c r="HEC42" s="78"/>
      <c r="HED42" s="78"/>
      <c r="HEE42" s="78"/>
      <c r="HEF42" s="78"/>
      <c r="HEG42" s="78"/>
      <c r="HEH42" s="78"/>
      <c r="HEI42" s="78"/>
      <c r="HEJ42" s="78"/>
      <c r="HEK42" s="78"/>
      <c r="HEL42" s="78"/>
      <c r="HEM42" s="78"/>
      <c r="HEN42" s="78"/>
      <c r="HEO42" s="78"/>
      <c r="HEP42" s="78"/>
      <c r="HEQ42" s="78"/>
      <c r="HER42" s="78"/>
      <c r="HES42" s="78"/>
      <c r="HET42" s="78"/>
      <c r="HEU42" s="78"/>
      <c r="HEV42" s="78"/>
      <c r="HEW42" s="78"/>
      <c r="HEX42" s="78"/>
      <c r="HEY42" s="78"/>
      <c r="HEZ42" s="78"/>
      <c r="HFA42" s="78"/>
      <c r="HFB42" s="78"/>
      <c r="HFC42" s="78"/>
      <c r="HFD42" s="78"/>
      <c r="HFE42" s="78"/>
      <c r="HFF42" s="78"/>
      <c r="HFG42" s="78"/>
      <c r="HFH42" s="78"/>
      <c r="HFI42" s="78"/>
      <c r="HFJ42" s="78"/>
      <c r="HFK42" s="78"/>
      <c r="HFL42" s="78"/>
      <c r="HFM42" s="78"/>
      <c r="HFN42" s="78"/>
      <c r="HFO42" s="78"/>
      <c r="HFP42" s="78"/>
      <c r="HFQ42" s="78"/>
      <c r="HFR42" s="78"/>
      <c r="HFS42" s="78"/>
      <c r="HFT42" s="78"/>
      <c r="HFU42" s="78"/>
      <c r="HFV42" s="78"/>
      <c r="HFW42" s="78"/>
      <c r="HFX42" s="78"/>
      <c r="HFY42" s="78"/>
      <c r="HFZ42" s="78"/>
      <c r="HGA42" s="78"/>
      <c r="HGB42" s="78"/>
      <c r="HGC42" s="78"/>
      <c r="HGD42" s="78"/>
      <c r="HGE42" s="78"/>
      <c r="HGF42" s="78"/>
      <c r="HGG42" s="78"/>
      <c r="HGH42" s="78"/>
      <c r="HGI42" s="78"/>
      <c r="HGJ42" s="78"/>
      <c r="HGK42" s="78"/>
      <c r="HGL42" s="78"/>
      <c r="HGM42" s="78"/>
      <c r="HGN42" s="78"/>
      <c r="HGO42" s="78"/>
      <c r="HGP42" s="78"/>
      <c r="HGQ42" s="78"/>
      <c r="HGR42" s="78"/>
      <c r="HGS42" s="78"/>
      <c r="HGT42" s="78"/>
      <c r="HGU42" s="78"/>
      <c r="HGV42" s="78"/>
      <c r="HGW42" s="78"/>
      <c r="HGX42" s="78"/>
      <c r="HGY42" s="78"/>
      <c r="HGZ42" s="78"/>
      <c r="HHA42" s="78"/>
      <c r="HHB42" s="78"/>
      <c r="HHC42" s="78"/>
      <c r="HHD42" s="78"/>
      <c r="HHE42" s="78"/>
      <c r="HHF42" s="78"/>
      <c r="HHG42" s="78"/>
      <c r="HHH42" s="78"/>
      <c r="HHI42" s="78"/>
      <c r="HHJ42" s="78"/>
      <c r="HHK42" s="78"/>
      <c r="HHL42" s="78"/>
      <c r="HHM42" s="78"/>
      <c r="HHN42" s="78"/>
      <c r="HHO42" s="78"/>
      <c r="HHP42" s="78"/>
      <c r="HHQ42" s="78"/>
      <c r="HHR42" s="78"/>
      <c r="HHS42" s="78"/>
      <c r="HHT42" s="78"/>
      <c r="HHU42" s="78"/>
      <c r="HHV42" s="78"/>
      <c r="HHW42" s="78"/>
      <c r="HHX42" s="78"/>
      <c r="HHY42" s="78"/>
      <c r="HHZ42" s="78"/>
      <c r="HIA42" s="78"/>
      <c r="HIB42" s="78"/>
      <c r="HIC42" s="78"/>
      <c r="HID42" s="78"/>
      <c r="HIE42" s="78"/>
      <c r="HIF42" s="78"/>
      <c r="HIG42" s="78"/>
      <c r="HIH42" s="78"/>
      <c r="HII42" s="78"/>
      <c r="HIJ42" s="78"/>
      <c r="HIK42" s="78"/>
      <c r="HIL42" s="78"/>
      <c r="HIM42" s="78"/>
      <c r="HIN42" s="78"/>
      <c r="HIO42" s="78"/>
      <c r="HIP42" s="78"/>
      <c r="HIQ42" s="78"/>
      <c r="HIR42" s="78"/>
      <c r="HIS42" s="78"/>
      <c r="HIT42" s="78"/>
      <c r="HIU42" s="78"/>
      <c r="HIV42" s="78"/>
      <c r="HIW42" s="78"/>
      <c r="HIX42" s="78"/>
      <c r="HIY42" s="78"/>
      <c r="HIZ42" s="78"/>
      <c r="HJA42" s="78"/>
      <c r="HJB42" s="78"/>
      <c r="HJC42" s="78"/>
      <c r="HJD42" s="78"/>
      <c r="HJE42" s="78"/>
      <c r="HJF42" s="78"/>
      <c r="HJG42" s="78"/>
      <c r="HJH42" s="78"/>
      <c r="HJI42" s="78"/>
      <c r="HJJ42" s="78"/>
      <c r="HJK42" s="78"/>
      <c r="HJL42" s="78"/>
      <c r="HJM42" s="78"/>
      <c r="HJN42" s="78"/>
      <c r="HJO42" s="78"/>
      <c r="HJP42" s="78"/>
      <c r="HJQ42" s="78"/>
      <c r="HJR42" s="78"/>
      <c r="HJS42" s="78"/>
      <c r="HJT42" s="78"/>
      <c r="HJU42" s="78"/>
      <c r="HJV42" s="78"/>
      <c r="HJW42" s="78"/>
      <c r="HJX42" s="78"/>
      <c r="HJY42" s="78"/>
      <c r="HJZ42" s="78"/>
      <c r="HKA42" s="78"/>
      <c r="HKB42" s="78"/>
      <c r="HKC42" s="78"/>
      <c r="HKD42" s="78"/>
      <c r="HKE42" s="78"/>
      <c r="HKF42" s="78"/>
      <c r="HKG42" s="78"/>
      <c r="HKH42" s="78"/>
      <c r="HKI42" s="78"/>
      <c r="HKJ42" s="78"/>
      <c r="HKK42" s="78"/>
      <c r="HKL42" s="78"/>
      <c r="HKM42" s="78"/>
      <c r="HKN42" s="78"/>
      <c r="HKO42" s="78"/>
      <c r="HKP42" s="78"/>
      <c r="HKQ42" s="78"/>
      <c r="HKR42" s="78"/>
      <c r="HKS42" s="78"/>
      <c r="HKT42" s="78"/>
      <c r="HKU42" s="78"/>
      <c r="HKV42" s="78"/>
      <c r="HKW42" s="78"/>
      <c r="HKX42" s="78"/>
      <c r="HKY42" s="78"/>
      <c r="HKZ42" s="78"/>
      <c r="HLA42" s="78"/>
      <c r="HLB42" s="78"/>
      <c r="HLC42" s="78"/>
      <c r="HLD42" s="78"/>
      <c r="HLE42" s="78"/>
      <c r="HLF42" s="78"/>
      <c r="HLG42" s="78"/>
      <c r="HLH42" s="78"/>
      <c r="HLI42" s="78"/>
      <c r="HLJ42" s="78"/>
      <c r="HLK42" s="78"/>
      <c r="HLL42" s="78"/>
      <c r="HLM42" s="78"/>
      <c r="HLN42" s="78"/>
      <c r="HLO42" s="78"/>
      <c r="HLP42" s="78"/>
      <c r="HLQ42" s="78"/>
      <c r="HLR42" s="78"/>
      <c r="HLS42" s="78"/>
      <c r="HLT42" s="78"/>
      <c r="HLU42" s="78"/>
      <c r="HLV42" s="78"/>
      <c r="HLW42" s="78"/>
      <c r="HLX42" s="78"/>
      <c r="HLY42" s="78"/>
      <c r="HLZ42" s="78"/>
      <c r="HMA42" s="78"/>
      <c r="HMB42" s="78"/>
      <c r="HMC42" s="78"/>
      <c r="HMD42" s="78"/>
      <c r="HME42" s="78"/>
      <c r="HMF42" s="78"/>
      <c r="HMG42" s="78"/>
      <c r="HMH42" s="78"/>
      <c r="HMI42" s="78"/>
      <c r="HMJ42" s="78"/>
      <c r="HMK42" s="78"/>
      <c r="HML42" s="78"/>
      <c r="HMM42" s="78"/>
      <c r="HMN42" s="78"/>
      <c r="HMO42" s="78"/>
      <c r="HMP42" s="78"/>
      <c r="HMQ42" s="78"/>
      <c r="HMR42" s="78"/>
      <c r="HMS42" s="78"/>
      <c r="HMT42" s="78"/>
      <c r="HMU42" s="78"/>
      <c r="HMV42" s="78"/>
      <c r="HMW42" s="78"/>
      <c r="HMX42" s="78"/>
      <c r="HMY42" s="78"/>
      <c r="HMZ42" s="78"/>
      <c r="HNA42" s="78"/>
      <c r="HNB42" s="78"/>
      <c r="HNC42" s="78"/>
      <c r="HND42" s="78"/>
      <c r="HNE42" s="78"/>
      <c r="HNF42" s="78"/>
      <c r="HNG42" s="78"/>
      <c r="HNH42" s="78"/>
      <c r="HNI42" s="78"/>
      <c r="HNJ42" s="78"/>
      <c r="HNK42" s="78"/>
      <c r="HNL42" s="78"/>
      <c r="HNM42" s="78"/>
      <c r="HNN42" s="78"/>
      <c r="HNO42" s="78"/>
      <c r="HNP42" s="78"/>
      <c r="HNQ42" s="78"/>
      <c r="HNR42" s="78"/>
      <c r="HNS42" s="78"/>
      <c r="HNT42" s="78"/>
      <c r="HNU42" s="78"/>
      <c r="HNV42" s="78"/>
      <c r="HNW42" s="78"/>
      <c r="HNX42" s="78"/>
      <c r="HNY42" s="78"/>
      <c r="HNZ42" s="78"/>
      <c r="HOA42" s="78"/>
      <c r="HOB42" s="78"/>
      <c r="HOC42" s="78"/>
      <c r="HOD42" s="78"/>
      <c r="HOE42" s="78"/>
      <c r="HOF42" s="78"/>
      <c r="HOG42" s="78"/>
      <c r="HOH42" s="78"/>
      <c r="HOI42" s="78"/>
      <c r="HOJ42" s="78"/>
      <c r="HOK42" s="78"/>
      <c r="HOL42" s="78"/>
      <c r="HOM42" s="78"/>
      <c r="HON42" s="78"/>
      <c r="HOO42" s="78"/>
      <c r="HOP42" s="78"/>
      <c r="HOQ42" s="78"/>
      <c r="HOR42" s="78"/>
      <c r="HOS42" s="78"/>
      <c r="HOT42" s="78"/>
      <c r="HOU42" s="78"/>
      <c r="HOV42" s="78"/>
      <c r="HOW42" s="78"/>
      <c r="HOX42" s="78"/>
      <c r="HOY42" s="78"/>
      <c r="HOZ42" s="78"/>
      <c r="HPA42" s="78"/>
      <c r="HPB42" s="78"/>
      <c r="HPC42" s="78"/>
      <c r="HPD42" s="78"/>
      <c r="HPE42" s="78"/>
      <c r="HPF42" s="78"/>
      <c r="HPG42" s="78"/>
      <c r="HPH42" s="78"/>
      <c r="HPI42" s="78"/>
      <c r="HPJ42" s="78"/>
      <c r="HPK42" s="78"/>
      <c r="HPL42" s="78"/>
      <c r="HPM42" s="78"/>
      <c r="HPN42" s="78"/>
      <c r="HPO42" s="78"/>
      <c r="HPP42" s="78"/>
      <c r="HPQ42" s="78"/>
      <c r="HPR42" s="78"/>
      <c r="HPS42" s="78"/>
      <c r="HPT42" s="78"/>
      <c r="HPU42" s="78"/>
      <c r="HPV42" s="78"/>
      <c r="HPW42" s="78"/>
      <c r="HPX42" s="78"/>
      <c r="HPY42" s="78"/>
      <c r="HPZ42" s="78"/>
      <c r="HQA42" s="78"/>
      <c r="HQB42" s="78"/>
      <c r="HQC42" s="78"/>
      <c r="HQD42" s="78"/>
      <c r="HQE42" s="78"/>
      <c r="HQF42" s="78"/>
      <c r="HQG42" s="78"/>
      <c r="HQH42" s="78"/>
      <c r="HQI42" s="78"/>
      <c r="HQJ42" s="78"/>
      <c r="HQK42" s="78"/>
      <c r="HQL42" s="78"/>
      <c r="HQM42" s="78"/>
      <c r="HQN42" s="78"/>
      <c r="HQO42" s="78"/>
      <c r="HQP42" s="78"/>
      <c r="HQQ42" s="78"/>
      <c r="HQR42" s="78"/>
      <c r="HQS42" s="78"/>
      <c r="HQT42" s="78"/>
      <c r="HQU42" s="78"/>
      <c r="HQV42" s="78"/>
      <c r="HQW42" s="78"/>
      <c r="HQX42" s="78"/>
      <c r="HQY42" s="78"/>
      <c r="HQZ42" s="78"/>
      <c r="HRA42" s="78"/>
      <c r="HRB42" s="78"/>
      <c r="HRC42" s="78"/>
      <c r="HRD42" s="78"/>
      <c r="HRE42" s="78"/>
      <c r="HRF42" s="78"/>
      <c r="HRG42" s="78"/>
      <c r="HRH42" s="78"/>
      <c r="HRI42" s="78"/>
      <c r="HRJ42" s="78"/>
      <c r="HRK42" s="78"/>
      <c r="HRL42" s="78"/>
      <c r="HRM42" s="78"/>
      <c r="HRN42" s="78"/>
      <c r="HRO42" s="78"/>
      <c r="HRP42" s="78"/>
      <c r="HRQ42" s="78"/>
      <c r="HRR42" s="78"/>
      <c r="HRS42" s="78"/>
      <c r="HRT42" s="78"/>
      <c r="HRU42" s="78"/>
      <c r="HRV42" s="78"/>
      <c r="HRW42" s="78"/>
      <c r="HRX42" s="78"/>
      <c r="HRY42" s="78"/>
      <c r="HRZ42" s="78"/>
      <c r="HSA42" s="78"/>
      <c r="HSB42" s="78"/>
      <c r="HSC42" s="78"/>
      <c r="HSD42" s="78"/>
      <c r="HSE42" s="78"/>
      <c r="HSF42" s="78"/>
      <c r="HSG42" s="78"/>
      <c r="HSH42" s="78"/>
      <c r="HSI42" s="78"/>
      <c r="HSJ42" s="78"/>
      <c r="HSK42" s="78"/>
      <c r="HSL42" s="78"/>
      <c r="HSM42" s="78"/>
      <c r="HSN42" s="78"/>
      <c r="HSO42" s="78"/>
      <c r="HSP42" s="78"/>
      <c r="HSQ42" s="78"/>
      <c r="HSR42" s="78"/>
      <c r="HSS42" s="78"/>
      <c r="HST42" s="78"/>
      <c r="HSU42" s="78"/>
      <c r="HSV42" s="78"/>
      <c r="HSW42" s="78"/>
      <c r="HSX42" s="78"/>
      <c r="HSY42" s="78"/>
      <c r="HSZ42" s="78"/>
      <c r="HTA42" s="78"/>
      <c r="HTB42" s="78"/>
      <c r="HTC42" s="78"/>
      <c r="HTD42" s="78"/>
      <c r="HTE42" s="78"/>
      <c r="HTF42" s="78"/>
      <c r="HTG42" s="78"/>
      <c r="HTH42" s="78"/>
      <c r="HTI42" s="78"/>
      <c r="HTJ42" s="78"/>
      <c r="HTK42" s="78"/>
      <c r="HTL42" s="78"/>
      <c r="HTM42" s="78"/>
      <c r="HTN42" s="78"/>
      <c r="HTO42" s="78"/>
      <c r="HTP42" s="78"/>
      <c r="HTQ42" s="78"/>
      <c r="HTR42" s="78"/>
      <c r="HTS42" s="78"/>
      <c r="HTT42" s="78"/>
      <c r="HTU42" s="78"/>
      <c r="HTV42" s="78"/>
      <c r="HTW42" s="78"/>
      <c r="HTX42" s="78"/>
      <c r="HTY42" s="78"/>
      <c r="HTZ42" s="78"/>
      <c r="HUA42" s="78"/>
      <c r="HUB42" s="78"/>
      <c r="HUC42" s="78"/>
      <c r="HUD42" s="78"/>
      <c r="HUE42" s="78"/>
      <c r="HUF42" s="78"/>
      <c r="HUG42" s="78"/>
      <c r="HUH42" s="78"/>
      <c r="HUI42" s="78"/>
      <c r="HUJ42" s="78"/>
      <c r="HUK42" s="78"/>
      <c r="HUL42" s="78"/>
      <c r="HUM42" s="78"/>
      <c r="HUN42" s="78"/>
      <c r="HUO42" s="78"/>
      <c r="HUP42" s="78"/>
      <c r="HUQ42" s="78"/>
      <c r="HUR42" s="78"/>
      <c r="HUS42" s="78"/>
      <c r="HUT42" s="78"/>
      <c r="HUU42" s="78"/>
      <c r="HUV42" s="78"/>
      <c r="HUW42" s="78"/>
      <c r="HUX42" s="78"/>
      <c r="HUY42" s="78"/>
      <c r="HUZ42" s="78"/>
      <c r="HVA42" s="78"/>
      <c r="HVB42" s="78"/>
      <c r="HVC42" s="78"/>
      <c r="HVD42" s="78"/>
      <c r="HVE42" s="78"/>
      <c r="HVF42" s="78"/>
      <c r="HVG42" s="78"/>
      <c r="HVH42" s="78"/>
      <c r="HVI42" s="78"/>
      <c r="HVJ42" s="78"/>
      <c r="HVK42" s="78"/>
      <c r="HVL42" s="78"/>
      <c r="HVM42" s="78"/>
      <c r="HVN42" s="78"/>
      <c r="HVO42" s="78"/>
      <c r="HVP42" s="78"/>
      <c r="HVQ42" s="78"/>
      <c r="HVR42" s="78"/>
      <c r="HVS42" s="78"/>
      <c r="HVT42" s="78"/>
      <c r="HVU42" s="78"/>
      <c r="HVV42" s="78"/>
      <c r="HVW42" s="78"/>
      <c r="HVX42" s="78"/>
      <c r="HVY42" s="78"/>
      <c r="HVZ42" s="78"/>
      <c r="HWA42" s="78"/>
      <c r="HWB42" s="78"/>
      <c r="HWC42" s="78"/>
      <c r="HWD42" s="78"/>
      <c r="HWE42" s="78"/>
      <c r="HWF42" s="78"/>
      <c r="HWG42" s="78"/>
      <c r="HWH42" s="78"/>
      <c r="HWI42" s="78"/>
      <c r="HWJ42" s="78"/>
      <c r="HWK42" s="78"/>
      <c r="HWL42" s="78"/>
      <c r="HWM42" s="78"/>
      <c r="HWN42" s="78"/>
      <c r="HWO42" s="78"/>
      <c r="HWP42" s="78"/>
      <c r="HWQ42" s="78"/>
      <c r="HWR42" s="78"/>
      <c r="HWS42" s="78"/>
      <c r="HWT42" s="78"/>
      <c r="HWU42" s="78"/>
      <c r="HWV42" s="78"/>
      <c r="HWW42" s="78"/>
      <c r="HWX42" s="78"/>
      <c r="HWY42" s="78"/>
      <c r="HWZ42" s="78"/>
      <c r="HXA42" s="78"/>
      <c r="HXB42" s="78"/>
      <c r="HXC42" s="78"/>
      <c r="HXD42" s="78"/>
      <c r="HXE42" s="78"/>
      <c r="HXF42" s="78"/>
      <c r="HXG42" s="78"/>
      <c r="HXH42" s="78"/>
      <c r="HXI42" s="78"/>
      <c r="HXJ42" s="78"/>
      <c r="HXK42" s="78"/>
      <c r="HXL42" s="78"/>
      <c r="HXM42" s="78"/>
      <c r="HXN42" s="78"/>
      <c r="HXO42" s="78"/>
      <c r="HXP42" s="78"/>
      <c r="HXQ42" s="78"/>
      <c r="HXR42" s="78"/>
      <c r="HXS42" s="78"/>
      <c r="HXT42" s="78"/>
      <c r="HXU42" s="78"/>
      <c r="HXV42" s="78"/>
      <c r="HXW42" s="78"/>
      <c r="HXX42" s="78"/>
      <c r="HXY42" s="78"/>
      <c r="HXZ42" s="78"/>
      <c r="HYA42" s="78"/>
      <c r="HYB42" s="78"/>
      <c r="HYC42" s="78"/>
      <c r="HYD42" s="78"/>
      <c r="HYE42" s="78"/>
      <c r="HYF42" s="78"/>
      <c r="HYG42" s="78"/>
      <c r="HYH42" s="78"/>
      <c r="HYI42" s="78"/>
      <c r="HYJ42" s="78"/>
      <c r="HYK42" s="78"/>
      <c r="HYL42" s="78"/>
      <c r="HYM42" s="78"/>
      <c r="HYN42" s="78"/>
      <c r="HYO42" s="78"/>
      <c r="HYP42" s="78"/>
      <c r="HYQ42" s="78"/>
      <c r="HYR42" s="78"/>
      <c r="HYS42" s="78"/>
      <c r="HYT42" s="78"/>
      <c r="HYU42" s="78"/>
      <c r="HYV42" s="78"/>
      <c r="HYW42" s="78"/>
      <c r="HYX42" s="78"/>
      <c r="HYY42" s="78"/>
      <c r="HYZ42" s="78"/>
      <c r="HZA42" s="78"/>
      <c r="HZB42" s="78"/>
      <c r="HZC42" s="78"/>
      <c r="HZD42" s="78"/>
      <c r="HZE42" s="78"/>
      <c r="HZF42" s="78"/>
      <c r="HZG42" s="78"/>
      <c r="HZH42" s="78"/>
      <c r="HZI42" s="78"/>
      <c r="HZJ42" s="78"/>
      <c r="HZK42" s="78"/>
      <c r="HZL42" s="78"/>
      <c r="HZM42" s="78"/>
      <c r="HZN42" s="78"/>
      <c r="HZO42" s="78"/>
      <c r="HZP42" s="78"/>
      <c r="HZQ42" s="78"/>
      <c r="HZR42" s="78"/>
      <c r="HZS42" s="78"/>
      <c r="HZT42" s="78"/>
      <c r="HZU42" s="78"/>
      <c r="HZV42" s="78"/>
      <c r="HZW42" s="78"/>
      <c r="HZX42" s="78"/>
      <c r="HZY42" s="78"/>
      <c r="HZZ42" s="78"/>
      <c r="IAA42" s="78"/>
      <c r="IAB42" s="78"/>
      <c r="IAC42" s="78"/>
      <c r="IAD42" s="78"/>
      <c r="IAE42" s="78"/>
      <c r="IAF42" s="78"/>
      <c r="IAG42" s="78"/>
      <c r="IAH42" s="78"/>
      <c r="IAI42" s="78"/>
      <c r="IAJ42" s="78"/>
      <c r="IAK42" s="78"/>
      <c r="IAL42" s="78"/>
      <c r="IAM42" s="78"/>
      <c r="IAN42" s="78"/>
      <c r="IAO42" s="78"/>
      <c r="IAP42" s="78"/>
      <c r="IAQ42" s="78"/>
      <c r="IAR42" s="78"/>
      <c r="IAS42" s="78"/>
      <c r="IAT42" s="78"/>
      <c r="IAU42" s="78"/>
      <c r="IAV42" s="78"/>
      <c r="IAW42" s="78"/>
      <c r="IAX42" s="78"/>
      <c r="IAY42" s="78"/>
      <c r="IAZ42" s="78"/>
      <c r="IBA42" s="78"/>
      <c r="IBB42" s="78"/>
      <c r="IBC42" s="78"/>
      <c r="IBD42" s="78"/>
      <c r="IBE42" s="78"/>
      <c r="IBF42" s="78"/>
      <c r="IBG42" s="78"/>
      <c r="IBH42" s="78"/>
      <c r="IBI42" s="78"/>
      <c r="IBJ42" s="78"/>
      <c r="IBK42" s="78"/>
      <c r="IBL42" s="78"/>
      <c r="IBM42" s="78"/>
      <c r="IBN42" s="78"/>
      <c r="IBO42" s="78"/>
      <c r="IBP42" s="78"/>
      <c r="IBQ42" s="78"/>
      <c r="IBR42" s="78"/>
      <c r="IBS42" s="78"/>
      <c r="IBT42" s="78"/>
      <c r="IBU42" s="78"/>
      <c r="IBV42" s="78"/>
      <c r="IBW42" s="78"/>
      <c r="IBX42" s="78"/>
      <c r="IBY42" s="78"/>
      <c r="IBZ42" s="78"/>
      <c r="ICA42" s="78"/>
      <c r="ICB42" s="78"/>
      <c r="ICC42" s="78"/>
      <c r="ICD42" s="78"/>
      <c r="ICE42" s="78"/>
      <c r="ICF42" s="78"/>
      <c r="ICG42" s="78"/>
      <c r="ICH42" s="78"/>
      <c r="ICI42" s="78"/>
      <c r="ICJ42" s="78"/>
      <c r="ICK42" s="78"/>
      <c r="ICL42" s="78"/>
      <c r="ICM42" s="78"/>
      <c r="ICN42" s="78"/>
      <c r="ICO42" s="78"/>
      <c r="ICP42" s="78"/>
      <c r="ICQ42" s="78"/>
      <c r="ICR42" s="78"/>
      <c r="ICS42" s="78"/>
      <c r="ICT42" s="78"/>
      <c r="ICU42" s="78"/>
      <c r="ICV42" s="78"/>
      <c r="ICW42" s="78"/>
      <c r="ICX42" s="78"/>
      <c r="ICY42" s="78"/>
      <c r="ICZ42" s="78"/>
      <c r="IDA42" s="78"/>
      <c r="IDB42" s="78"/>
      <c r="IDC42" s="78"/>
      <c r="IDD42" s="78"/>
      <c r="IDE42" s="78"/>
      <c r="IDF42" s="78"/>
      <c r="IDG42" s="78"/>
      <c r="IDH42" s="78"/>
      <c r="IDI42" s="78"/>
      <c r="IDJ42" s="78"/>
      <c r="IDK42" s="78"/>
      <c r="IDL42" s="78"/>
      <c r="IDM42" s="78"/>
      <c r="IDN42" s="78"/>
      <c r="IDO42" s="78"/>
      <c r="IDP42" s="78"/>
      <c r="IDQ42" s="78"/>
      <c r="IDR42" s="78"/>
      <c r="IDS42" s="78"/>
      <c r="IDT42" s="78"/>
      <c r="IDU42" s="78"/>
      <c r="IDV42" s="78"/>
      <c r="IDW42" s="78"/>
      <c r="IDX42" s="78"/>
      <c r="IDY42" s="78"/>
      <c r="IDZ42" s="78"/>
      <c r="IEA42" s="78"/>
      <c r="IEB42" s="78"/>
      <c r="IEC42" s="78"/>
      <c r="IED42" s="78"/>
      <c r="IEE42" s="78"/>
      <c r="IEF42" s="78"/>
      <c r="IEG42" s="78"/>
      <c r="IEH42" s="78"/>
      <c r="IEI42" s="78"/>
      <c r="IEJ42" s="78"/>
      <c r="IEK42" s="78"/>
      <c r="IEL42" s="78"/>
      <c r="IEM42" s="78"/>
      <c r="IEN42" s="78"/>
      <c r="IEO42" s="78"/>
      <c r="IEP42" s="78"/>
      <c r="IEQ42" s="78"/>
      <c r="IER42" s="78"/>
      <c r="IES42" s="78"/>
      <c r="IET42" s="78"/>
      <c r="IEU42" s="78"/>
      <c r="IEV42" s="78"/>
      <c r="IEW42" s="78"/>
      <c r="IEX42" s="78"/>
      <c r="IEY42" s="78"/>
      <c r="IEZ42" s="78"/>
      <c r="IFA42" s="78"/>
      <c r="IFB42" s="78"/>
      <c r="IFC42" s="78"/>
      <c r="IFD42" s="78"/>
      <c r="IFE42" s="78"/>
      <c r="IFF42" s="78"/>
      <c r="IFG42" s="78"/>
      <c r="IFH42" s="78"/>
      <c r="IFI42" s="78"/>
      <c r="IFJ42" s="78"/>
      <c r="IFK42" s="78"/>
      <c r="IFL42" s="78"/>
      <c r="IFM42" s="78"/>
      <c r="IFN42" s="78"/>
      <c r="IFO42" s="78"/>
      <c r="IFP42" s="78"/>
      <c r="IFQ42" s="78"/>
      <c r="IFR42" s="78"/>
      <c r="IFS42" s="78"/>
      <c r="IFT42" s="78"/>
      <c r="IFU42" s="78"/>
      <c r="IFV42" s="78"/>
      <c r="IFW42" s="78"/>
      <c r="IFX42" s="78"/>
      <c r="IFY42" s="78"/>
      <c r="IFZ42" s="78"/>
      <c r="IGA42" s="78"/>
      <c r="IGB42" s="78"/>
      <c r="IGC42" s="78"/>
      <c r="IGD42" s="78"/>
      <c r="IGE42" s="78"/>
      <c r="IGF42" s="78"/>
      <c r="IGG42" s="78"/>
      <c r="IGH42" s="78"/>
      <c r="IGI42" s="78"/>
      <c r="IGJ42" s="78"/>
      <c r="IGK42" s="78"/>
      <c r="IGL42" s="78"/>
      <c r="IGM42" s="78"/>
      <c r="IGN42" s="78"/>
      <c r="IGO42" s="78"/>
      <c r="IGP42" s="78"/>
      <c r="IGQ42" s="78"/>
      <c r="IGR42" s="78"/>
      <c r="IGS42" s="78"/>
      <c r="IGT42" s="78"/>
      <c r="IGU42" s="78"/>
      <c r="IGV42" s="78"/>
      <c r="IGW42" s="78"/>
      <c r="IGX42" s="78"/>
      <c r="IGY42" s="78"/>
      <c r="IGZ42" s="78"/>
      <c r="IHA42" s="78"/>
      <c r="IHB42" s="78"/>
      <c r="IHC42" s="78"/>
      <c r="IHD42" s="78"/>
      <c r="IHE42" s="78"/>
      <c r="IHF42" s="78"/>
      <c r="IHG42" s="78"/>
      <c r="IHH42" s="78"/>
      <c r="IHI42" s="78"/>
      <c r="IHJ42" s="78"/>
      <c r="IHK42" s="78"/>
      <c r="IHL42" s="78"/>
      <c r="IHM42" s="78"/>
      <c r="IHN42" s="78"/>
      <c r="IHO42" s="78"/>
      <c r="IHP42" s="78"/>
      <c r="IHQ42" s="78"/>
      <c r="IHR42" s="78"/>
      <c r="IHS42" s="78"/>
      <c r="IHT42" s="78"/>
      <c r="IHU42" s="78"/>
      <c r="IHV42" s="78"/>
      <c r="IHW42" s="78"/>
      <c r="IHX42" s="78"/>
      <c r="IHY42" s="78"/>
      <c r="IHZ42" s="78"/>
      <c r="IIA42" s="78"/>
      <c r="IIB42" s="78"/>
      <c r="IIC42" s="78"/>
      <c r="IID42" s="78"/>
      <c r="IIE42" s="78"/>
      <c r="IIF42" s="78"/>
      <c r="IIG42" s="78"/>
      <c r="IIH42" s="78"/>
      <c r="III42" s="78"/>
      <c r="IIJ42" s="78"/>
      <c r="IIK42" s="78"/>
      <c r="IIL42" s="78"/>
      <c r="IIM42" s="78"/>
      <c r="IIN42" s="78"/>
      <c r="IIO42" s="78"/>
      <c r="IIP42" s="78"/>
      <c r="IIQ42" s="78"/>
      <c r="IIR42" s="78"/>
      <c r="IIS42" s="78"/>
      <c r="IIT42" s="78"/>
      <c r="IIU42" s="78"/>
      <c r="IIV42" s="78"/>
      <c r="IIW42" s="78"/>
      <c r="IIX42" s="78"/>
      <c r="IIY42" s="78"/>
      <c r="IIZ42" s="78"/>
      <c r="IJA42" s="78"/>
      <c r="IJB42" s="78"/>
      <c r="IJC42" s="78"/>
      <c r="IJD42" s="78"/>
      <c r="IJE42" s="78"/>
      <c r="IJF42" s="78"/>
      <c r="IJG42" s="78"/>
      <c r="IJH42" s="78"/>
      <c r="IJI42" s="78"/>
      <c r="IJJ42" s="78"/>
      <c r="IJK42" s="78"/>
      <c r="IJL42" s="78"/>
      <c r="IJM42" s="78"/>
      <c r="IJN42" s="78"/>
      <c r="IJO42" s="78"/>
      <c r="IJP42" s="78"/>
      <c r="IJQ42" s="78"/>
      <c r="IJR42" s="78"/>
      <c r="IJS42" s="78"/>
      <c r="IJT42" s="78"/>
      <c r="IJU42" s="78"/>
      <c r="IJV42" s="78"/>
      <c r="IJW42" s="78"/>
      <c r="IJX42" s="78"/>
      <c r="IJY42" s="78"/>
      <c r="IJZ42" s="78"/>
      <c r="IKA42" s="78"/>
      <c r="IKB42" s="78"/>
      <c r="IKC42" s="78"/>
      <c r="IKD42" s="78"/>
      <c r="IKE42" s="78"/>
      <c r="IKF42" s="78"/>
      <c r="IKG42" s="78"/>
      <c r="IKH42" s="78"/>
      <c r="IKI42" s="78"/>
      <c r="IKJ42" s="78"/>
      <c r="IKK42" s="78"/>
      <c r="IKL42" s="78"/>
      <c r="IKM42" s="78"/>
      <c r="IKN42" s="78"/>
      <c r="IKO42" s="78"/>
      <c r="IKP42" s="78"/>
      <c r="IKQ42" s="78"/>
      <c r="IKR42" s="78"/>
      <c r="IKS42" s="78"/>
      <c r="IKT42" s="78"/>
      <c r="IKU42" s="78"/>
      <c r="IKV42" s="78"/>
      <c r="IKW42" s="78"/>
      <c r="IKX42" s="78"/>
      <c r="IKY42" s="78"/>
      <c r="IKZ42" s="78"/>
      <c r="ILA42" s="78"/>
      <c r="ILB42" s="78"/>
      <c r="ILC42" s="78"/>
      <c r="ILD42" s="78"/>
      <c r="ILE42" s="78"/>
      <c r="ILF42" s="78"/>
      <c r="ILG42" s="78"/>
      <c r="ILH42" s="78"/>
      <c r="ILI42" s="78"/>
      <c r="ILJ42" s="78"/>
      <c r="ILK42" s="78"/>
      <c r="ILL42" s="78"/>
      <c r="ILM42" s="78"/>
      <c r="ILN42" s="78"/>
      <c r="ILO42" s="78"/>
      <c r="ILP42" s="78"/>
      <c r="ILQ42" s="78"/>
      <c r="ILR42" s="78"/>
      <c r="ILS42" s="78"/>
      <c r="ILT42" s="78"/>
      <c r="ILU42" s="78"/>
      <c r="ILV42" s="78"/>
      <c r="ILW42" s="78"/>
      <c r="ILX42" s="78"/>
      <c r="ILY42" s="78"/>
      <c r="ILZ42" s="78"/>
      <c r="IMA42" s="78"/>
      <c r="IMB42" s="78"/>
      <c r="IMC42" s="78"/>
      <c r="IMD42" s="78"/>
      <c r="IME42" s="78"/>
      <c r="IMF42" s="78"/>
      <c r="IMG42" s="78"/>
      <c r="IMH42" s="78"/>
      <c r="IMI42" s="78"/>
      <c r="IMJ42" s="78"/>
      <c r="IMK42" s="78"/>
      <c r="IML42" s="78"/>
      <c r="IMM42" s="78"/>
      <c r="IMN42" s="78"/>
      <c r="IMO42" s="78"/>
      <c r="IMP42" s="78"/>
      <c r="IMQ42" s="78"/>
      <c r="IMR42" s="78"/>
      <c r="IMS42" s="78"/>
      <c r="IMT42" s="78"/>
      <c r="IMU42" s="78"/>
      <c r="IMV42" s="78"/>
      <c r="IMW42" s="78"/>
      <c r="IMX42" s="78"/>
      <c r="IMY42" s="78"/>
      <c r="IMZ42" s="78"/>
      <c r="INA42" s="78"/>
      <c r="INB42" s="78"/>
      <c r="INC42" s="78"/>
      <c r="IND42" s="78"/>
      <c r="INE42" s="78"/>
      <c r="INF42" s="78"/>
      <c r="ING42" s="78"/>
      <c r="INH42" s="78"/>
      <c r="INI42" s="78"/>
      <c r="INJ42" s="78"/>
      <c r="INK42" s="78"/>
      <c r="INL42" s="78"/>
      <c r="INM42" s="78"/>
      <c r="INN42" s="78"/>
      <c r="INO42" s="78"/>
      <c r="INP42" s="78"/>
      <c r="INQ42" s="78"/>
      <c r="INR42" s="78"/>
      <c r="INS42" s="78"/>
      <c r="INT42" s="78"/>
      <c r="INU42" s="78"/>
      <c r="INV42" s="78"/>
      <c r="INW42" s="78"/>
      <c r="INX42" s="78"/>
      <c r="INY42" s="78"/>
      <c r="INZ42" s="78"/>
      <c r="IOA42" s="78"/>
      <c r="IOB42" s="78"/>
      <c r="IOC42" s="78"/>
      <c r="IOD42" s="78"/>
      <c r="IOE42" s="78"/>
      <c r="IOF42" s="78"/>
      <c r="IOG42" s="78"/>
      <c r="IOH42" s="78"/>
      <c r="IOI42" s="78"/>
      <c r="IOJ42" s="78"/>
      <c r="IOK42" s="78"/>
      <c r="IOL42" s="78"/>
      <c r="IOM42" s="78"/>
      <c r="ION42" s="78"/>
      <c r="IOO42" s="78"/>
      <c r="IOP42" s="78"/>
      <c r="IOQ42" s="78"/>
      <c r="IOR42" s="78"/>
      <c r="IOS42" s="78"/>
      <c r="IOT42" s="78"/>
      <c r="IOU42" s="78"/>
      <c r="IOV42" s="78"/>
      <c r="IOW42" s="78"/>
      <c r="IOX42" s="78"/>
      <c r="IOY42" s="78"/>
      <c r="IOZ42" s="78"/>
      <c r="IPA42" s="78"/>
      <c r="IPB42" s="78"/>
      <c r="IPC42" s="78"/>
      <c r="IPD42" s="78"/>
      <c r="IPE42" s="78"/>
      <c r="IPF42" s="78"/>
      <c r="IPG42" s="78"/>
      <c r="IPH42" s="78"/>
      <c r="IPI42" s="78"/>
      <c r="IPJ42" s="78"/>
      <c r="IPK42" s="78"/>
      <c r="IPL42" s="78"/>
      <c r="IPM42" s="78"/>
      <c r="IPN42" s="78"/>
      <c r="IPO42" s="78"/>
      <c r="IPP42" s="78"/>
      <c r="IPQ42" s="78"/>
      <c r="IPR42" s="78"/>
      <c r="IPS42" s="78"/>
      <c r="IPT42" s="78"/>
      <c r="IPU42" s="78"/>
      <c r="IPV42" s="78"/>
      <c r="IPW42" s="78"/>
      <c r="IPX42" s="78"/>
      <c r="IPY42" s="78"/>
      <c r="IPZ42" s="78"/>
      <c r="IQA42" s="78"/>
      <c r="IQB42" s="78"/>
      <c r="IQC42" s="78"/>
      <c r="IQD42" s="78"/>
      <c r="IQE42" s="78"/>
      <c r="IQF42" s="78"/>
      <c r="IQG42" s="78"/>
      <c r="IQH42" s="78"/>
      <c r="IQI42" s="78"/>
      <c r="IQJ42" s="78"/>
      <c r="IQK42" s="78"/>
      <c r="IQL42" s="78"/>
      <c r="IQM42" s="78"/>
      <c r="IQN42" s="78"/>
      <c r="IQO42" s="78"/>
      <c r="IQP42" s="78"/>
      <c r="IQQ42" s="78"/>
      <c r="IQR42" s="78"/>
      <c r="IQS42" s="78"/>
      <c r="IQT42" s="78"/>
      <c r="IQU42" s="78"/>
      <c r="IQV42" s="78"/>
      <c r="IQW42" s="78"/>
      <c r="IQX42" s="78"/>
      <c r="IQY42" s="78"/>
      <c r="IQZ42" s="78"/>
      <c r="IRA42" s="78"/>
      <c r="IRB42" s="78"/>
      <c r="IRC42" s="78"/>
      <c r="IRD42" s="78"/>
      <c r="IRE42" s="78"/>
      <c r="IRF42" s="78"/>
      <c r="IRG42" s="78"/>
      <c r="IRH42" s="78"/>
      <c r="IRI42" s="78"/>
      <c r="IRJ42" s="78"/>
      <c r="IRK42" s="78"/>
      <c r="IRL42" s="78"/>
      <c r="IRM42" s="78"/>
      <c r="IRN42" s="78"/>
      <c r="IRO42" s="78"/>
      <c r="IRP42" s="78"/>
      <c r="IRQ42" s="78"/>
      <c r="IRR42" s="78"/>
      <c r="IRS42" s="78"/>
      <c r="IRT42" s="78"/>
      <c r="IRU42" s="78"/>
      <c r="IRV42" s="78"/>
      <c r="IRW42" s="78"/>
      <c r="IRX42" s="78"/>
      <c r="IRY42" s="78"/>
      <c r="IRZ42" s="78"/>
      <c r="ISA42" s="78"/>
      <c r="ISB42" s="78"/>
      <c r="ISC42" s="78"/>
      <c r="ISD42" s="78"/>
      <c r="ISE42" s="78"/>
      <c r="ISF42" s="78"/>
      <c r="ISG42" s="78"/>
      <c r="ISH42" s="78"/>
      <c r="ISI42" s="78"/>
      <c r="ISJ42" s="78"/>
      <c r="ISK42" s="78"/>
      <c r="ISL42" s="78"/>
      <c r="ISM42" s="78"/>
      <c r="ISN42" s="78"/>
      <c r="ISO42" s="78"/>
      <c r="ISP42" s="78"/>
      <c r="ISQ42" s="78"/>
      <c r="ISR42" s="78"/>
      <c r="ISS42" s="78"/>
      <c r="IST42" s="78"/>
      <c r="ISU42" s="78"/>
      <c r="ISV42" s="78"/>
      <c r="ISW42" s="78"/>
      <c r="ISX42" s="78"/>
      <c r="ISY42" s="78"/>
      <c r="ISZ42" s="78"/>
      <c r="ITA42" s="78"/>
      <c r="ITB42" s="78"/>
      <c r="ITC42" s="78"/>
      <c r="ITD42" s="78"/>
      <c r="ITE42" s="78"/>
      <c r="ITF42" s="78"/>
      <c r="ITG42" s="78"/>
      <c r="ITH42" s="78"/>
      <c r="ITI42" s="78"/>
      <c r="ITJ42" s="78"/>
      <c r="ITK42" s="78"/>
      <c r="ITL42" s="78"/>
      <c r="ITM42" s="78"/>
      <c r="ITN42" s="78"/>
      <c r="ITO42" s="78"/>
      <c r="ITP42" s="78"/>
      <c r="ITQ42" s="78"/>
      <c r="ITR42" s="78"/>
      <c r="ITS42" s="78"/>
      <c r="ITT42" s="78"/>
      <c r="ITU42" s="78"/>
      <c r="ITV42" s="78"/>
      <c r="ITW42" s="78"/>
      <c r="ITX42" s="78"/>
      <c r="ITY42" s="78"/>
      <c r="ITZ42" s="78"/>
      <c r="IUA42" s="78"/>
      <c r="IUB42" s="78"/>
      <c r="IUC42" s="78"/>
      <c r="IUD42" s="78"/>
      <c r="IUE42" s="78"/>
      <c r="IUF42" s="78"/>
      <c r="IUG42" s="78"/>
      <c r="IUH42" s="78"/>
      <c r="IUI42" s="78"/>
      <c r="IUJ42" s="78"/>
      <c r="IUK42" s="78"/>
      <c r="IUL42" s="78"/>
      <c r="IUM42" s="78"/>
      <c r="IUN42" s="78"/>
      <c r="IUO42" s="78"/>
      <c r="IUP42" s="78"/>
      <c r="IUQ42" s="78"/>
      <c r="IUR42" s="78"/>
      <c r="IUS42" s="78"/>
      <c r="IUT42" s="78"/>
      <c r="IUU42" s="78"/>
      <c r="IUV42" s="78"/>
      <c r="IUW42" s="78"/>
      <c r="IUX42" s="78"/>
      <c r="IUY42" s="78"/>
      <c r="IUZ42" s="78"/>
      <c r="IVA42" s="78"/>
      <c r="IVB42" s="78"/>
      <c r="IVC42" s="78"/>
      <c r="IVD42" s="78"/>
      <c r="IVE42" s="78"/>
      <c r="IVF42" s="78"/>
      <c r="IVG42" s="78"/>
      <c r="IVH42" s="78"/>
      <c r="IVI42" s="78"/>
      <c r="IVJ42" s="78"/>
      <c r="IVK42" s="78"/>
      <c r="IVL42" s="78"/>
      <c r="IVM42" s="78"/>
      <c r="IVN42" s="78"/>
      <c r="IVO42" s="78"/>
      <c r="IVP42" s="78"/>
      <c r="IVQ42" s="78"/>
      <c r="IVR42" s="78"/>
      <c r="IVS42" s="78"/>
      <c r="IVT42" s="78"/>
      <c r="IVU42" s="78"/>
      <c r="IVV42" s="78"/>
      <c r="IVW42" s="78"/>
      <c r="IVX42" s="78"/>
      <c r="IVY42" s="78"/>
      <c r="IVZ42" s="78"/>
      <c r="IWA42" s="78"/>
      <c r="IWB42" s="78"/>
      <c r="IWC42" s="78"/>
      <c r="IWD42" s="78"/>
      <c r="IWE42" s="78"/>
      <c r="IWF42" s="78"/>
      <c r="IWG42" s="78"/>
      <c r="IWH42" s="78"/>
      <c r="IWI42" s="78"/>
      <c r="IWJ42" s="78"/>
      <c r="IWK42" s="78"/>
      <c r="IWL42" s="78"/>
      <c r="IWM42" s="78"/>
      <c r="IWN42" s="78"/>
      <c r="IWO42" s="78"/>
      <c r="IWP42" s="78"/>
      <c r="IWQ42" s="78"/>
      <c r="IWR42" s="78"/>
      <c r="IWS42" s="78"/>
      <c r="IWT42" s="78"/>
      <c r="IWU42" s="78"/>
      <c r="IWV42" s="78"/>
      <c r="IWW42" s="78"/>
      <c r="IWX42" s="78"/>
      <c r="IWY42" s="78"/>
      <c r="IWZ42" s="78"/>
      <c r="IXA42" s="78"/>
      <c r="IXB42" s="78"/>
      <c r="IXC42" s="78"/>
      <c r="IXD42" s="78"/>
      <c r="IXE42" s="78"/>
      <c r="IXF42" s="78"/>
      <c r="IXG42" s="78"/>
      <c r="IXH42" s="78"/>
      <c r="IXI42" s="78"/>
      <c r="IXJ42" s="78"/>
      <c r="IXK42" s="78"/>
      <c r="IXL42" s="78"/>
      <c r="IXM42" s="78"/>
      <c r="IXN42" s="78"/>
      <c r="IXO42" s="78"/>
      <c r="IXP42" s="78"/>
      <c r="IXQ42" s="78"/>
      <c r="IXR42" s="78"/>
      <c r="IXS42" s="78"/>
      <c r="IXT42" s="78"/>
      <c r="IXU42" s="78"/>
      <c r="IXV42" s="78"/>
      <c r="IXW42" s="78"/>
      <c r="IXX42" s="78"/>
      <c r="IXY42" s="78"/>
      <c r="IXZ42" s="78"/>
      <c r="IYA42" s="78"/>
      <c r="IYB42" s="78"/>
      <c r="IYC42" s="78"/>
      <c r="IYD42" s="78"/>
      <c r="IYE42" s="78"/>
      <c r="IYF42" s="78"/>
      <c r="IYG42" s="78"/>
      <c r="IYH42" s="78"/>
      <c r="IYI42" s="78"/>
      <c r="IYJ42" s="78"/>
      <c r="IYK42" s="78"/>
      <c r="IYL42" s="78"/>
      <c r="IYM42" s="78"/>
      <c r="IYN42" s="78"/>
      <c r="IYO42" s="78"/>
      <c r="IYP42" s="78"/>
      <c r="IYQ42" s="78"/>
      <c r="IYR42" s="78"/>
      <c r="IYS42" s="78"/>
      <c r="IYT42" s="78"/>
      <c r="IYU42" s="78"/>
      <c r="IYV42" s="78"/>
      <c r="IYW42" s="78"/>
      <c r="IYX42" s="78"/>
      <c r="IYY42" s="78"/>
      <c r="IYZ42" s="78"/>
      <c r="IZA42" s="78"/>
      <c r="IZB42" s="78"/>
      <c r="IZC42" s="78"/>
      <c r="IZD42" s="78"/>
      <c r="IZE42" s="78"/>
      <c r="IZF42" s="78"/>
      <c r="IZG42" s="78"/>
      <c r="IZH42" s="78"/>
      <c r="IZI42" s="78"/>
      <c r="IZJ42" s="78"/>
      <c r="IZK42" s="78"/>
      <c r="IZL42" s="78"/>
      <c r="IZM42" s="78"/>
      <c r="IZN42" s="78"/>
      <c r="IZO42" s="78"/>
      <c r="IZP42" s="78"/>
      <c r="IZQ42" s="78"/>
      <c r="IZR42" s="78"/>
      <c r="IZS42" s="78"/>
      <c r="IZT42" s="78"/>
      <c r="IZU42" s="78"/>
      <c r="IZV42" s="78"/>
      <c r="IZW42" s="78"/>
      <c r="IZX42" s="78"/>
      <c r="IZY42" s="78"/>
      <c r="IZZ42" s="78"/>
      <c r="JAA42" s="78"/>
      <c r="JAB42" s="78"/>
      <c r="JAC42" s="78"/>
      <c r="JAD42" s="78"/>
      <c r="JAE42" s="78"/>
      <c r="JAF42" s="78"/>
      <c r="JAG42" s="78"/>
      <c r="JAH42" s="78"/>
      <c r="JAI42" s="78"/>
      <c r="JAJ42" s="78"/>
      <c r="JAK42" s="78"/>
      <c r="JAL42" s="78"/>
      <c r="JAM42" s="78"/>
      <c r="JAN42" s="78"/>
      <c r="JAO42" s="78"/>
      <c r="JAP42" s="78"/>
      <c r="JAQ42" s="78"/>
      <c r="JAR42" s="78"/>
      <c r="JAS42" s="78"/>
      <c r="JAT42" s="78"/>
      <c r="JAU42" s="78"/>
      <c r="JAV42" s="78"/>
      <c r="JAW42" s="78"/>
      <c r="JAX42" s="78"/>
      <c r="JAY42" s="78"/>
      <c r="JAZ42" s="78"/>
      <c r="JBA42" s="78"/>
      <c r="JBB42" s="78"/>
      <c r="JBC42" s="78"/>
      <c r="JBD42" s="78"/>
      <c r="JBE42" s="78"/>
      <c r="JBF42" s="78"/>
      <c r="JBG42" s="78"/>
      <c r="JBH42" s="78"/>
      <c r="JBI42" s="78"/>
      <c r="JBJ42" s="78"/>
      <c r="JBK42" s="78"/>
      <c r="JBL42" s="78"/>
      <c r="JBM42" s="78"/>
      <c r="JBN42" s="78"/>
      <c r="JBO42" s="78"/>
      <c r="JBP42" s="78"/>
      <c r="JBQ42" s="78"/>
      <c r="JBR42" s="78"/>
      <c r="JBS42" s="78"/>
      <c r="JBT42" s="78"/>
      <c r="JBU42" s="78"/>
      <c r="JBV42" s="78"/>
      <c r="JBW42" s="78"/>
      <c r="JBX42" s="78"/>
      <c r="JBY42" s="78"/>
      <c r="JBZ42" s="78"/>
      <c r="JCA42" s="78"/>
      <c r="JCB42" s="78"/>
      <c r="JCC42" s="78"/>
      <c r="JCD42" s="78"/>
      <c r="JCE42" s="78"/>
      <c r="JCF42" s="78"/>
      <c r="JCG42" s="78"/>
      <c r="JCH42" s="78"/>
      <c r="JCI42" s="78"/>
      <c r="JCJ42" s="78"/>
      <c r="JCK42" s="78"/>
      <c r="JCL42" s="78"/>
      <c r="JCM42" s="78"/>
      <c r="JCN42" s="78"/>
      <c r="JCO42" s="78"/>
      <c r="JCP42" s="78"/>
      <c r="JCQ42" s="78"/>
      <c r="JCR42" s="78"/>
      <c r="JCS42" s="78"/>
      <c r="JCT42" s="78"/>
      <c r="JCU42" s="78"/>
      <c r="JCV42" s="78"/>
      <c r="JCW42" s="78"/>
      <c r="JCX42" s="78"/>
      <c r="JCY42" s="78"/>
      <c r="JCZ42" s="78"/>
      <c r="JDA42" s="78"/>
      <c r="JDB42" s="78"/>
      <c r="JDC42" s="78"/>
      <c r="JDD42" s="78"/>
      <c r="JDE42" s="78"/>
      <c r="JDF42" s="78"/>
      <c r="JDG42" s="78"/>
      <c r="JDH42" s="78"/>
      <c r="JDI42" s="78"/>
      <c r="JDJ42" s="78"/>
      <c r="JDK42" s="78"/>
      <c r="JDL42" s="78"/>
      <c r="JDM42" s="78"/>
      <c r="JDN42" s="78"/>
      <c r="JDO42" s="78"/>
      <c r="JDP42" s="78"/>
      <c r="JDQ42" s="78"/>
      <c r="JDR42" s="78"/>
      <c r="JDS42" s="78"/>
      <c r="JDT42" s="78"/>
      <c r="JDU42" s="78"/>
      <c r="JDV42" s="78"/>
      <c r="JDW42" s="78"/>
      <c r="JDX42" s="78"/>
      <c r="JDY42" s="78"/>
      <c r="JDZ42" s="78"/>
      <c r="JEA42" s="78"/>
      <c r="JEB42" s="78"/>
      <c r="JEC42" s="78"/>
      <c r="JED42" s="78"/>
      <c r="JEE42" s="78"/>
      <c r="JEF42" s="78"/>
      <c r="JEG42" s="78"/>
      <c r="JEH42" s="78"/>
      <c r="JEI42" s="78"/>
      <c r="JEJ42" s="78"/>
      <c r="JEK42" s="78"/>
      <c r="JEL42" s="78"/>
      <c r="JEM42" s="78"/>
      <c r="JEN42" s="78"/>
      <c r="JEO42" s="78"/>
      <c r="JEP42" s="78"/>
      <c r="JEQ42" s="78"/>
      <c r="JER42" s="78"/>
      <c r="JES42" s="78"/>
      <c r="JET42" s="78"/>
      <c r="JEU42" s="78"/>
      <c r="JEV42" s="78"/>
      <c r="JEW42" s="78"/>
      <c r="JEX42" s="78"/>
      <c r="JEY42" s="78"/>
      <c r="JEZ42" s="78"/>
      <c r="JFA42" s="78"/>
      <c r="JFB42" s="78"/>
      <c r="JFC42" s="78"/>
      <c r="JFD42" s="78"/>
      <c r="JFE42" s="78"/>
      <c r="JFF42" s="78"/>
      <c r="JFG42" s="78"/>
      <c r="JFH42" s="78"/>
      <c r="JFI42" s="78"/>
      <c r="JFJ42" s="78"/>
      <c r="JFK42" s="78"/>
      <c r="JFL42" s="78"/>
      <c r="JFM42" s="78"/>
      <c r="JFN42" s="78"/>
      <c r="JFO42" s="78"/>
      <c r="JFP42" s="78"/>
      <c r="JFQ42" s="78"/>
      <c r="JFR42" s="78"/>
      <c r="JFS42" s="78"/>
      <c r="JFT42" s="78"/>
      <c r="JFU42" s="78"/>
      <c r="JFV42" s="78"/>
      <c r="JFW42" s="78"/>
      <c r="JFX42" s="78"/>
      <c r="JFY42" s="78"/>
      <c r="JFZ42" s="78"/>
      <c r="JGA42" s="78"/>
      <c r="JGB42" s="78"/>
      <c r="JGC42" s="78"/>
      <c r="JGD42" s="78"/>
      <c r="JGE42" s="78"/>
      <c r="JGF42" s="78"/>
      <c r="JGG42" s="78"/>
      <c r="JGH42" s="78"/>
      <c r="JGI42" s="78"/>
      <c r="JGJ42" s="78"/>
      <c r="JGK42" s="78"/>
      <c r="JGL42" s="78"/>
      <c r="JGM42" s="78"/>
      <c r="JGN42" s="78"/>
      <c r="JGO42" s="78"/>
      <c r="JGP42" s="78"/>
      <c r="JGQ42" s="78"/>
      <c r="JGR42" s="78"/>
      <c r="JGS42" s="78"/>
      <c r="JGT42" s="78"/>
      <c r="JGU42" s="78"/>
      <c r="JGV42" s="78"/>
      <c r="JGW42" s="78"/>
      <c r="JGX42" s="78"/>
      <c r="JGY42" s="78"/>
      <c r="JGZ42" s="78"/>
      <c r="JHA42" s="78"/>
      <c r="JHB42" s="78"/>
      <c r="JHC42" s="78"/>
      <c r="JHD42" s="78"/>
      <c r="JHE42" s="78"/>
      <c r="JHF42" s="78"/>
      <c r="JHG42" s="78"/>
      <c r="JHH42" s="78"/>
      <c r="JHI42" s="78"/>
      <c r="JHJ42" s="78"/>
      <c r="JHK42" s="78"/>
      <c r="JHL42" s="78"/>
      <c r="JHM42" s="78"/>
      <c r="JHN42" s="78"/>
      <c r="JHO42" s="78"/>
      <c r="JHP42" s="78"/>
      <c r="JHQ42" s="78"/>
      <c r="JHR42" s="78"/>
      <c r="JHS42" s="78"/>
      <c r="JHT42" s="78"/>
      <c r="JHU42" s="78"/>
      <c r="JHV42" s="78"/>
      <c r="JHW42" s="78"/>
      <c r="JHX42" s="78"/>
      <c r="JHY42" s="78"/>
      <c r="JHZ42" s="78"/>
      <c r="JIA42" s="78"/>
      <c r="JIB42" s="78"/>
      <c r="JIC42" s="78"/>
      <c r="JID42" s="78"/>
      <c r="JIE42" s="78"/>
      <c r="JIF42" s="78"/>
      <c r="JIG42" s="78"/>
      <c r="JIH42" s="78"/>
      <c r="JII42" s="78"/>
      <c r="JIJ42" s="78"/>
      <c r="JIK42" s="78"/>
      <c r="JIL42" s="78"/>
      <c r="JIM42" s="78"/>
      <c r="JIN42" s="78"/>
      <c r="JIO42" s="78"/>
      <c r="JIP42" s="78"/>
      <c r="JIQ42" s="78"/>
      <c r="JIR42" s="78"/>
      <c r="JIS42" s="78"/>
      <c r="JIT42" s="78"/>
      <c r="JIU42" s="78"/>
      <c r="JIV42" s="78"/>
      <c r="JIW42" s="78"/>
      <c r="JIX42" s="78"/>
      <c r="JIY42" s="78"/>
      <c r="JIZ42" s="78"/>
      <c r="JJA42" s="78"/>
      <c r="JJB42" s="78"/>
      <c r="JJC42" s="78"/>
      <c r="JJD42" s="78"/>
      <c r="JJE42" s="78"/>
      <c r="JJF42" s="78"/>
      <c r="JJG42" s="78"/>
      <c r="JJH42" s="78"/>
      <c r="JJI42" s="78"/>
      <c r="JJJ42" s="78"/>
      <c r="JJK42" s="78"/>
      <c r="JJL42" s="78"/>
      <c r="JJM42" s="78"/>
      <c r="JJN42" s="78"/>
      <c r="JJO42" s="78"/>
      <c r="JJP42" s="78"/>
      <c r="JJQ42" s="78"/>
      <c r="JJR42" s="78"/>
      <c r="JJS42" s="78"/>
      <c r="JJT42" s="78"/>
      <c r="JJU42" s="78"/>
      <c r="JJV42" s="78"/>
      <c r="JJW42" s="78"/>
      <c r="JJX42" s="78"/>
      <c r="JJY42" s="78"/>
      <c r="JJZ42" s="78"/>
      <c r="JKA42" s="78"/>
      <c r="JKB42" s="78"/>
      <c r="JKC42" s="78"/>
      <c r="JKD42" s="78"/>
      <c r="JKE42" s="78"/>
      <c r="JKF42" s="78"/>
      <c r="JKG42" s="78"/>
      <c r="JKH42" s="78"/>
      <c r="JKI42" s="78"/>
      <c r="JKJ42" s="78"/>
      <c r="JKK42" s="78"/>
      <c r="JKL42" s="78"/>
      <c r="JKM42" s="78"/>
      <c r="JKN42" s="78"/>
      <c r="JKO42" s="78"/>
      <c r="JKP42" s="78"/>
      <c r="JKQ42" s="78"/>
      <c r="JKR42" s="78"/>
      <c r="JKS42" s="78"/>
      <c r="JKT42" s="78"/>
      <c r="JKU42" s="78"/>
      <c r="JKV42" s="78"/>
      <c r="JKW42" s="78"/>
      <c r="JKX42" s="78"/>
      <c r="JKY42" s="78"/>
      <c r="JKZ42" s="78"/>
      <c r="JLA42" s="78"/>
      <c r="JLB42" s="78"/>
      <c r="JLC42" s="78"/>
      <c r="JLD42" s="78"/>
      <c r="JLE42" s="78"/>
      <c r="JLF42" s="78"/>
      <c r="JLG42" s="78"/>
      <c r="JLH42" s="78"/>
      <c r="JLI42" s="78"/>
      <c r="JLJ42" s="78"/>
      <c r="JLK42" s="78"/>
      <c r="JLL42" s="78"/>
      <c r="JLM42" s="78"/>
      <c r="JLN42" s="78"/>
      <c r="JLO42" s="78"/>
      <c r="JLP42" s="78"/>
      <c r="JLQ42" s="78"/>
      <c r="JLR42" s="78"/>
      <c r="JLS42" s="78"/>
      <c r="JLT42" s="78"/>
      <c r="JLU42" s="78"/>
      <c r="JLV42" s="78"/>
      <c r="JLW42" s="78"/>
      <c r="JLX42" s="78"/>
      <c r="JLY42" s="78"/>
      <c r="JLZ42" s="78"/>
      <c r="JMA42" s="78"/>
      <c r="JMB42" s="78"/>
      <c r="JMC42" s="78"/>
      <c r="JMD42" s="78"/>
      <c r="JME42" s="78"/>
      <c r="JMF42" s="78"/>
      <c r="JMG42" s="78"/>
      <c r="JMH42" s="78"/>
      <c r="JMI42" s="78"/>
      <c r="JMJ42" s="78"/>
      <c r="JMK42" s="78"/>
      <c r="JML42" s="78"/>
      <c r="JMM42" s="78"/>
      <c r="JMN42" s="78"/>
      <c r="JMO42" s="78"/>
      <c r="JMP42" s="78"/>
      <c r="JMQ42" s="78"/>
      <c r="JMR42" s="78"/>
      <c r="JMS42" s="78"/>
      <c r="JMT42" s="78"/>
      <c r="JMU42" s="78"/>
      <c r="JMV42" s="78"/>
      <c r="JMW42" s="78"/>
      <c r="JMX42" s="78"/>
      <c r="JMY42" s="78"/>
      <c r="JMZ42" s="78"/>
      <c r="JNA42" s="78"/>
      <c r="JNB42" s="78"/>
      <c r="JNC42" s="78"/>
      <c r="JND42" s="78"/>
      <c r="JNE42" s="78"/>
      <c r="JNF42" s="78"/>
      <c r="JNG42" s="78"/>
      <c r="JNH42" s="78"/>
      <c r="JNI42" s="78"/>
      <c r="JNJ42" s="78"/>
      <c r="JNK42" s="78"/>
      <c r="JNL42" s="78"/>
      <c r="JNM42" s="78"/>
      <c r="JNN42" s="78"/>
      <c r="JNO42" s="78"/>
      <c r="JNP42" s="78"/>
      <c r="JNQ42" s="78"/>
      <c r="JNR42" s="78"/>
      <c r="JNS42" s="78"/>
      <c r="JNT42" s="78"/>
      <c r="JNU42" s="78"/>
      <c r="JNV42" s="78"/>
      <c r="JNW42" s="78"/>
      <c r="JNX42" s="78"/>
      <c r="JNY42" s="78"/>
      <c r="JNZ42" s="78"/>
      <c r="JOA42" s="78"/>
      <c r="JOB42" s="78"/>
      <c r="JOC42" s="78"/>
      <c r="JOD42" s="78"/>
      <c r="JOE42" s="78"/>
      <c r="JOF42" s="78"/>
      <c r="JOG42" s="78"/>
      <c r="JOH42" s="78"/>
      <c r="JOI42" s="78"/>
      <c r="JOJ42" s="78"/>
      <c r="JOK42" s="78"/>
      <c r="JOL42" s="78"/>
      <c r="JOM42" s="78"/>
      <c r="JON42" s="78"/>
      <c r="JOO42" s="78"/>
      <c r="JOP42" s="78"/>
      <c r="JOQ42" s="78"/>
      <c r="JOR42" s="78"/>
      <c r="JOS42" s="78"/>
      <c r="JOT42" s="78"/>
      <c r="JOU42" s="78"/>
      <c r="JOV42" s="78"/>
      <c r="JOW42" s="78"/>
      <c r="JOX42" s="78"/>
      <c r="JOY42" s="78"/>
      <c r="JOZ42" s="78"/>
      <c r="JPA42" s="78"/>
      <c r="JPB42" s="78"/>
      <c r="JPC42" s="78"/>
      <c r="JPD42" s="78"/>
      <c r="JPE42" s="78"/>
      <c r="JPF42" s="78"/>
      <c r="JPG42" s="78"/>
      <c r="JPH42" s="78"/>
      <c r="JPI42" s="78"/>
      <c r="JPJ42" s="78"/>
      <c r="JPK42" s="78"/>
      <c r="JPL42" s="78"/>
      <c r="JPM42" s="78"/>
      <c r="JPN42" s="78"/>
      <c r="JPO42" s="78"/>
      <c r="JPP42" s="78"/>
      <c r="JPQ42" s="78"/>
      <c r="JPR42" s="78"/>
      <c r="JPS42" s="78"/>
      <c r="JPT42" s="78"/>
      <c r="JPU42" s="78"/>
      <c r="JPV42" s="78"/>
      <c r="JPW42" s="78"/>
      <c r="JPX42" s="78"/>
      <c r="JPY42" s="78"/>
      <c r="JPZ42" s="78"/>
      <c r="JQA42" s="78"/>
      <c r="JQB42" s="78"/>
      <c r="JQC42" s="78"/>
      <c r="JQD42" s="78"/>
      <c r="JQE42" s="78"/>
      <c r="JQF42" s="78"/>
      <c r="JQG42" s="78"/>
      <c r="JQH42" s="78"/>
      <c r="JQI42" s="78"/>
      <c r="JQJ42" s="78"/>
      <c r="JQK42" s="78"/>
      <c r="JQL42" s="78"/>
      <c r="JQM42" s="78"/>
      <c r="JQN42" s="78"/>
      <c r="JQO42" s="78"/>
      <c r="JQP42" s="78"/>
      <c r="JQQ42" s="78"/>
      <c r="JQR42" s="78"/>
      <c r="JQS42" s="78"/>
      <c r="JQT42" s="78"/>
      <c r="JQU42" s="78"/>
      <c r="JQV42" s="78"/>
      <c r="JQW42" s="78"/>
      <c r="JQX42" s="78"/>
      <c r="JQY42" s="78"/>
      <c r="JQZ42" s="78"/>
      <c r="JRA42" s="78"/>
      <c r="JRB42" s="78"/>
      <c r="JRC42" s="78"/>
      <c r="JRD42" s="78"/>
      <c r="JRE42" s="78"/>
      <c r="JRF42" s="78"/>
      <c r="JRG42" s="78"/>
      <c r="JRH42" s="78"/>
      <c r="JRI42" s="78"/>
      <c r="JRJ42" s="78"/>
      <c r="JRK42" s="78"/>
      <c r="JRL42" s="78"/>
      <c r="JRM42" s="78"/>
      <c r="JRN42" s="78"/>
      <c r="JRO42" s="78"/>
      <c r="JRP42" s="78"/>
      <c r="JRQ42" s="78"/>
      <c r="JRR42" s="78"/>
      <c r="JRS42" s="78"/>
      <c r="JRT42" s="78"/>
      <c r="JRU42" s="78"/>
      <c r="JRV42" s="78"/>
      <c r="JRW42" s="78"/>
      <c r="JRX42" s="78"/>
      <c r="JRY42" s="78"/>
      <c r="JRZ42" s="78"/>
      <c r="JSA42" s="78"/>
      <c r="JSB42" s="78"/>
      <c r="JSC42" s="78"/>
      <c r="JSD42" s="78"/>
      <c r="JSE42" s="78"/>
      <c r="JSF42" s="78"/>
      <c r="JSG42" s="78"/>
      <c r="JSH42" s="78"/>
      <c r="JSI42" s="78"/>
      <c r="JSJ42" s="78"/>
      <c r="JSK42" s="78"/>
      <c r="JSL42" s="78"/>
      <c r="JSM42" s="78"/>
      <c r="JSN42" s="78"/>
      <c r="JSO42" s="78"/>
      <c r="JSP42" s="78"/>
      <c r="JSQ42" s="78"/>
      <c r="JSR42" s="78"/>
      <c r="JSS42" s="78"/>
      <c r="JST42" s="78"/>
      <c r="JSU42" s="78"/>
      <c r="JSV42" s="78"/>
      <c r="JSW42" s="78"/>
      <c r="JSX42" s="78"/>
      <c r="JSY42" s="78"/>
      <c r="JSZ42" s="78"/>
      <c r="JTA42" s="78"/>
      <c r="JTB42" s="78"/>
      <c r="JTC42" s="78"/>
      <c r="JTD42" s="78"/>
      <c r="JTE42" s="78"/>
      <c r="JTF42" s="78"/>
      <c r="JTG42" s="78"/>
      <c r="JTH42" s="78"/>
      <c r="JTI42" s="78"/>
      <c r="JTJ42" s="78"/>
      <c r="JTK42" s="78"/>
      <c r="JTL42" s="78"/>
      <c r="JTM42" s="78"/>
      <c r="JTN42" s="78"/>
      <c r="JTO42" s="78"/>
      <c r="JTP42" s="78"/>
      <c r="JTQ42" s="78"/>
      <c r="JTR42" s="78"/>
      <c r="JTS42" s="78"/>
      <c r="JTT42" s="78"/>
      <c r="JTU42" s="78"/>
      <c r="JTV42" s="78"/>
      <c r="JTW42" s="78"/>
      <c r="JTX42" s="78"/>
      <c r="JTY42" s="78"/>
      <c r="JTZ42" s="78"/>
      <c r="JUA42" s="78"/>
      <c r="JUB42" s="78"/>
      <c r="JUC42" s="78"/>
      <c r="JUD42" s="78"/>
      <c r="JUE42" s="78"/>
      <c r="JUF42" s="78"/>
      <c r="JUG42" s="78"/>
      <c r="JUH42" s="78"/>
      <c r="JUI42" s="78"/>
      <c r="JUJ42" s="78"/>
      <c r="JUK42" s="78"/>
      <c r="JUL42" s="78"/>
      <c r="JUM42" s="78"/>
      <c r="JUN42" s="78"/>
      <c r="JUO42" s="78"/>
      <c r="JUP42" s="78"/>
      <c r="JUQ42" s="78"/>
      <c r="JUR42" s="78"/>
      <c r="JUS42" s="78"/>
      <c r="JUT42" s="78"/>
      <c r="JUU42" s="78"/>
      <c r="JUV42" s="78"/>
      <c r="JUW42" s="78"/>
      <c r="JUX42" s="78"/>
      <c r="JUY42" s="78"/>
      <c r="JUZ42" s="78"/>
      <c r="JVA42" s="78"/>
      <c r="JVB42" s="78"/>
      <c r="JVC42" s="78"/>
      <c r="JVD42" s="78"/>
      <c r="JVE42" s="78"/>
      <c r="JVF42" s="78"/>
      <c r="JVG42" s="78"/>
      <c r="JVH42" s="78"/>
      <c r="JVI42" s="78"/>
      <c r="JVJ42" s="78"/>
      <c r="JVK42" s="78"/>
      <c r="JVL42" s="78"/>
      <c r="JVM42" s="78"/>
      <c r="JVN42" s="78"/>
      <c r="JVO42" s="78"/>
      <c r="JVP42" s="78"/>
      <c r="JVQ42" s="78"/>
      <c r="JVR42" s="78"/>
      <c r="JVS42" s="78"/>
      <c r="JVT42" s="78"/>
      <c r="JVU42" s="78"/>
      <c r="JVV42" s="78"/>
      <c r="JVW42" s="78"/>
      <c r="JVX42" s="78"/>
      <c r="JVY42" s="78"/>
      <c r="JVZ42" s="78"/>
      <c r="JWA42" s="78"/>
      <c r="JWB42" s="78"/>
      <c r="JWC42" s="78"/>
      <c r="JWD42" s="78"/>
      <c r="JWE42" s="78"/>
      <c r="JWF42" s="78"/>
      <c r="JWG42" s="78"/>
      <c r="JWH42" s="78"/>
      <c r="JWI42" s="78"/>
      <c r="JWJ42" s="78"/>
      <c r="JWK42" s="78"/>
      <c r="JWL42" s="78"/>
      <c r="JWM42" s="78"/>
      <c r="JWN42" s="78"/>
      <c r="JWO42" s="78"/>
      <c r="JWP42" s="78"/>
      <c r="JWQ42" s="78"/>
      <c r="JWR42" s="78"/>
      <c r="JWS42" s="78"/>
      <c r="JWT42" s="78"/>
      <c r="JWU42" s="78"/>
      <c r="JWV42" s="78"/>
      <c r="JWW42" s="78"/>
      <c r="JWX42" s="78"/>
      <c r="JWY42" s="78"/>
      <c r="JWZ42" s="78"/>
      <c r="JXA42" s="78"/>
      <c r="JXB42" s="78"/>
      <c r="JXC42" s="78"/>
      <c r="JXD42" s="78"/>
      <c r="JXE42" s="78"/>
      <c r="JXF42" s="78"/>
      <c r="JXG42" s="78"/>
      <c r="JXH42" s="78"/>
      <c r="JXI42" s="78"/>
      <c r="JXJ42" s="78"/>
      <c r="JXK42" s="78"/>
      <c r="JXL42" s="78"/>
      <c r="JXM42" s="78"/>
      <c r="JXN42" s="78"/>
      <c r="JXO42" s="78"/>
      <c r="JXP42" s="78"/>
      <c r="JXQ42" s="78"/>
      <c r="JXR42" s="78"/>
      <c r="JXS42" s="78"/>
      <c r="JXT42" s="78"/>
      <c r="JXU42" s="78"/>
      <c r="JXV42" s="78"/>
      <c r="JXW42" s="78"/>
      <c r="JXX42" s="78"/>
      <c r="JXY42" s="78"/>
      <c r="JXZ42" s="78"/>
      <c r="JYA42" s="78"/>
      <c r="JYB42" s="78"/>
      <c r="JYC42" s="78"/>
      <c r="JYD42" s="78"/>
      <c r="JYE42" s="78"/>
      <c r="JYF42" s="78"/>
      <c r="JYG42" s="78"/>
      <c r="JYH42" s="78"/>
      <c r="JYI42" s="78"/>
      <c r="JYJ42" s="78"/>
      <c r="JYK42" s="78"/>
      <c r="JYL42" s="78"/>
      <c r="JYM42" s="78"/>
      <c r="JYN42" s="78"/>
      <c r="JYO42" s="78"/>
      <c r="JYP42" s="78"/>
      <c r="JYQ42" s="78"/>
      <c r="JYR42" s="78"/>
      <c r="JYS42" s="78"/>
      <c r="JYT42" s="78"/>
      <c r="JYU42" s="78"/>
      <c r="JYV42" s="78"/>
      <c r="JYW42" s="78"/>
      <c r="JYX42" s="78"/>
      <c r="JYY42" s="78"/>
      <c r="JYZ42" s="78"/>
      <c r="JZA42" s="78"/>
      <c r="JZB42" s="78"/>
      <c r="JZC42" s="78"/>
      <c r="JZD42" s="78"/>
      <c r="JZE42" s="78"/>
      <c r="JZF42" s="78"/>
      <c r="JZG42" s="78"/>
      <c r="JZH42" s="78"/>
      <c r="JZI42" s="78"/>
      <c r="JZJ42" s="78"/>
      <c r="JZK42" s="78"/>
      <c r="JZL42" s="78"/>
      <c r="JZM42" s="78"/>
      <c r="JZN42" s="78"/>
      <c r="JZO42" s="78"/>
      <c r="JZP42" s="78"/>
      <c r="JZQ42" s="78"/>
      <c r="JZR42" s="78"/>
      <c r="JZS42" s="78"/>
      <c r="JZT42" s="78"/>
      <c r="JZU42" s="78"/>
      <c r="JZV42" s="78"/>
      <c r="JZW42" s="78"/>
      <c r="JZX42" s="78"/>
      <c r="JZY42" s="78"/>
      <c r="JZZ42" s="78"/>
      <c r="KAA42" s="78"/>
      <c r="KAB42" s="78"/>
      <c r="KAC42" s="78"/>
      <c r="KAD42" s="78"/>
      <c r="KAE42" s="78"/>
      <c r="KAF42" s="78"/>
      <c r="KAG42" s="78"/>
      <c r="KAH42" s="78"/>
      <c r="KAI42" s="78"/>
      <c r="KAJ42" s="78"/>
      <c r="KAK42" s="78"/>
      <c r="KAL42" s="78"/>
      <c r="KAM42" s="78"/>
      <c r="KAN42" s="78"/>
      <c r="KAO42" s="78"/>
      <c r="KAP42" s="78"/>
      <c r="KAQ42" s="78"/>
      <c r="KAR42" s="78"/>
      <c r="KAS42" s="78"/>
      <c r="KAT42" s="78"/>
      <c r="KAU42" s="78"/>
      <c r="KAV42" s="78"/>
      <c r="KAW42" s="78"/>
      <c r="KAX42" s="78"/>
      <c r="KAY42" s="78"/>
      <c r="KAZ42" s="78"/>
      <c r="KBA42" s="78"/>
      <c r="KBB42" s="78"/>
      <c r="KBC42" s="78"/>
      <c r="KBD42" s="78"/>
      <c r="KBE42" s="78"/>
      <c r="KBF42" s="78"/>
      <c r="KBG42" s="78"/>
      <c r="KBH42" s="78"/>
      <c r="KBI42" s="78"/>
      <c r="KBJ42" s="78"/>
      <c r="KBK42" s="78"/>
      <c r="KBL42" s="78"/>
      <c r="KBM42" s="78"/>
      <c r="KBN42" s="78"/>
      <c r="KBO42" s="78"/>
      <c r="KBP42" s="78"/>
      <c r="KBQ42" s="78"/>
      <c r="KBR42" s="78"/>
      <c r="KBS42" s="78"/>
      <c r="KBT42" s="78"/>
      <c r="KBU42" s="78"/>
      <c r="KBV42" s="78"/>
      <c r="KBW42" s="78"/>
      <c r="KBX42" s="78"/>
      <c r="KBY42" s="78"/>
      <c r="KBZ42" s="78"/>
      <c r="KCA42" s="78"/>
      <c r="KCB42" s="78"/>
      <c r="KCC42" s="78"/>
      <c r="KCD42" s="78"/>
      <c r="KCE42" s="78"/>
      <c r="KCF42" s="78"/>
      <c r="KCG42" s="78"/>
      <c r="KCH42" s="78"/>
      <c r="KCI42" s="78"/>
      <c r="KCJ42" s="78"/>
      <c r="KCK42" s="78"/>
      <c r="KCL42" s="78"/>
      <c r="KCM42" s="78"/>
      <c r="KCN42" s="78"/>
      <c r="KCO42" s="78"/>
      <c r="KCP42" s="78"/>
      <c r="KCQ42" s="78"/>
      <c r="KCR42" s="78"/>
      <c r="KCS42" s="78"/>
      <c r="KCT42" s="78"/>
      <c r="KCU42" s="78"/>
      <c r="KCV42" s="78"/>
      <c r="KCW42" s="78"/>
      <c r="KCX42" s="78"/>
      <c r="KCY42" s="78"/>
      <c r="KCZ42" s="78"/>
      <c r="KDA42" s="78"/>
      <c r="KDB42" s="78"/>
      <c r="KDC42" s="78"/>
      <c r="KDD42" s="78"/>
      <c r="KDE42" s="78"/>
      <c r="KDF42" s="78"/>
      <c r="KDG42" s="78"/>
      <c r="KDH42" s="78"/>
      <c r="KDI42" s="78"/>
      <c r="KDJ42" s="78"/>
      <c r="KDK42" s="78"/>
      <c r="KDL42" s="78"/>
      <c r="KDM42" s="78"/>
      <c r="KDN42" s="78"/>
      <c r="KDO42" s="78"/>
      <c r="KDP42" s="78"/>
      <c r="KDQ42" s="78"/>
      <c r="KDR42" s="78"/>
      <c r="KDS42" s="78"/>
      <c r="KDT42" s="78"/>
      <c r="KDU42" s="78"/>
      <c r="KDV42" s="78"/>
      <c r="KDW42" s="78"/>
      <c r="KDX42" s="78"/>
      <c r="KDY42" s="78"/>
      <c r="KDZ42" s="78"/>
      <c r="KEA42" s="78"/>
      <c r="KEB42" s="78"/>
      <c r="KEC42" s="78"/>
      <c r="KED42" s="78"/>
      <c r="KEE42" s="78"/>
      <c r="KEF42" s="78"/>
      <c r="KEG42" s="78"/>
      <c r="KEH42" s="78"/>
      <c r="KEI42" s="78"/>
      <c r="KEJ42" s="78"/>
      <c r="KEK42" s="78"/>
      <c r="KEL42" s="78"/>
      <c r="KEM42" s="78"/>
      <c r="KEN42" s="78"/>
      <c r="KEO42" s="78"/>
      <c r="KEP42" s="78"/>
      <c r="KEQ42" s="78"/>
      <c r="KER42" s="78"/>
      <c r="KES42" s="78"/>
      <c r="KET42" s="78"/>
      <c r="KEU42" s="78"/>
      <c r="KEV42" s="78"/>
      <c r="KEW42" s="78"/>
      <c r="KEX42" s="78"/>
      <c r="KEY42" s="78"/>
      <c r="KEZ42" s="78"/>
      <c r="KFA42" s="78"/>
      <c r="KFB42" s="78"/>
      <c r="KFC42" s="78"/>
      <c r="KFD42" s="78"/>
      <c r="KFE42" s="78"/>
      <c r="KFF42" s="78"/>
      <c r="KFG42" s="78"/>
      <c r="KFH42" s="78"/>
      <c r="KFI42" s="78"/>
      <c r="KFJ42" s="78"/>
      <c r="KFK42" s="78"/>
      <c r="KFL42" s="78"/>
      <c r="KFM42" s="78"/>
      <c r="KFN42" s="78"/>
      <c r="KFO42" s="78"/>
      <c r="KFP42" s="78"/>
      <c r="KFQ42" s="78"/>
      <c r="KFR42" s="78"/>
      <c r="KFS42" s="78"/>
      <c r="KFT42" s="78"/>
      <c r="KFU42" s="78"/>
      <c r="KFV42" s="78"/>
      <c r="KFW42" s="78"/>
      <c r="KFX42" s="78"/>
      <c r="KFY42" s="78"/>
      <c r="KFZ42" s="78"/>
      <c r="KGA42" s="78"/>
      <c r="KGB42" s="78"/>
      <c r="KGC42" s="78"/>
      <c r="KGD42" s="78"/>
      <c r="KGE42" s="78"/>
      <c r="KGF42" s="78"/>
      <c r="KGG42" s="78"/>
      <c r="KGH42" s="78"/>
      <c r="KGI42" s="78"/>
      <c r="KGJ42" s="78"/>
      <c r="KGK42" s="78"/>
      <c r="KGL42" s="78"/>
      <c r="KGM42" s="78"/>
      <c r="KGN42" s="78"/>
      <c r="KGO42" s="78"/>
      <c r="KGP42" s="78"/>
      <c r="KGQ42" s="78"/>
      <c r="KGR42" s="78"/>
      <c r="KGS42" s="78"/>
      <c r="KGT42" s="78"/>
      <c r="KGU42" s="78"/>
      <c r="KGV42" s="78"/>
      <c r="KGW42" s="78"/>
      <c r="KGX42" s="78"/>
      <c r="KGY42" s="78"/>
      <c r="KGZ42" s="78"/>
      <c r="KHA42" s="78"/>
      <c r="KHB42" s="78"/>
      <c r="KHC42" s="78"/>
      <c r="KHD42" s="78"/>
      <c r="KHE42" s="78"/>
      <c r="KHF42" s="78"/>
      <c r="KHG42" s="78"/>
      <c r="KHH42" s="78"/>
      <c r="KHI42" s="78"/>
      <c r="KHJ42" s="78"/>
      <c r="KHK42" s="78"/>
      <c r="KHL42" s="78"/>
      <c r="KHM42" s="78"/>
      <c r="KHN42" s="78"/>
      <c r="KHO42" s="78"/>
      <c r="KHP42" s="78"/>
      <c r="KHQ42" s="78"/>
      <c r="KHR42" s="78"/>
      <c r="KHS42" s="78"/>
      <c r="KHT42" s="78"/>
      <c r="KHU42" s="78"/>
      <c r="KHV42" s="78"/>
      <c r="KHW42" s="78"/>
      <c r="KHX42" s="78"/>
      <c r="KHY42" s="78"/>
      <c r="KHZ42" s="78"/>
      <c r="KIA42" s="78"/>
      <c r="KIB42" s="78"/>
      <c r="KIC42" s="78"/>
      <c r="KID42" s="78"/>
      <c r="KIE42" s="78"/>
      <c r="KIF42" s="78"/>
      <c r="KIG42" s="78"/>
      <c r="KIH42" s="78"/>
      <c r="KII42" s="78"/>
      <c r="KIJ42" s="78"/>
      <c r="KIK42" s="78"/>
      <c r="KIL42" s="78"/>
      <c r="KIM42" s="78"/>
      <c r="KIN42" s="78"/>
      <c r="KIO42" s="78"/>
      <c r="KIP42" s="78"/>
      <c r="KIQ42" s="78"/>
      <c r="KIR42" s="78"/>
      <c r="KIS42" s="78"/>
      <c r="KIT42" s="78"/>
      <c r="KIU42" s="78"/>
      <c r="KIV42" s="78"/>
      <c r="KIW42" s="78"/>
      <c r="KIX42" s="78"/>
      <c r="KIY42" s="78"/>
      <c r="KIZ42" s="78"/>
      <c r="KJA42" s="78"/>
      <c r="KJB42" s="78"/>
      <c r="KJC42" s="78"/>
      <c r="KJD42" s="78"/>
      <c r="KJE42" s="78"/>
      <c r="KJF42" s="78"/>
      <c r="KJG42" s="78"/>
      <c r="KJH42" s="78"/>
      <c r="KJI42" s="78"/>
      <c r="KJJ42" s="78"/>
      <c r="KJK42" s="78"/>
      <c r="KJL42" s="78"/>
      <c r="KJM42" s="78"/>
      <c r="KJN42" s="78"/>
      <c r="KJO42" s="78"/>
      <c r="KJP42" s="78"/>
      <c r="KJQ42" s="78"/>
      <c r="KJR42" s="78"/>
      <c r="KJS42" s="78"/>
      <c r="KJT42" s="78"/>
      <c r="KJU42" s="78"/>
      <c r="KJV42" s="78"/>
      <c r="KJW42" s="78"/>
      <c r="KJX42" s="78"/>
      <c r="KJY42" s="78"/>
      <c r="KJZ42" s="78"/>
      <c r="KKA42" s="78"/>
      <c r="KKB42" s="78"/>
      <c r="KKC42" s="78"/>
      <c r="KKD42" s="78"/>
      <c r="KKE42" s="78"/>
      <c r="KKF42" s="78"/>
      <c r="KKG42" s="78"/>
      <c r="KKH42" s="78"/>
      <c r="KKI42" s="78"/>
      <c r="KKJ42" s="78"/>
      <c r="KKK42" s="78"/>
      <c r="KKL42" s="78"/>
      <c r="KKM42" s="78"/>
      <c r="KKN42" s="78"/>
      <c r="KKO42" s="78"/>
      <c r="KKP42" s="78"/>
      <c r="KKQ42" s="78"/>
      <c r="KKR42" s="78"/>
      <c r="KKS42" s="78"/>
      <c r="KKT42" s="78"/>
      <c r="KKU42" s="78"/>
      <c r="KKV42" s="78"/>
      <c r="KKW42" s="78"/>
      <c r="KKX42" s="78"/>
      <c r="KKY42" s="78"/>
      <c r="KKZ42" s="78"/>
      <c r="KLA42" s="78"/>
      <c r="KLB42" s="78"/>
      <c r="KLC42" s="78"/>
      <c r="KLD42" s="78"/>
      <c r="KLE42" s="78"/>
      <c r="KLF42" s="78"/>
      <c r="KLG42" s="78"/>
      <c r="KLH42" s="78"/>
      <c r="KLI42" s="78"/>
      <c r="KLJ42" s="78"/>
      <c r="KLK42" s="78"/>
      <c r="KLL42" s="78"/>
      <c r="KLM42" s="78"/>
      <c r="KLN42" s="78"/>
      <c r="KLO42" s="78"/>
      <c r="KLP42" s="78"/>
      <c r="KLQ42" s="78"/>
      <c r="KLR42" s="78"/>
      <c r="KLS42" s="78"/>
      <c r="KLT42" s="78"/>
      <c r="KLU42" s="78"/>
      <c r="KLV42" s="78"/>
      <c r="KLW42" s="78"/>
      <c r="KLX42" s="78"/>
      <c r="KLY42" s="78"/>
      <c r="KLZ42" s="78"/>
      <c r="KMA42" s="78"/>
      <c r="KMB42" s="78"/>
      <c r="KMC42" s="78"/>
      <c r="KMD42" s="78"/>
      <c r="KME42" s="78"/>
      <c r="KMF42" s="78"/>
      <c r="KMG42" s="78"/>
      <c r="KMH42" s="78"/>
      <c r="KMI42" s="78"/>
      <c r="KMJ42" s="78"/>
      <c r="KMK42" s="78"/>
      <c r="KML42" s="78"/>
      <c r="KMM42" s="78"/>
      <c r="KMN42" s="78"/>
      <c r="KMO42" s="78"/>
      <c r="KMP42" s="78"/>
      <c r="KMQ42" s="78"/>
      <c r="KMR42" s="78"/>
      <c r="KMS42" s="78"/>
      <c r="KMT42" s="78"/>
      <c r="KMU42" s="78"/>
      <c r="KMV42" s="78"/>
      <c r="KMW42" s="78"/>
      <c r="KMX42" s="78"/>
      <c r="KMY42" s="78"/>
      <c r="KMZ42" s="78"/>
      <c r="KNA42" s="78"/>
      <c r="KNB42" s="78"/>
      <c r="KNC42" s="78"/>
      <c r="KND42" s="78"/>
      <c r="KNE42" s="78"/>
      <c r="KNF42" s="78"/>
      <c r="KNG42" s="78"/>
      <c r="KNH42" s="78"/>
      <c r="KNI42" s="78"/>
      <c r="KNJ42" s="78"/>
      <c r="KNK42" s="78"/>
      <c r="KNL42" s="78"/>
      <c r="KNM42" s="78"/>
      <c r="KNN42" s="78"/>
      <c r="KNO42" s="78"/>
      <c r="KNP42" s="78"/>
      <c r="KNQ42" s="78"/>
      <c r="KNR42" s="78"/>
      <c r="KNS42" s="78"/>
      <c r="KNT42" s="78"/>
      <c r="KNU42" s="78"/>
      <c r="KNV42" s="78"/>
      <c r="KNW42" s="78"/>
      <c r="KNX42" s="78"/>
      <c r="KNY42" s="78"/>
      <c r="KNZ42" s="78"/>
      <c r="KOA42" s="78"/>
      <c r="KOB42" s="78"/>
      <c r="KOC42" s="78"/>
      <c r="KOD42" s="78"/>
      <c r="KOE42" s="78"/>
      <c r="KOF42" s="78"/>
      <c r="KOG42" s="78"/>
      <c r="KOH42" s="78"/>
      <c r="KOI42" s="78"/>
      <c r="KOJ42" s="78"/>
      <c r="KOK42" s="78"/>
      <c r="KOL42" s="78"/>
      <c r="KOM42" s="78"/>
      <c r="KON42" s="78"/>
      <c r="KOO42" s="78"/>
      <c r="KOP42" s="78"/>
      <c r="KOQ42" s="78"/>
      <c r="KOR42" s="78"/>
      <c r="KOS42" s="78"/>
      <c r="KOT42" s="78"/>
      <c r="KOU42" s="78"/>
      <c r="KOV42" s="78"/>
      <c r="KOW42" s="78"/>
      <c r="KOX42" s="78"/>
      <c r="KOY42" s="78"/>
      <c r="KOZ42" s="78"/>
      <c r="KPA42" s="78"/>
      <c r="KPB42" s="78"/>
      <c r="KPC42" s="78"/>
      <c r="KPD42" s="78"/>
      <c r="KPE42" s="78"/>
      <c r="KPF42" s="78"/>
      <c r="KPG42" s="78"/>
      <c r="KPH42" s="78"/>
      <c r="KPI42" s="78"/>
      <c r="KPJ42" s="78"/>
      <c r="KPK42" s="78"/>
      <c r="KPL42" s="78"/>
      <c r="KPM42" s="78"/>
      <c r="KPN42" s="78"/>
      <c r="KPO42" s="78"/>
      <c r="KPP42" s="78"/>
      <c r="KPQ42" s="78"/>
      <c r="KPR42" s="78"/>
      <c r="KPS42" s="78"/>
      <c r="KPT42" s="78"/>
      <c r="KPU42" s="78"/>
      <c r="KPV42" s="78"/>
      <c r="KPW42" s="78"/>
      <c r="KPX42" s="78"/>
      <c r="KPY42" s="78"/>
      <c r="KPZ42" s="78"/>
      <c r="KQA42" s="78"/>
      <c r="KQB42" s="78"/>
      <c r="KQC42" s="78"/>
      <c r="KQD42" s="78"/>
      <c r="KQE42" s="78"/>
      <c r="KQF42" s="78"/>
      <c r="KQG42" s="78"/>
      <c r="KQH42" s="78"/>
      <c r="KQI42" s="78"/>
      <c r="KQJ42" s="78"/>
      <c r="KQK42" s="78"/>
      <c r="KQL42" s="78"/>
      <c r="KQM42" s="78"/>
      <c r="KQN42" s="78"/>
      <c r="KQO42" s="78"/>
      <c r="KQP42" s="78"/>
      <c r="KQQ42" s="78"/>
      <c r="KQR42" s="78"/>
      <c r="KQS42" s="78"/>
      <c r="KQT42" s="78"/>
      <c r="KQU42" s="78"/>
      <c r="KQV42" s="78"/>
      <c r="KQW42" s="78"/>
      <c r="KQX42" s="78"/>
      <c r="KQY42" s="78"/>
      <c r="KQZ42" s="78"/>
      <c r="KRA42" s="78"/>
      <c r="KRB42" s="78"/>
      <c r="KRC42" s="78"/>
      <c r="KRD42" s="78"/>
      <c r="KRE42" s="78"/>
      <c r="KRF42" s="78"/>
      <c r="KRG42" s="78"/>
      <c r="KRH42" s="78"/>
      <c r="KRI42" s="78"/>
      <c r="KRJ42" s="78"/>
      <c r="KRK42" s="78"/>
      <c r="KRL42" s="78"/>
      <c r="KRM42" s="78"/>
      <c r="KRN42" s="78"/>
      <c r="KRO42" s="78"/>
      <c r="KRP42" s="78"/>
      <c r="KRQ42" s="78"/>
      <c r="KRR42" s="78"/>
      <c r="KRS42" s="78"/>
      <c r="KRT42" s="78"/>
      <c r="KRU42" s="78"/>
      <c r="KRV42" s="78"/>
      <c r="KRW42" s="78"/>
      <c r="KRX42" s="78"/>
      <c r="KRY42" s="78"/>
      <c r="KRZ42" s="78"/>
      <c r="KSA42" s="78"/>
      <c r="KSB42" s="78"/>
      <c r="KSC42" s="78"/>
      <c r="KSD42" s="78"/>
      <c r="KSE42" s="78"/>
      <c r="KSF42" s="78"/>
      <c r="KSG42" s="78"/>
      <c r="KSH42" s="78"/>
      <c r="KSI42" s="78"/>
      <c r="KSJ42" s="78"/>
      <c r="KSK42" s="78"/>
      <c r="KSL42" s="78"/>
      <c r="KSM42" s="78"/>
      <c r="KSN42" s="78"/>
      <c r="KSO42" s="78"/>
      <c r="KSP42" s="78"/>
      <c r="KSQ42" s="78"/>
      <c r="KSR42" s="78"/>
      <c r="KSS42" s="78"/>
      <c r="KST42" s="78"/>
      <c r="KSU42" s="78"/>
      <c r="KSV42" s="78"/>
      <c r="KSW42" s="78"/>
      <c r="KSX42" s="78"/>
      <c r="KSY42" s="78"/>
      <c r="KSZ42" s="78"/>
      <c r="KTA42" s="78"/>
      <c r="KTB42" s="78"/>
      <c r="KTC42" s="78"/>
      <c r="KTD42" s="78"/>
      <c r="KTE42" s="78"/>
      <c r="KTF42" s="78"/>
      <c r="KTG42" s="78"/>
      <c r="KTH42" s="78"/>
      <c r="KTI42" s="78"/>
      <c r="KTJ42" s="78"/>
      <c r="KTK42" s="78"/>
      <c r="KTL42" s="78"/>
      <c r="KTM42" s="78"/>
      <c r="KTN42" s="78"/>
      <c r="KTO42" s="78"/>
      <c r="KTP42" s="78"/>
      <c r="KTQ42" s="78"/>
      <c r="KTR42" s="78"/>
      <c r="KTS42" s="78"/>
      <c r="KTT42" s="78"/>
      <c r="KTU42" s="78"/>
      <c r="KTV42" s="78"/>
      <c r="KTW42" s="78"/>
      <c r="KTX42" s="78"/>
      <c r="KTY42" s="78"/>
      <c r="KTZ42" s="78"/>
      <c r="KUA42" s="78"/>
      <c r="KUB42" s="78"/>
      <c r="KUC42" s="78"/>
      <c r="KUD42" s="78"/>
      <c r="KUE42" s="78"/>
      <c r="KUF42" s="78"/>
      <c r="KUG42" s="78"/>
      <c r="KUH42" s="78"/>
      <c r="KUI42" s="78"/>
      <c r="KUJ42" s="78"/>
      <c r="KUK42" s="78"/>
      <c r="KUL42" s="78"/>
      <c r="KUM42" s="78"/>
      <c r="KUN42" s="78"/>
      <c r="KUO42" s="78"/>
      <c r="KUP42" s="78"/>
      <c r="KUQ42" s="78"/>
      <c r="KUR42" s="78"/>
      <c r="KUS42" s="78"/>
      <c r="KUT42" s="78"/>
      <c r="KUU42" s="78"/>
      <c r="KUV42" s="78"/>
      <c r="KUW42" s="78"/>
      <c r="KUX42" s="78"/>
      <c r="KUY42" s="78"/>
      <c r="KUZ42" s="78"/>
      <c r="KVA42" s="78"/>
      <c r="KVB42" s="78"/>
      <c r="KVC42" s="78"/>
      <c r="KVD42" s="78"/>
      <c r="KVE42" s="78"/>
      <c r="KVF42" s="78"/>
      <c r="KVG42" s="78"/>
      <c r="KVH42" s="78"/>
      <c r="KVI42" s="78"/>
      <c r="KVJ42" s="78"/>
      <c r="KVK42" s="78"/>
      <c r="KVL42" s="78"/>
      <c r="KVM42" s="78"/>
      <c r="KVN42" s="78"/>
      <c r="KVO42" s="78"/>
      <c r="KVP42" s="78"/>
      <c r="KVQ42" s="78"/>
      <c r="KVR42" s="78"/>
      <c r="KVS42" s="78"/>
      <c r="KVT42" s="78"/>
      <c r="KVU42" s="78"/>
      <c r="KVV42" s="78"/>
      <c r="KVW42" s="78"/>
      <c r="KVX42" s="78"/>
      <c r="KVY42" s="78"/>
      <c r="KVZ42" s="78"/>
      <c r="KWA42" s="78"/>
      <c r="KWB42" s="78"/>
      <c r="KWC42" s="78"/>
      <c r="KWD42" s="78"/>
      <c r="KWE42" s="78"/>
      <c r="KWF42" s="78"/>
      <c r="KWG42" s="78"/>
      <c r="KWH42" s="78"/>
      <c r="KWI42" s="78"/>
      <c r="KWJ42" s="78"/>
      <c r="KWK42" s="78"/>
      <c r="KWL42" s="78"/>
      <c r="KWM42" s="78"/>
      <c r="KWN42" s="78"/>
      <c r="KWO42" s="78"/>
      <c r="KWP42" s="78"/>
      <c r="KWQ42" s="78"/>
      <c r="KWR42" s="78"/>
      <c r="KWS42" s="78"/>
      <c r="KWT42" s="78"/>
      <c r="KWU42" s="78"/>
      <c r="KWV42" s="78"/>
      <c r="KWW42" s="78"/>
      <c r="KWX42" s="78"/>
      <c r="KWY42" s="78"/>
      <c r="KWZ42" s="78"/>
      <c r="KXA42" s="78"/>
      <c r="KXB42" s="78"/>
      <c r="KXC42" s="78"/>
      <c r="KXD42" s="78"/>
      <c r="KXE42" s="78"/>
      <c r="KXF42" s="78"/>
      <c r="KXG42" s="78"/>
      <c r="KXH42" s="78"/>
      <c r="KXI42" s="78"/>
      <c r="KXJ42" s="78"/>
      <c r="KXK42" s="78"/>
      <c r="KXL42" s="78"/>
      <c r="KXM42" s="78"/>
      <c r="KXN42" s="78"/>
      <c r="KXO42" s="78"/>
      <c r="KXP42" s="78"/>
      <c r="KXQ42" s="78"/>
      <c r="KXR42" s="78"/>
      <c r="KXS42" s="78"/>
      <c r="KXT42" s="78"/>
      <c r="KXU42" s="78"/>
      <c r="KXV42" s="78"/>
      <c r="KXW42" s="78"/>
      <c r="KXX42" s="78"/>
      <c r="KXY42" s="78"/>
      <c r="KXZ42" s="78"/>
      <c r="KYA42" s="78"/>
      <c r="KYB42" s="78"/>
      <c r="KYC42" s="78"/>
      <c r="KYD42" s="78"/>
      <c r="KYE42" s="78"/>
      <c r="KYF42" s="78"/>
      <c r="KYG42" s="78"/>
      <c r="KYH42" s="78"/>
      <c r="KYI42" s="78"/>
      <c r="KYJ42" s="78"/>
      <c r="KYK42" s="78"/>
      <c r="KYL42" s="78"/>
      <c r="KYM42" s="78"/>
      <c r="KYN42" s="78"/>
      <c r="KYO42" s="78"/>
      <c r="KYP42" s="78"/>
      <c r="KYQ42" s="78"/>
      <c r="KYR42" s="78"/>
      <c r="KYS42" s="78"/>
      <c r="KYT42" s="78"/>
      <c r="KYU42" s="78"/>
      <c r="KYV42" s="78"/>
      <c r="KYW42" s="78"/>
      <c r="KYX42" s="78"/>
      <c r="KYY42" s="78"/>
      <c r="KYZ42" s="78"/>
      <c r="KZA42" s="78"/>
      <c r="KZB42" s="78"/>
      <c r="KZC42" s="78"/>
      <c r="KZD42" s="78"/>
      <c r="KZE42" s="78"/>
      <c r="KZF42" s="78"/>
      <c r="KZG42" s="78"/>
      <c r="KZH42" s="78"/>
      <c r="KZI42" s="78"/>
      <c r="KZJ42" s="78"/>
      <c r="KZK42" s="78"/>
      <c r="KZL42" s="78"/>
      <c r="KZM42" s="78"/>
      <c r="KZN42" s="78"/>
      <c r="KZO42" s="78"/>
      <c r="KZP42" s="78"/>
      <c r="KZQ42" s="78"/>
      <c r="KZR42" s="78"/>
      <c r="KZS42" s="78"/>
      <c r="KZT42" s="78"/>
      <c r="KZU42" s="78"/>
      <c r="KZV42" s="78"/>
      <c r="KZW42" s="78"/>
      <c r="KZX42" s="78"/>
      <c r="KZY42" s="78"/>
      <c r="KZZ42" s="78"/>
      <c r="LAA42" s="78"/>
      <c r="LAB42" s="78"/>
      <c r="LAC42" s="78"/>
      <c r="LAD42" s="78"/>
      <c r="LAE42" s="78"/>
      <c r="LAF42" s="78"/>
      <c r="LAG42" s="78"/>
      <c r="LAH42" s="78"/>
      <c r="LAI42" s="78"/>
      <c r="LAJ42" s="78"/>
      <c r="LAK42" s="78"/>
      <c r="LAL42" s="78"/>
      <c r="LAM42" s="78"/>
      <c r="LAN42" s="78"/>
      <c r="LAO42" s="78"/>
      <c r="LAP42" s="78"/>
      <c r="LAQ42" s="78"/>
      <c r="LAR42" s="78"/>
      <c r="LAS42" s="78"/>
      <c r="LAT42" s="78"/>
      <c r="LAU42" s="78"/>
      <c r="LAV42" s="78"/>
      <c r="LAW42" s="78"/>
      <c r="LAX42" s="78"/>
      <c r="LAY42" s="78"/>
      <c r="LAZ42" s="78"/>
      <c r="LBA42" s="78"/>
      <c r="LBB42" s="78"/>
      <c r="LBC42" s="78"/>
      <c r="LBD42" s="78"/>
      <c r="LBE42" s="78"/>
      <c r="LBF42" s="78"/>
      <c r="LBG42" s="78"/>
      <c r="LBH42" s="78"/>
      <c r="LBI42" s="78"/>
      <c r="LBJ42" s="78"/>
      <c r="LBK42" s="78"/>
      <c r="LBL42" s="78"/>
      <c r="LBM42" s="78"/>
      <c r="LBN42" s="78"/>
      <c r="LBO42" s="78"/>
      <c r="LBP42" s="78"/>
      <c r="LBQ42" s="78"/>
      <c r="LBR42" s="78"/>
      <c r="LBS42" s="78"/>
      <c r="LBT42" s="78"/>
      <c r="LBU42" s="78"/>
      <c r="LBV42" s="78"/>
      <c r="LBW42" s="78"/>
      <c r="LBX42" s="78"/>
      <c r="LBY42" s="78"/>
      <c r="LBZ42" s="78"/>
      <c r="LCA42" s="78"/>
      <c r="LCB42" s="78"/>
      <c r="LCC42" s="78"/>
      <c r="LCD42" s="78"/>
      <c r="LCE42" s="78"/>
      <c r="LCF42" s="78"/>
      <c r="LCG42" s="78"/>
      <c r="LCH42" s="78"/>
      <c r="LCI42" s="78"/>
      <c r="LCJ42" s="78"/>
      <c r="LCK42" s="78"/>
      <c r="LCL42" s="78"/>
      <c r="LCM42" s="78"/>
      <c r="LCN42" s="78"/>
      <c r="LCO42" s="78"/>
      <c r="LCP42" s="78"/>
      <c r="LCQ42" s="78"/>
      <c r="LCR42" s="78"/>
      <c r="LCS42" s="78"/>
      <c r="LCT42" s="78"/>
      <c r="LCU42" s="78"/>
      <c r="LCV42" s="78"/>
      <c r="LCW42" s="78"/>
      <c r="LCX42" s="78"/>
      <c r="LCY42" s="78"/>
      <c r="LCZ42" s="78"/>
      <c r="LDA42" s="78"/>
      <c r="LDB42" s="78"/>
      <c r="LDC42" s="78"/>
      <c r="LDD42" s="78"/>
      <c r="LDE42" s="78"/>
      <c r="LDF42" s="78"/>
      <c r="LDG42" s="78"/>
      <c r="LDH42" s="78"/>
      <c r="LDI42" s="78"/>
      <c r="LDJ42" s="78"/>
      <c r="LDK42" s="78"/>
      <c r="LDL42" s="78"/>
      <c r="LDM42" s="78"/>
      <c r="LDN42" s="78"/>
      <c r="LDO42" s="78"/>
      <c r="LDP42" s="78"/>
      <c r="LDQ42" s="78"/>
      <c r="LDR42" s="78"/>
      <c r="LDS42" s="78"/>
      <c r="LDT42" s="78"/>
      <c r="LDU42" s="78"/>
      <c r="LDV42" s="78"/>
      <c r="LDW42" s="78"/>
      <c r="LDX42" s="78"/>
      <c r="LDY42" s="78"/>
      <c r="LDZ42" s="78"/>
      <c r="LEA42" s="78"/>
      <c r="LEB42" s="78"/>
      <c r="LEC42" s="78"/>
      <c r="LED42" s="78"/>
      <c r="LEE42" s="78"/>
      <c r="LEF42" s="78"/>
      <c r="LEG42" s="78"/>
      <c r="LEH42" s="78"/>
      <c r="LEI42" s="78"/>
      <c r="LEJ42" s="78"/>
      <c r="LEK42" s="78"/>
      <c r="LEL42" s="78"/>
      <c r="LEM42" s="78"/>
      <c r="LEN42" s="78"/>
      <c r="LEO42" s="78"/>
      <c r="LEP42" s="78"/>
      <c r="LEQ42" s="78"/>
      <c r="LER42" s="78"/>
      <c r="LES42" s="78"/>
      <c r="LET42" s="78"/>
      <c r="LEU42" s="78"/>
      <c r="LEV42" s="78"/>
      <c r="LEW42" s="78"/>
      <c r="LEX42" s="78"/>
      <c r="LEY42" s="78"/>
      <c r="LEZ42" s="78"/>
      <c r="LFA42" s="78"/>
      <c r="LFB42" s="78"/>
      <c r="LFC42" s="78"/>
      <c r="LFD42" s="78"/>
      <c r="LFE42" s="78"/>
      <c r="LFF42" s="78"/>
      <c r="LFG42" s="78"/>
      <c r="LFH42" s="78"/>
      <c r="LFI42" s="78"/>
      <c r="LFJ42" s="78"/>
      <c r="LFK42" s="78"/>
      <c r="LFL42" s="78"/>
      <c r="LFM42" s="78"/>
      <c r="LFN42" s="78"/>
      <c r="LFO42" s="78"/>
      <c r="LFP42" s="78"/>
      <c r="LFQ42" s="78"/>
      <c r="LFR42" s="78"/>
      <c r="LFS42" s="78"/>
      <c r="LFT42" s="78"/>
      <c r="LFU42" s="78"/>
      <c r="LFV42" s="78"/>
      <c r="LFW42" s="78"/>
      <c r="LFX42" s="78"/>
      <c r="LFY42" s="78"/>
      <c r="LFZ42" s="78"/>
      <c r="LGA42" s="78"/>
      <c r="LGB42" s="78"/>
      <c r="LGC42" s="78"/>
      <c r="LGD42" s="78"/>
      <c r="LGE42" s="78"/>
      <c r="LGF42" s="78"/>
      <c r="LGG42" s="78"/>
      <c r="LGH42" s="78"/>
      <c r="LGI42" s="78"/>
      <c r="LGJ42" s="78"/>
      <c r="LGK42" s="78"/>
      <c r="LGL42" s="78"/>
      <c r="LGM42" s="78"/>
      <c r="LGN42" s="78"/>
      <c r="LGO42" s="78"/>
      <c r="LGP42" s="78"/>
      <c r="LGQ42" s="78"/>
      <c r="LGR42" s="78"/>
      <c r="LGS42" s="78"/>
      <c r="LGT42" s="78"/>
      <c r="LGU42" s="78"/>
      <c r="LGV42" s="78"/>
      <c r="LGW42" s="78"/>
      <c r="LGX42" s="78"/>
      <c r="LGY42" s="78"/>
      <c r="LGZ42" s="78"/>
      <c r="LHA42" s="78"/>
      <c r="LHB42" s="78"/>
      <c r="LHC42" s="78"/>
      <c r="LHD42" s="78"/>
      <c r="LHE42" s="78"/>
      <c r="LHF42" s="78"/>
      <c r="LHG42" s="78"/>
      <c r="LHH42" s="78"/>
      <c r="LHI42" s="78"/>
      <c r="LHJ42" s="78"/>
      <c r="LHK42" s="78"/>
      <c r="LHL42" s="78"/>
      <c r="LHM42" s="78"/>
      <c r="LHN42" s="78"/>
      <c r="LHO42" s="78"/>
      <c r="LHP42" s="78"/>
      <c r="LHQ42" s="78"/>
      <c r="LHR42" s="78"/>
      <c r="LHS42" s="78"/>
      <c r="LHT42" s="78"/>
      <c r="LHU42" s="78"/>
      <c r="LHV42" s="78"/>
      <c r="LHW42" s="78"/>
      <c r="LHX42" s="78"/>
      <c r="LHY42" s="78"/>
      <c r="LHZ42" s="78"/>
      <c r="LIA42" s="78"/>
      <c r="LIB42" s="78"/>
      <c r="LIC42" s="78"/>
      <c r="LID42" s="78"/>
      <c r="LIE42" s="78"/>
      <c r="LIF42" s="78"/>
      <c r="LIG42" s="78"/>
      <c r="LIH42" s="78"/>
      <c r="LII42" s="78"/>
      <c r="LIJ42" s="78"/>
      <c r="LIK42" s="78"/>
      <c r="LIL42" s="78"/>
      <c r="LIM42" s="78"/>
      <c r="LIN42" s="78"/>
      <c r="LIO42" s="78"/>
      <c r="LIP42" s="78"/>
      <c r="LIQ42" s="78"/>
      <c r="LIR42" s="78"/>
      <c r="LIS42" s="78"/>
      <c r="LIT42" s="78"/>
      <c r="LIU42" s="78"/>
      <c r="LIV42" s="78"/>
      <c r="LIW42" s="78"/>
      <c r="LIX42" s="78"/>
      <c r="LIY42" s="78"/>
      <c r="LIZ42" s="78"/>
      <c r="LJA42" s="78"/>
      <c r="LJB42" s="78"/>
      <c r="LJC42" s="78"/>
      <c r="LJD42" s="78"/>
      <c r="LJE42" s="78"/>
      <c r="LJF42" s="78"/>
      <c r="LJG42" s="78"/>
      <c r="LJH42" s="78"/>
      <c r="LJI42" s="78"/>
      <c r="LJJ42" s="78"/>
      <c r="LJK42" s="78"/>
      <c r="LJL42" s="78"/>
      <c r="LJM42" s="78"/>
      <c r="LJN42" s="78"/>
      <c r="LJO42" s="78"/>
      <c r="LJP42" s="78"/>
      <c r="LJQ42" s="78"/>
      <c r="LJR42" s="78"/>
      <c r="LJS42" s="78"/>
      <c r="LJT42" s="78"/>
      <c r="LJU42" s="78"/>
      <c r="LJV42" s="78"/>
      <c r="LJW42" s="78"/>
      <c r="LJX42" s="78"/>
      <c r="LJY42" s="78"/>
      <c r="LJZ42" s="78"/>
      <c r="LKA42" s="78"/>
      <c r="LKB42" s="78"/>
      <c r="LKC42" s="78"/>
      <c r="LKD42" s="78"/>
      <c r="LKE42" s="78"/>
      <c r="LKF42" s="78"/>
      <c r="LKG42" s="78"/>
      <c r="LKH42" s="78"/>
      <c r="LKI42" s="78"/>
      <c r="LKJ42" s="78"/>
      <c r="LKK42" s="78"/>
      <c r="LKL42" s="78"/>
      <c r="LKM42" s="78"/>
      <c r="LKN42" s="78"/>
      <c r="LKO42" s="78"/>
      <c r="LKP42" s="78"/>
      <c r="LKQ42" s="78"/>
      <c r="LKR42" s="78"/>
      <c r="LKS42" s="78"/>
      <c r="LKT42" s="78"/>
      <c r="LKU42" s="78"/>
      <c r="LKV42" s="78"/>
      <c r="LKW42" s="78"/>
      <c r="LKX42" s="78"/>
      <c r="LKY42" s="78"/>
      <c r="LKZ42" s="78"/>
      <c r="LLA42" s="78"/>
      <c r="LLB42" s="78"/>
      <c r="LLC42" s="78"/>
      <c r="LLD42" s="78"/>
      <c r="LLE42" s="78"/>
      <c r="LLF42" s="78"/>
      <c r="LLG42" s="78"/>
      <c r="LLH42" s="78"/>
      <c r="LLI42" s="78"/>
      <c r="LLJ42" s="78"/>
      <c r="LLK42" s="78"/>
      <c r="LLL42" s="78"/>
      <c r="LLM42" s="78"/>
      <c r="LLN42" s="78"/>
      <c r="LLO42" s="78"/>
      <c r="LLP42" s="78"/>
      <c r="LLQ42" s="78"/>
      <c r="LLR42" s="78"/>
      <c r="LLS42" s="78"/>
      <c r="LLT42" s="78"/>
      <c r="LLU42" s="78"/>
      <c r="LLV42" s="78"/>
      <c r="LLW42" s="78"/>
      <c r="LLX42" s="78"/>
      <c r="LLY42" s="78"/>
      <c r="LLZ42" s="78"/>
      <c r="LMA42" s="78"/>
      <c r="LMB42" s="78"/>
      <c r="LMC42" s="78"/>
      <c r="LMD42" s="78"/>
      <c r="LME42" s="78"/>
      <c r="LMF42" s="78"/>
      <c r="LMG42" s="78"/>
      <c r="LMH42" s="78"/>
      <c r="LMI42" s="78"/>
      <c r="LMJ42" s="78"/>
      <c r="LMK42" s="78"/>
      <c r="LML42" s="78"/>
      <c r="LMM42" s="78"/>
      <c r="LMN42" s="78"/>
      <c r="LMO42" s="78"/>
      <c r="LMP42" s="78"/>
      <c r="LMQ42" s="78"/>
      <c r="LMR42" s="78"/>
      <c r="LMS42" s="78"/>
      <c r="LMT42" s="78"/>
      <c r="LMU42" s="78"/>
      <c r="LMV42" s="78"/>
      <c r="LMW42" s="78"/>
      <c r="LMX42" s="78"/>
      <c r="LMY42" s="78"/>
      <c r="LMZ42" s="78"/>
      <c r="LNA42" s="78"/>
      <c r="LNB42" s="78"/>
      <c r="LNC42" s="78"/>
      <c r="LND42" s="78"/>
      <c r="LNE42" s="78"/>
      <c r="LNF42" s="78"/>
      <c r="LNG42" s="78"/>
      <c r="LNH42" s="78"/>
      <c r="LNI42" s="78"/>
      <c r="LNJ42" s="78"/>
      <c r="LNK42" s="78"/>
      <c r="LNL42" s="78"/>
      <c r="LNM42" s="78"/>
      <c r="LNN42" s="78"/>
      <c r="LNO42" s="78"/>
      <c r="LNP42" s="78"/>
      <c r="LNQ42" s="78"/>
      <c r="LNR42" s="78"/>
      <c r="LNS42" s="78"/>
      <c r="LNT42" s="78"/>
      <c r="LNU42" s="78"/>
      <c r="LNV42" s="78"/>
      <c r="LNW42" s="78"/>
      <c r="LNX42" s="78"/>
      <c r="LNY42" s="78"/>
      <c r="LNZ42" s="78"/>
      <c r="LOA42" s="78"/>
      <c r="LOB42" s="78"/>
      <c r="LOC42" s="78"/>
      <c r="LOD42" s="78"/>
      <c r="LOE42" s="78"/>
      <c r="LOF42" s="78"/>
      <c r="LOG42" s="78"/>
      <c r="LOH42" s="78"/>
      <c r="LOI42" s="78"/>
      <c r="LOJ42" s="78"/>
      <c r="LOK42" s="78"/>
      <c r="LOL42" s="78"/>
      <c r="LOM42" s="78"/>
      <c r="LON42" s="78"/>
      <c r="LOO42" s="78"/>
      <c r="LOP42" s="78"/>
      <c r="LOQ42" s="78"/>
      <c r="LOR42" s="78"/>
      <c r="LOS42" s="78"/>
      <c r="LOT42" s="78"/>
      <c r="LOU42" s="78"/>
      <c r="LOV42" s="78"/>
      <c r="LOW42" s="78"/>
      <c r="LOX42" s="78"/>
      <c r="LOY42" s="78"/>
      <c r="LOZ42" s="78"/>
      <c r="LPA42" s="78"/>
      <c r="LPB42" s="78"/>
      <c r="LPC42" s="78"/>
      <c r="LPD42" s="78"/>
      <c r="LPE42" s="78"/>
      <c r="LPF42" s="78"/>
      <c r="LPG42" s="78"/>
      <c r="LPH42" s="78"/>
      <c r="LPI42" s="78"/>
      <c r="LPJ42" s="78"/>
      <c r="LPK42" s="78"/>
      <c r="LPL42" s="78"/>
      <c r="LPM42" s="78"/>
      <c r="LPN42" s="78"/>
      <c r="LPO42" s="78"/>
      <c r="LPP42" s="78"/>
      <c r="LPQ42" s="78"/>
      <c r="LPR42" s="78"/>
      <c r="LPS42" s="78"/>
      <c r="LPT42" s="78"/>
      <c r="LPU42" s="78"/>
      <c r="LPV42" s="78"/>
      <c r="LPW42" s="78"/>
      <c r="LPX42" s="78"/>
      <c r="LPY42" s="78"/>
      <c r="LPZ42" s="78"/>
      <c r="LQA42" s="78"/>
      <c r="LQB42" s="78"/>
      <c r="LQC42" s="78"/>
      <c r="LQD42" s="78"/>
      <c r="LQE42" s="78"/>
      <c r="LQF42" s="78"/>
      <c r="LQG42" s="78"/>
      <c r="LQH42" s="78"/>
      <c r="LQI42" s="78"/>
      <c r="LQJ42" s="78"/>
      <c r="LQK42" s="78"/>
      <c r="LQL42" s="78"/>
      <c r="LQM42" s="78"/>
      <c r="LQN42" s="78"/>
      <c r="LQO42" s="78"/>
      <c r="LQP42" s="78"/>
      <c r="LQQ42" s="78"/>
      <c r="LQR42" s="78"/>
      <c r="LQS42" s="78"/>
      <c r="LQT42" s="78"/>
      <c r="LQU42" s="78"/>
      <c r="LQV42" s="78"/>
      <c r="LQW42" s="78"/>
      <c r="LQX42" s="78"/>
      <c r="LQY42" s="78"/>
      <c r="LQZ42" s="78"/>
      <c r="LRA42" s="78"/>
      <c r="LRB42" s="78"/>
      <c r="LRC42" s="78"/>
      <c r="LRD42" s="78"/>
      <c r="LRE42" s="78"/>
      <c r="LRF42" s="78"/>
      <c r="LRG42" s="78"/>
      <c r="LRH42" s="78"/>
      <c r="LRI42" s="78"/>
      <c r="LRJ42" s="78"/>
      <c r="LRK42" s="78"/>
      <c r="LRL42" s="78"/>
      <c r="LRM42" s="78"/>
      <c r="LRN42" s="78"/>
      <c r="LRO42" s="78"/>
      <c r="LRP42" s="78"/>
      <c r="LRQ42" s="78"/>
      <c r="LRR42" s="78"/>
      <c r="LRS42" s="78"/>
      <c r="LRT42" s="78"/>
      <c r="LRU42" s="78"/>
      <c r="LRV42" s="78"/>
      <c r="LRW42" s="78"/>
      <c r="LRX42" s="78"/>
      <c r="LRY42" s="78"/>
      <c r="LRZ42" s="78"/>
      <c r="LSA42" s="78"/>
      <c r="LSB42" s="78"/>
      <c r="LSC42" s="78"/>
      <c r="LSD42" s="78"/>
      <c r="LSE42" s="78"/>
      <c r="LSF42" s="78"/>
      <c r="LSG42" s="78"/>
      <c r="LSH42" s="78"/>
      <c r="LSI42" s="78"/>
      <c r="LSJ42" s="78"/>
      <c r="LSK42" s="78"/>
      <c r="LSL42" s="78"/>
      <c r="LSM42" s="78"/>
      <c r="LSN42" s="78"/>
      <c r="LSO42" s="78"/>
      <c r="LSP42" s="78"/>
      <c r="LSQ42" s="78"/>
      <c r="LSR42" s="78"/>
      <c r="LSS42" s="78"/>
      <c r="LST42" s="78"/>
      <c r="LSU42" s="78"/>
      <c r="LSV42" s="78"/>
      <c r="LSW42" s="78"/>
      <c r="LSX42" s="78"/>
      <c r="LSY42" s="78"/>
      <c r="LSZ42" s="78"/>
      <c r="LTA42" s="78"/>
      <c r="LTB42" s="78"/>
      <c r="LTC42" s="78"/>
      <c r="LTD42" s="78"/>
      <c r="LTE42" s="78"/>
      <c r="LTF42" s="78"/>
      <c r="LTG42" s="78"/>
      <c r="LTH42" s="78"/>
      <c r="LTI42" s="78"/>
      <c r="LTJ42" s="78"/>
      <c r="LTK42" s="78"/>
      <c r="LTL42" s="78"/>
      <c r="LTM42" s="78"/>
      <c r="LTN42" s="78"/>
      <c r="LTO42" s="78"/>
      <c r="LTP42" s="78"/>
      <c r="LTQ42" s="78"/>
      <c r="LTR42" s="78"/>
      <c r="LTS42" s="78"/>
      <c r="LTT42" s="78"/>
      <c r="LTU42" s="78"/>
      <c r="LTV42" s="78"/>
      <c r="LTW42" s="78"/>
      <c r="LTX42" s="78"/>
      <c r="LTY42" s="78"/>
      <c r="LTZ42" s="78"/>
      <c r="LUA42" s="78"/>
      <c r="LUB42" s="78"/>
      <c r="LUC42" s="78"/>
      <c r="LUD42" s="78"/>
      <c r="LUE42" s="78"/>
      <c r="LUF42" s="78"/>
      <c r="LUG42" s="78"/>
      <c r="LUH42" s="78"/>
      <c r="LUI42" s="78"/>
      <c r="LUJ42" s="78"/>
      <c r="LUK42" s="78"/>
      <c r="LUL42" s="78"/>
      <c r="LUM42" s="78"/>
      <c r="LUN42" s="78"/>
      <c r="LUO42" s="78"/>
      <c r="LUP42" s="78"/>
      <c r="LUQ42" s="78"/>
      <c r="LUR42" s="78"/>
      <c r="LUS42" s="78"/>
      <c r="LUT42" s="78"/>
      <c r="LUU42" s="78"/>
      <c r="LUV42" s="78"/>
      <c r="LUW42" s="78"/>
      <c r="LUX42" s="78"/>
      <c r="LUY42" s="78"/>
      <c r="LUZ42" s="78"/>
      <c r="LVA42" s="78"/>
      <c r="LVB42" s="78"/>
      <c r="LVC42" s="78"/>
      <c r="LVD42" s="78"/>
      <c r="LVE42" s="78"/>
      <c r="LVF42" s="78"/>
      <c r="LVG42" s="78"/>
      <c r="LVH42" s="78"/>
      <c r="LVI42" s="78"/>
      <c r="LVJ42" s="78"/>
      <c r="LVK42" s="78"/>
      <c r="LVL42" s="78"/>
      <c r="LVM42" s="78"/>
      <c r="LVN42" s="78"/>
      <c r="LVO42" s="78"/>
      <c r="LVP42" s="78"/>
      <c r="LVQ42" s="78"/>
      <c r="LVR42" s="78"/>
      <c r="LVS42" s="78"/>
      <c r="LVT42" s="78"/>
      <c r="LVU42" s="78"/>
      <c r="LVV42" s="78"/>
      <c r="LVW42" s="78"/>
      <c r="LVX42" s="78"/>
      <c r="LVY42" s="78"/>
      <c r="LVZ42" s="78"/>
      <c r="LWA42" s="78"/>
      <c r="LWB42" s="78"/>
      <c r="LWC42" s="78"/>
      <c r="LWD42" s="78"/>
      <c r="LWE42" s="78"/>
      <c r="LWF42" s="78"/>
      <c r="LWG42" s="78"/>
      <c r="LWH42" s="78"/>
      <c r="LWI42" s="78"/>
      <c r="LWJ42" s="78"/>
      <c r="LWK42" s="78"/>
      <c r="LWL42" s="78"/>
      <c r="LWM42" s="78"/>
      <c r="LWN42" s="78"/>
      <c r="LWO42" s="78"/>
      <c r="LWP42" s="78"/>
      <c r="LWQ42" s="78"/>
      <c r="LWR42" s="78"/>
      <c r="LWS42" s="78"/>
      <c r="LWT42" s="78"/>
      <c r="LWU42" s="78"/>
      <c r="LWV42" s="78"/>
      <c r="LWW42" s="78"/>
      <c r="LWX42" s="78"/>
      <c r="LWY42" s="78"/>
      <c r="LWZ42" s="78"/>
      <c r="LXA42" s="78"/>
      <c r="LXB42" s="78"/>
      <c r="LXC42" s="78"/>
      <c r="LXD42" s="78"/>
      <c r="LXE42" s="78"/>
      <c r="LXF42" s="78"/>
      <c r="LXG42" s="78"/>
      <c r="LXH42" s="78"/>
      <c r="LXI42" s="78"/>
      <c r="LXJ42" s="78"/>
      <c r="LXK42" s="78"/>
      <c r="LXL42" s="78"/>
      <c r="LXM42" s="78"/>
      <c r="LXN42" s="78"/>
      <c r="LXO42" s="78"/>
      <c r="LXP42" s="78"/>
      <c r="LXQ42" s="78"/>
      <c r="LXR42" s="78"/>
      <c r="LXS42" s="78"/>
      <c r="LXT42" s="78"/>
      <c r="LXU42" s="78"/>
      <c r="LXV42" s="78"/>
      <c r="LXW42" s="78"/>
      <c r="LXX42" s="78"/>
      <c r="LXY42" s="78"/>
      <c r="LXZ42" s="78"/>
      <c r="LYA42" s="78"/>
      <c r="LYB42" s="78"/>
      <c r="LYC42" s="78"/>
      <c r="LYD42" s="78"/>
      <c r="LYE42" s="78"/>
      <c r="LYF42" s="78"/>
      <c r="LYG42" s="78"/>
      <c r="LYH42" s="78"/>
      <c r="LYI42" s="78"/>
      <c r="LYJ42" s="78"/>
      <c r="LYK42" s="78"/>
      <c r="LYL42" s="78"/>
      <c r="LYM42" s="78"/>
      <c r="LYN42" s="78"/>
      <c r="LYO42" s="78"/>
      <c r="LYP42" s="78"/>
      <c r="LYQ42" s="78"/>
      <c r="LYR42" s="78"/>
      <c r="LYS42" s="78"/>
      <c r="LYT42" s="78"/>
      <c r="LYU42" s="78"/>
      <c r="LYV42" s="78"/>
      <c r="LYW42" s="78"/>
      <c r="LYX42" s="78"/>
      <c r="LYY42" s="78"/>
      <c r="LYZ42" s="78"/>
      <c r="LZA42" s="78"/>
      <c r="LZB42" s="78"/>
      <c r="LZC42" s="78"/>
      <c r="LZD42" s="78"/>
      <c r="LZE42" s="78"/>
      <c r="LZF42" s="78"/>
      <c r="LZG42" s="78"/>
      <c r="LZH42" s="78"/>
      <c r="LZI42" s="78"/>
      <c r="LZJ42" s="78"/>
      <c r="LZK42" s="78"/>
      <c r="LZL42" s="78"/>
      <c r="LZM42" s="78"/>
      <c r="LZN42" s="78"/>
      <c r="LZO42" s="78"/>
      <c r="LZP42" s="78"/>
      <c r="LZQ42" s="78"/>
      <c r="LZR42" s="78"/>
      <c r="LZS42" s="78"/>
      <c r="LZT42" s="78"/>
      <c r="LZU42" s="78"/>
      <c r="LZV42" s="78"/>
      <c r="LZW42" s="78"/>
      <c r="LZX42" s="78"/>
      <c r="LZY42" s="78"/>
      <c r="LZZ42" s="78"/>
      <c r="MAA42" s="78"/>
      <c r="MAB42" s="78"/>
      <c r="MAC42" s="78"/>
      <c r="MAD42" s="78"/>
      <c r="MAE42" s="78"/>
      <c r="MAF42" s="78"/>
      <c r="MAG42" s="78"/>
      <c r="MAH42" s="78"/>
      <c r="MAI42" s="78"/>
      <c r="MAJ42" s="78"/>
      <c r="MAK42" s="78"/>
      <c r="MAL42" s="78"/>
      <c r="MAM42" s="78"/>
      <c r="MAN42" s="78"/>
      <c r="MAO42" s="78"/>
      <c r="MAP42" s="78"/>
      <c r="MAQ42" s="78"/>
      <c r="MAR42" s="78"/>
      <c r="MAS42" s="78"/>
      <c r="MAT42" s="78"/>
      <c r="MAU42" s="78"/>
      <c r="MAV42" s="78"/>
      <c r="MAW42" s="78"/>
      <c r="MAX42" s="78"/>
      <c r="MAY42" s="78"/>
      <c r="MAZ42" s="78"/>
      <c r="MBA42" s="78"/>
      <c r="MBB42" s="78"/>
      <c r="MBC42" s="78"/>
      <c r="MBD42" s="78"/>
      <c r="MBE42" s="78"/>
      <c r="MBF42" s="78"/>
      <c r="MBG42" s="78"/>
      <c r="MBH42" s="78"/>
      <c r="MBI42" s="78"/>
      <c r="MBJ42" s="78"/>
      <c r="MBK42" s="78"/>
      <c r="MBL42" s="78"/>
      <c r="MBM42" s="78"/>
      <c r="MBN42" s="78"/>
      <c r="MBO42" s="78"/>
      <c r="MBP42" s="78"/>
      <c r="MBQ42" s="78"/>
      <c r="MBR42" s="78"/>
      <c r="MBS42" s="78"/>
      <c r="MBT42" s="78"/>
      <c r="MBU42" s="78"/>
      <c r="MBV42" s="78"/>
      <c r="MBW42" s="78"/>
      <c r="MBX42" s="78"/>
      <c r="MBY42" s="78"/>
      <c r="MBZ42" s="78"/>
      <c r="MCA42" s="78"/>
      <c r="MCB42" s="78"/>
      <c r="MCC42" s="78"/>
      <c r="MCD42" s="78"/>
      <c r="MCE42" s="78"/>
      <c r="MCF42" s="78"/>
      <c r="MCG42" s="78"/>
      <c r="MCH42" s="78"/>
      <c r="MCI42" s="78"/>
      <c r="MCJ42" s="78"/>
      <c r="MCK42" s="78"/>
      <c r="MCL42" s="78"/>
      <c r="MCM42" s="78"/>
      <c r="MCN42" s="78"/>
      <c r="MCO42" s="78"/>
      <c r="MCP42" s="78"/>
      <c r="MCQ42" s="78"/>
      <c r="MCR42" s="78"/>
      <c r="MCS42" s="78"/>
      <c r="MCT42" s="78"/>
      <c r="MCU42" s="78"/>
      <c r="MCV42" s="78"/>
      <c r="MCW42" s="78"/>
      <c r="MCX42" s="78"/>
      <c r="MCY42" s="78"/>
      <c r="MCZ42" s="78"/>
      <c r="MDA42" s="78"/>
      <c r="MDB42" s="78"/>
      <c r="MDC42" s="78"/>
      <c r="MDD42" s="78"/>
      <c r="MDE42" s="78"/>
      <c r="MDF42" s="78"/>
      <c r="MDG42" s="78"/>
      <c r="MDH42" s="78"/>
      <c r="MDI42" s="78"/>
      <c r="MDJ42" s="78"/>
      <c r="MDK42" s="78"/>
      <c r="MDL42" s="78"/>
      <c r="MDM42" s="78"/>
      <c r="MDN42" s="78"/>
      <c r="MDO42" s="78"/>
      <c r="MDP42" s="78"/>
      <c r="MDQ42" s="78"/>
      <c r="MDR42" s="78"/>
      <c r="MDS42" s="78"/>
      <c r="MDT42" s="78"/>
      <c r="MDU42" s="78"/>
      <c r="MDV42" s="78"/>
      <c r="MDW42" s="78"/>
      <c r="MDX42" s="78"/>
      <c r="MDY42" s="78"/>
      <c r="MDZ42" s="78"/>
      <c r="MEA42" s="78"/>
      <c r="MEB42" s="78"/>
      <c r="MEC42" s="78"/>
      <c r="MED42" s="78"/>
      <c r="MEE42" s="78"/>
      <c r="MEF42" s="78"/>
      <c r="MEG42" s="78"/>
      <c r="MEH42" s="78"/>
      <c r="MEI42" s="78"/>
      <c r="MEJ42" s="78"/>
      <c r="MEK42" s="78"/>
      <c r="MEL42" s="78"/>
      <c r="MEM42" s="78"/>
      <c r="MEN42" s="78"/>
      <c r="MEO42" s="78"/>
      <c r="MEP42" s="78"/>
      <c r="MEQ42" s="78"/>
      <c r="MER42" s="78"/>
      <c r="MES42" s="78"/>
      <c r="MET42" s="78"/>
      <c r="MEU42" s="78"/>
      <c r="MEV42" s="78"/>
      <c r="MEW42" s="78"/>
      <c r="MEX42" s="78"/>
      <c r="MEY42" s="78"/>
      <c r="MEZ42" s="78"/>
      <c r="MFA42" s="78"/>
      <c r="MFB42" s="78"/>
      <c r="MFC42" s="78"/>
      <c r="MFD42" s="78"/>
      <c r="MFE42" s="78"/>
      <c r="MFF42" s="78"/>
      <c r="MFG42" s="78"/>
      <c r="MFH42" s="78"/>
      <c r="MFI42" s="78"/>
      <c r="MFJ42" s="78"/>
      <c r="MFK42" s="78"/>
      <c r="MFL42" s="78"/>
      <c r="MFM42" s="78"/>
      <c r="MFN42" s="78"/>
      <c r="MFO42" s="78"/>
      <c r="MFP42" s="78"/>
      <c r="MFQ42" s="78"/>
      <c r="MFR42" s="78"/>
      <c r="MFS42" s="78"/>
      <c r="MFT42" s="78"/>
      <c r="MFU42" s="78"/>
      <c r="MFV42" s="78"/>
      <c r="MFW42" s="78"/>
      <c r="MFX42" s="78"/>
      <c r="MFY42" s="78"/>
      <c r="MFZ42" s="78"/>
      <c r="MGA42" s="78"/>
      <c r="MGB42" s="78"/>
      <c r="MGC42" s="78"/>
      <c r="MGD42" s="78"/>
      <c r="MGE42" s="78"/>
      <c r="MGF42" s="78"/>
      <c r="MGG42" s="78"/>
      <c r="MGH42" s="78"/>
      <c r="MGI42" s="78"/>
      <c r="MGJ42" s="78"/>
      <c r="MGK42" s="78"/>
      <c r="MGL42" s="78"/>
      <c r="MGM42" s="78"/>
      <c r="MGN42" s="78"/>
      <c r="MGO42" s="78"/>
      <c r="MGP42" s="78"/>
      <c r="MGQ42" s="78"/>
      <c r="MGR42" s="78"/>
      <c r="MGS42" s="78"/>
      <c r="MGT42" s="78"/>
      <c r="MGU42" s="78"/>
      <c r="MGV42" s="78"/>
      <c r="MGW42" s="78"/>
      <c r="MGX42" s="78"/>
      <c r="MGY42" s="78"/>
      <c r="MGZ42" s="78"/>
      <c r="MHA42" s="78"/>
      <c r="MHB42" s="78"/>
      <c r="MHC42" s="78"/>
      <c r="MHD42" s="78"/>
      <c r="MHE42" s="78"/>
      <c r="MHF42" s="78"/>
      <c r="MHG42" s="78"/>
      <c r="MHH42" s="78"/>
      <c r="MHI42" s="78"/>
      <c r="MHJ42" s="78"/>
      <c r="MHK42" s="78"/>
      <c r="MHL42" s="78"/>
      <c r="MHM42" s="78"/>
      <c r="MHN42" s="78"/>
      <c r="MHO42" s="78"/>
      <c r="MHP42" s="78"/>
      <c r="MHQ42" s="78"/>
      <c r="MHR42" s="78"/>
      <c r="MHS42" s="78"/>
      <c r="MHT42" s="78"/>
      <c r="MHU42" s="78"/>
      <c r="MHV42" s="78"/>
      <c r="MHW42" s="78"/>
      <c r="MHX42" s="78"/>
      <c r="MHY42" s="78"/>
      <c r="MHZ42" s="78"/>
      <c r="MIA42" s="78"/>
      <c r="MIB42" s="78"/>
      <c r="MIC42" s="78"/>
      <c r="MID42" s="78"/>
      <c r="MIE42" s="78"/>
      <c r="MIF42" s="78"/>
      <c r="MIG42" s="78"/>
      <c r="MIH42" s="78"/>
      <c r="MII42" s="78"/>
      <c r="MIJ42" s="78"/>
      <c r="MIK42" s="78"/>
      <c r="MIL42" s="78"/>
      <c r="MIM42" s="78"/>
      <c r="MIN42" s="78"/>
      <c r="MIO42" s="78"/>
      <c r="MIP42" s="78"/>
      <c r="MIQ42" s="78"/>
      <c r="MIR42" s="78"/>
      <c r="MIS42" s="78"/>
      <c r="MIT42" s="78"/>
      <c r="MIU42" s="78"/>
      <c r="MIV42" s="78"/>
      <c r="MIW42" s="78"/>
      <c r="MIX42" s="78"/>
      <c r="MIY42" s="78"/>
      <c r="MIZ42" s="78"/>
      <c r="MJA42" s="78"/>
      <c r="MJB42" s="78"/>
      <c r="MJC42" s="78"/>
      <c r="MJD42" s="78"/>
      <c r="MJE42" s="78"/>
      <c r="MJF42" s="78"/>
      <c r="MJG42" s="78"/>
      <c r="MJH42" s="78"/>
      <c r="MJI42" s="78"/>
      <c r="MJJ42" s="78"/>
      <c r="MJK42" s="78"/>
      <c r="MJL42" s="78"/>
      <c r="MJM42" s="78"/>
      <c r="MJN42" s="78"/>
      <c r="MJO42" s="78"/>
      <c r="MJP42" s="78"/>
      <c r="MJQ42" s="78"/>
      <c r="MJR42" s="78"/>
      <c r="MJS42" s="78"/>
      <c r="MJT42" s="78"/>
      <c r="MJU42" s="78"/>
      <c r="MJV42" s="78"/>
      <c r="MJW42" s="78"/>
      <c r="MJX42" s="78"/>
      <c r="MJY42" s="78"/>
      <c r="MJZ42" s="78"/>
      <c r="MKA42" s="78"/>
      <c r="MKB42" s="78"/>
      <c r="MKC42" s="78"/>
      <c r="MKD42" s="78"/>
      <c r="MKE42" s="78"/>
      <c r="MKF42" s="78"/>
      <c r="MKG42" s="78"/>
      <c r="MKH42" s="78"/>
      <c r="MKI42" s="78"/>
      <c r="MKJ42" s="78"/>
      <c r="MKK42" s="78"/>
      <c r="MKL42" s="78"/>
      <c r="MKM42" s="78"/>
      <c r="MKN42" s="78"/>
      <c r="MKO42" s="78"/>
      <c r="MKP42" s="78"/>
      <c r="MKQ42" s="78"/>
      <c r="MKR42" s="78"/>
      <c r="MKS42" s="78"/>
      <c r="MKT42" s="78"/>
      <c r="MKU42" s="78"/>
      <c r="MKV42" s="78"/>
      <c r="MKW42" s="78"/>
      <c r="MKX42" s="78"/>
      <c r="MKY42" s="78"/>
      <c r="MKZ42" s="78"/>
      <c r="MLA42" s="78"/>
      <c r="MLB42" s="78"/>
      <c r="MLC42" s="78"/>
      <c r="MLD42" s="78"/>
      <c r="MLE42" s="78"/>
      <c r="MLF42" s="78"/>
      <c r="MLG42" s="78"/>
      <c r="MLH42" s="78"/>
      <c r="MLI42" s="78"/>
      <c r="MLJ42" s="78"/>
      <c r="MLK42" s="78"/>
      <c r="MLL42" s="78"/>
      <c r="MLM42" s="78"/>
      <c r="MLN42" s="78"/>
      <c r="MLO42" s="78"/>
      <c r="MLP42" s="78"/>
      <c r="MLQ42" s="78"/>
      <c r="MLR42" s="78"/>
      <c r="MLS42" s="78"/>
      <c r="MLT42" s="78"/>
      <c r="MLU42" s="78"/>
      <c r="MLV42" s="78"/>
      <c r="MLW42" s="78"/>
      <c r="MLX42" s="78"/>
      <c r="MLY42" s="78"/>
      <c r="MLZ42" s="78"/>
      <c r="MMA42" s="78"/>
      <c r="MMB42" s="78"/>
      <c r="MMC42" s="78"/>
      <c r="MMD42" s="78"/>
      <c r="MME42" s="78"/>
      <c r="MMF42" s="78"/>
      <c r="MMG42" s="78"/>
      <c r="MMH42" s="78"/>
      <c r="MMI42" s="78"/>
      <c r="MMJ42" s="78"/>
      <c r="MMK42" s="78"/>
      <c r="MML42" s="78"/>
      <c r="MMM42" s="78"/>
      <c r="MMN42" s="78"/>
      <c r="MMO42" s="78"/>
      <c r="MMP42" s="78"/>
      <c r="MMQ42" s="78"/>
      <c r="MMR42" s="78"/>
      <c r="MMS42" s="78"/>
      <c r="MMT42" s="78"/>
      <c r="MMU42" s="78"/>
      <c r="MMV42" s="78"/>
      <c r="MMW42" s="78"/>
      <c r="MMX42" s="78"/>
      <c r="MMY42" s="78"/>
      <c r="MMZ42" s="78"/>
      <c r="MNA42" s="78"/>
      <c r="MNB42" s="78"/>
      <c r="MNC42" s="78"/>
      <c r="MND42" s="78"/>
      <c r="MNE42" s="78"/>
      <c r="MNF42" s="78"/>
      <c r="MNG42" s="78"/>
      <c r="MNH42" s="78"/>
      <c r="MNI42" s="78"/>
      <c r="MNJ42" s="78"/>
      <c r="MNK42" s="78"/>
      <c r="MNL42" s="78"/>
      <c r="MNM42" s="78"/>
      <c r="MNN42" s="78"/>
      <c r="MNO42" s="78"/>
      <c r="MNP42" s="78"/>
      <c r="MNQ42" s="78"/>
      <c r="MNR42" s="78"/>
      <c r="MNS42" s="78"/>
      <c r="MNT42" s="78"/>
      <c r="MNU42" s="78"/>
      <c r="MNV42" s="78"/>
      <c r="MNW42" s="78"/>
      <c r="MNX42" s="78"/>
      <c r="MNY42" s="78"/>
      <c r="MNZ42" s="78"/>
      <c r="MOA42" s="78"/>
      <c r="MOB42" s="78"/>
      <c r="MOC42" s="78"/>
      <c r="MOD42" s="78"/>
      <c r="MOE42" s="78"/>
      <c r="MOF42" s="78"/>
      <c r="MOG42" s="78"/>
      <c r="MOH42" s="78"/>
      <c r="MOI42" s="78"/>
      <c r="MOJ42" s="78"/>
      <c r="MOK42" s="78"/>
      <c r="MOL42" s="78"/>
      <c r="MOM42" s="78"/>
      <c r="MON42" s="78"/>
      <c r="MOO42" s="78"/>
      <c r="MOP42" s="78"/>
      <c r="MOQ42" s="78"/>
      <c r="MOR42" s="78"/>
      <c r="MOS42" s="78"/>
      <c r="MOT42" s="78"/>
      <c r="MOU42" s="78"/>
      <c r="MOV42" s="78"/>
      <c r="MOW42" s="78"/>
      <c r="MOX42" s="78"/>
      <c r="MOY42" s="78"/>
      <c r="MOZ42" s="78"/>
      <c r="MPA42" s="78"/>
      <c r="MPB42" s="78"/>
      <c r="MPC42" s="78"/>
      <c r="MPD42" s="78"/>
      <c r="MPE42" s="78"/>
      <c r="MPF42" s="78"/>
      <c r="MPG42" s="78"/>
      <c r="MPH42" s="78"/>
      <c r="MPI42" s="78"/>
      <c r="MPJ42" s="78"/>
      <c r="MPK42" s="78"/>
      <c r="MPL42" s="78"/>
      <c r="MPM42" s="78"/>
      <c r="MPN42" s="78"/>
      <c r="MPO42" s="78"/>
      <c r="MPP42" s="78"/>
      <c r="MPQ42" s="78"/>
      <c r="MPR42" s="78"/>
      <c r="MPS42" s="78"/>
      <c r="MPT42" s="78"/>
      <c r="MPU42" s="78"/>
      <c r="MPV42" s="78"/>
      <c r="MPW42" s="78"/>
      <c r="MPX42" s="78"/>
      <c r="MPY42" s="78"/>
      <c r="MPZ42" s="78"/>
      <c r="MQA42" s="78"/>
      <c r="MQB42" s="78"/>
      <c r="MQC42" s="78"/>
      <c r="MQD42" s="78"/>
      <c r="MQE42" s="78"/>
      <c r="MQF42" s="78"/>
      <c r="MQG42" s="78"/>
      <c r="MQH42" s="78"/>
      <c r="MQI42" s="78"/>
      <c r="MQJ42" s="78"/>
      <c r="MQK42" s="78"/>
      <c r="MQL42" s="78"/>
      <c r="MQM42" s="78"/>
      <c r="MQN42" s="78"/>
      <c r="MQO42" s="78"/>
      <c r="MQP42" s="78"/>
      <c r="MQQ42" s="78"/>
      <c r="MQR42" s="78"/>
      <c r="MQS42" s="78"/>
      <c r="MQT42" s="78"/>
      <c r="MQU42" s="78"/>
      <c r="MQV42" s="78"/>
      <c r="MQW42" s="78"/>
      <c r="MQX42" s="78"/>
      <c r="MQY42" s="78"/>
      <c r="MQZ42" s="78"/>
      <c r="MRA42" s="78"/>
      <c r="MRB42" s="78"/>
      <c r="MRC42" s="78"/>
      <c r="MRD42" s="78"/>
      <c r="MRE42" s="78"/>
      <c r="MRF42" s="78"/>
      <c r="MRG42" s="78"/>
      <c r="MRH42" s="78"/>
      <c r="MRI42" s="78"/>
      <c r="MRJ42" s="78"/>
      <c r="MRK42" s="78"/>
      <c r="MRL42" s="78"/>
      <c r="MRM42" s="78"/>
      <c r="MRN42" s="78"/>
      <c r="MRO42" s="78"/>
      <c r="MRP42" s="78"/>
      <c r="MRQ42" s="78"/>
      <c r="MRR42" s="78"/>
      <c r="MRS42" s="78"/>
      <c r="MRT42" s="78"/>
      <c r="MRU42" s="78"/>
      <c r="MRV42" s="78"/>
      <c r="MRW42" s="78"/>
      <c r="MRX42" s="78"/>
      <c r="MRY42" s="78"/>
      <c r="MRZ42" s="78"/>
      <c r="MSA42" s="78"/>
      <c r="MSB42" s="78"/>
      <c r="MSC42" s="78"/>
      <c r="MSD42" s="78"/>
      <c r="MSE42" s="78"/>
      <c r="MSF42" s="78"/>
      <c r="MSG42" s="78"/>
      <c r="MSH42" s="78"/>
      <c r="MSI42" s="78"/>
      <c r="MSJ42" s="78"/>
      <c r="MSK42" s="78"/>
      <c r="MSL42" s="78"/>
      <c r="MSM42" s="78"/>
      <c r="MSN42" s="78"/>
      <c r="MSO42" s="78"/>
      <c r="MSP42" s="78"/>
      <c r="MSQ42" s="78"/>
      <c r="MSR42" s="78"/>
      <c r="MSS42" s="78"/>
      <c r="MST42" s="78"/>
      <c r="MSU42" s="78"/>
      <c r="MSV42" s="78"/>
      <c r="MSW42" s="78"/>
      <c r="MSX42" s="78"/>
      <c r="MSY42" s="78"/>
      <c r="MSZ42" s="78"/>
      <c r="MTA42" s="78"/>
      <c r="MTB42" s="78"/>
      <c r="MTC42" s="78"/>
      <c r="MTD42" s="78"/>
      <c r="MTE42" s="78"/>
      <c r="MTF42" s="78"/>
      <c r="MTG42" s="78"/>
      <c r="MTH42" s="78"/>
      <c r="MTI42" s="78"/>
      <c r="MTJ42" s="78"/>
      <c r="MTK42" s="78"/>
      <c r="MTL42" s="78"/>
      <c r="MTM42" s="78"/>
      <c r="MTN42" s="78"/>
      <c r="MTO42" s="78"/>
      <c r="MTP42" s="78"/>
      <c r="MTQ42" s="78"/>
      <c r="MTR42" s="78"/>
      <c r="MTS42" s="78"/>
      <c r="MTT42" s="78"/>
      <c r="MTU42" s="78"/>
      <c r="MTV42" s="78"/>
      <c r="MTW42" s="78"/>
      <c r="MTX42" s="78"/>
      <c r="MTY42" s="78"/>
      <c r="MTZ42" s="78"/>
      <c r="MUA42" s="78"/>
      <c r="MUB42" s="78"/>
      <c r="MUC42" s="78"/>
      <c r="MUD42" s="78"/>
      <c r="MUE42" s="78"/>
      <c r="MUF42" s="78"/>
      <c r="MUG42" s="78"/>
      <c r="MUH42" s="78"/>
      <c r="MUI42" s="78"/>
      <c r="MUJ42" s="78"/>
      <c r="MUK42" s="78"/>
      <c r="MUL42" s="78"/>
      <c r="MUM42" s="78"/>
      <c r="MUN42" s="78"/>
      <c r="MUO42" s="78"/>
      <c r="MUP42" s="78"/>
      <c r="MUQ42" s="78"/>
      <c r="MUR42" s="78"/>
      <c r="MUS42" s="78"/>
      <c r="MUT42" s="78"/>
      <c r="MUU42" s="78"/>
      <c r="MUV42" s="78"/>
      <c r="MUW42" s="78"/>
      <c r="MUX42" s="78"/>
      <c r="MUY42" s="78"/>
      <c r="MUZ42" s="78"/>
      <c r="MVA42" s="78"/>
      <c r="MVB42" s="78"/>
      <c r="MVC42" s="78"/>
      <c r="MVD42" s="78"/>
      <c r="MVE42" s="78"/>
      <c r="MVF42" s="78"/>
      <c r="MVG42" s="78"/>
      <c r="MVH42" s="78"/>
      <c r="MVI42" s="78"/>
      <c r="MVJ42" s="78"/>
      <c r="MVK42" s="78"/>
      <c r="MVL42" s="78"/>
      <c r="MVM42" s="78"/>
      <c r="MVN42" s="78"/>
      <c r="MVO42" s="78"/>
      <c r="MVP42" s="78"/>
      <c r="MVQ42" s="78"/>
      <c r="MVR42" s="78"/>
      <c r="MVS42" s="78"/>
      <c r="MVT42" s="78"/>
      <c r="MVU42" s="78"/>
      <c r="MVV42" s="78"/>
      <c r="MVW42" s="78"/>
      <c r="MVX42" s="78"/>
      <c r="MVY42" s="78"/>
      <c r="MVZ42" s="78"/>
      <c r="MWA42" s="78"/>
      <c r="MWB42" s="78"/>
      <c r="MWC42" s="78"/>
      <c r="MWD42" s="78"/>
      <c r="MWE42" s="78"/>
      <c r="MWF42" s="78"/>
      <c r="MWG42" s="78"/>
      <c r="MWH42" s="78"/>
      <c r="MWI42" s="78"/>
      <c r="MWJ42" s="78"/>
      <c r="MWK42" s="78"/>
      <c r="MWL42" s="78"/>
      <c r="MWM42" s="78"/>
      <c r="MWN42" s="78"/>
      <c r="MWO42" s="78"/>
      <c r="MWP42" s="78"/>
      <c r="MWQ42" s="78"/>
      <c r="MWR42" s="78"/>
      <c r="MWS42" s="78"/>
      <c r="MWT42" s="78"/>
      <c r="MWU42" s="78"/>
      <c r="MWV42" s="78"/>
      <c r="MWW42" s="78"/>
      <c r="MWX42" s="78"/>
      <c r="MWY42" s="78"/>
      <c r="MWZ42" s="78"/>
      <c r="MXA42" s="78"/>
      <c r="MXB42" s="78"/>
      <c r="MXC42" s="78"/>
      <c r="MXD42" s="78"/>
      <c r="MXE42" s="78"/>
      <c r="MXF42" s="78"/>
      <c r="MXG42" s="78"/>
      <c r="MXH42" s="78"/>
      <c r="MXI42" s="78"/>
      <c r="MXJ42" s="78"/>
      <c r="MXK42" s="78"/>
      <c r="MXL42" s="78"/>
      <c r="MXM42" s="78"/>
      <c r="MXN42" s="78"/>
      <c r="MXO42" s="78"/>
      <c r="MXP42" s="78"/>
      <c r="MXQ42" s="78"/>
      <c r="MXR42" s="78"/>
      <c r="MXS42" s="78"/>
      <c r="MXT42" s="78"/>
      <c r="MXU42" s="78"/>
      <c r="MXV42" s="78"/>
      <c r="MXW42" s="78"/>
      <c r="MXX42" s="78"/>
      <c r="MXY42" s="78"/>
      <c r="MXZ42" s="78"/>
      <c r="MYA42" s="78"/>
      <c r="MYB42" s="78"/>
      <c r="MYC42" s="78"/>
      <c r="MYD42" s="78"/>
      <c r="MYE42" s="78"/>
      <c r="MYF42" s="78"/>
      <c r="MYG42" s="78"/>
      <c r="MYH42" s="78"/>
      <c r="MYI42" s="78"/>
      <c r="MYJ42" s="78"/>
      <c r="MYK42" s="78"/>
      <c r="MYL42" s="78"/>
      <c r="MYM42" s="78"/>
      <c r="MYN42" s="78"/>
      <c r="MYO42" s="78"/>
      <c r="MYP42" s="78"/>
      <c r="MYQ42" s="78"/>
      <c r="MYR42" s="78"/>
      <c r="MYS42" s="78"/>
      <c r="MYT42" s="78"/>
      <c r="MYU42" s="78"/>
      <c r="MYV42" s="78"/>
      <c r="MYW42" s="78"/>
      <c r="MYX42" s="78"/>
      <c r="MYY42" s="78"/>
      <c r="MYZ42" s="78"/>
      <c r="MZA42" s="78"/>
      <c r="MZB42" s="78"/>
      <c r="MZC42" s="78"/>
      <c r="MZD42" s="78"/>
      <c r="MZE42" s="78"/>
      <c r="MZF42" s="78"/>
      <c r="MZG42" s="78"/>
      <c r="MZH42" s="78"/>
      <c r="MZI42" s="78"/>
      <c r="MZJ42" s="78"/>
      <c r="MZK42" s="78"/>
      <c r="MZL42" s="78"/>
      <c r="MZM42" s="78"/>
      <c r="MZN42" s="78"/>
      <c r="MZO42" s="78"/>
      <c r="MZP42" s="78"/>
      <c r="MZQ42" s="78"/>
      <c r="MZR42" s="78"/>
      <c r="MZS42" s="78"/>
      <c r="MZT42" s="78"/>
      <c r="MZU42" s="78"/>
      <c r="MZV42" s="78"/>
      <c r="MZW42" s="78"/>
      <c r="MZX42" s="78"/>
      <c r="MZY42" s="78"/>
      <c r="MZZ42" s="78"/>
      <c r="NAA42" s="78"/>
      <c r="NAB42" s="78"/>
      <c r="NAC42" s="78"/>
      <c r="NAD42" s="78"/>
      <c r="NAE42" s="78"/>
      <c r="NAF42" s="78"/>
      <c r="NAG42" s="78"/>
      <c r="NAH42" s="78"/>
      <c r="NAI42" s="78"/>
      <c r="NAJ42" s="78"/>
      <c r="NAK42" s="78"/>
      <c r="NAL42" s="78"/>
      <c r="NAM42" s="78"/>
      <c r="NAN42" s="78"/>
      <c r="NAO42" s="78"/>
      <c r="NAP42" s="78"/>
      <c r="NAQ42" s="78"/>
      <c r="NAR42" s="78"/>
      <c r="NAS42" s="78"/>
      <c r="NAT42" s="78"/>
      <c r="NAU42" s="78"/>
      <c r="NAV42" s="78"/>
      <c r="NAW42" s="78"/>
      <c r="NAX42" s="78"/>
      <c r="NAY42" s="78"/>
      <c r="NAZ42" s="78"/>
      <c r="NBA42" s="78"/>
      <c r="NBB42" s="78"/>
      <c r="NBC42" s="78"/>
      <c r="NBD42" s="78"/>
      <c r="NBE42" s="78"/>
      <c r="NBF42" s="78"/>
      <c r="NBG42" s="78"/>
      <c r="NBH42" s="78"/>
      <c r="NBI42" s="78"/>
      <c r="NBJ42" s="78"/>
      <c r="NBK42" s="78"/>
      <c r="NBL42" s="78"/>
      <c r="NBM42" s="78"/>
      <c r="NBN42" s="78"/>
      <c r="NBO42" s="78"/>
      <c r="NBP42" s="78"/>
      <c r="NBQ42" s="78"/>
      <c r="NBR42" s="78"/>
      <c r="NBS42" s="78"/>
      <c r="NBT42" s="78"/>
      <c r="NBU42" s="78"/>
      <c r="NBV42" s="78"/>
      <c r="NBW42" s="78"/>
      <c r="NBX42" s="78"/>
      <c r="NBY42" s="78"/>
      <c r="NBZ42" s="78"/>
      <c r="NCA42" s="78"/>
      <c r="NCB42" s="78"/>
      <c r="NCC42" s="78"/>
      <c r="NCD42" s="78"/>
      <c r="NCE42" s="78"/>
      <c r="NCF42" s="78"/>
      <c r="NCG42" s="78"/>
      <c r="NCH42" s="78"/>
      <c r="NCI42" s="78"/>
      <c r="NCJ42" s="78"/>
      <c r="NCK42" s="78"/>
      <c r="NCL42" s="78"/>
      <c r="NCM42" s="78"/>
      <c r="NCN42" s="78"/>
      <c r="NCO42" s="78"/>
      <c r="NCP42" s="78"/>
      <c r="NCQ42" s="78"/>
      <c r="NCR42" s="78"/>
      <c r="NCS42" s="78"/>
      <c r="NCT42" s="78"/>
      <c r="NCU42" s="78"/>
      <c r="NCV42" s="78"/>
      <c r="NCW42" s="78"/>
      <c r="NCX42" s="78"/>
      <c r="NCY42" s="78"/>
      <c r="NCZ42" s="78"/>
      <c r="NDA42" s="78"/>
      <c r="NDB42" s="78"/>
      <c r="NDC42" s="78"/>
      <c r="NDD42" s="78"/>
      <c r="NDE42" s="78"/>
      <c r="NDF42" s="78"/>
      <c r="NDG42" s="78"/>
      <c r="NDH42" s="78"/>
      <c r="NDI42" s="78"/>
      <c r="NDJ42" s="78"/>
      <c r="NDK42" s="78"/>
      <c r="NDL42" s="78"/>
      <c r="NDM42" s="78"/>
      <c r="NDN42" s="78"/>
      <c r="NDO42" s="78"/>
      <c r="NDP42" s="78"/>
      <c r="NDQ42" s="78"/>
      <c r="NDR42" s="78"/>
      <c r="NDS42" s="78"/>
      <c r="NDT42" s="78"/>
      <c r="NDU42" s="78"/>
      <c r="NDV42" s="78"/>
      <c r="NDW42" s="78"/>
      <c r="NDX42" s="78"/>
      <c r="NDY42" s="78"/>
      <c r="NDZ42" s="78"/>
      <c r="NEA42" s="78"/>
      <c r="NEB42" s="78"/>
      <c r="NEC42" s="78"/>
      <c r="NED42" s="78"/>
      <c r="NEE42" s="78"/>
      <c r="NEF42" s="78"/>
      <c r="NEG42" s="78"/>
      <c r="NEH42" s="78"/>
      <c r="NEI42" s="78"/>
      <c r="NEJ42" s="78"/>
      <c r="NEK42" s="78"/>
      <c r="NEL42" s="78"/>
      <c r="NEM42" s="78"/>
      <c r="NEN42" s="78"/>
      <c r="NEO42" s="78"/>
      <c r="NEP42" s="78"/>
      <c r="NEQ42" s="78"/>
      <c r="NER42" s="78"/>
      <c r="NES42" s="78"/>
      <c r="NET42" s="78"/>
      <c r="NEU42" s="78"/>
      <c r="NEV42" s="78"/>
      <c r="NEW42" s="78"/>
      <c r="NEX42" s="78"/>
      <c r="NEY42" s="78"/>
      <c r="NEZ42" s="78"/>
      <c r="NFA42" s="78"/>
      <c r="NFB42" s="78"/>
      <c r="NFC42" s="78"/>
      <c r="NFD42" s="78"/>
      <c r="NFE42" s="78"/>
      <c r="NFF42" s="78"/>
      <c r="NFG42" s="78"/>
      <c r="NFH42" s="78"/>
      <c r="NFI42" s="78"/>
      <c r="NFJ42" s="78"/>
      <c r="NFK42" s="78"/>
      <c r="NFL42" s="78"/>
      <c r="NFM42" s="78"/>
      <c r="NFN42" s="78"/>
      <c r="NFO42" s="78"/>
      <c r="NFP42" s="78"/>
      <c r="NFQ42" s="78"/>
      <c r="NFR42" s="78"/>
      <c r="NFS42" s="78"/>
      <c r="NFT42" s="78"/>
      <c r="NFU42" s="78"/>
      <c r="NFV42" s="78"/>
      <c r="NFW42" s="78"/>
      <c r="NFX42" s="78"/>
      <c r="NFY42" s="78"/>
      <c r="NFZ42" s="78"/>
      <c r="NGA42" s="78"/>
      <c r="NGB42" s="78"/>
      <c r="NGC42" s="78"/>
      <c r="NGD42" s="78"/>
      <c r="NGE42" s="78"/>
      <c r="NGF42" s="78"/>
      <c r="NGG42" s="78"/>
      <c r="NGH42" s="78"/>
      <c r="NGI42" s="78"/>
      <c r="NGJ42" s="78"/>
      <c r="NGK42" s="78"/>
      <c r="NGL42" s="78"/>
      <c r="NGM42" s="78"/>
      <c r="NGN42" s="78"/>
      <c r="NGO42" s="78"/>
      <c r="NGP42" s="78"/>
      <c r="NGQ42" s="78"/>
      <c r="NGR42" s="78"/>
      <c r="NGS42" s="78"/>
      <c r="NGT42" s="78"/>
      <c r="NGU42" s="78"/>
      <c r="NGV42" s="78"/>
      <c r="NGW42" s="78"/>
      <c r="NGX42" s="78"/>
      <c r="NGY42" s="78"/>
      <c r="NGZ42" s="78"/>
      <c r="NHA42" s="78"/>
      <c r="NHB42" s="78"/>
      <c r="NHC42" s="78"/>
      <c r="NHD42" s="78"/>
      <c r="NHE42" s="78"/>
      <c r="NHF42" s="78"/>
      <c r="NHG42" s="78"/>
      <c r="NHH42" s="78"/>
      <c r="NHI42" s="78"/>
      <c r="NHJ42" s="78"/>
      <c r="NHK42" s="78"/>
      <c r="NHL42" s="78"/>
      <c r="NHM42" s="78"/>
      <c r="NHN42" s="78"/>
      <c r="NHO42" s="78"/>
      <c r="NHP42" s="78"/>
      <c r="NHQ42" s="78"/>
      <c r="NHR42" s="78"/>
      <c r="NHS42" s="78"/>
      <c r="NHT42" s="78"/>
      <c r="NHU42" s="78"/>
      <c r="NHV42" s="78"/>
      <c r="NHW42" s="78"/>
      <c r="NHX42" s="78"/>
      <c r="NHY42" s="78"/>
      <c r="NHZ42" s="78"/>
      <c r="NIA42" s="78"/>
      <c r="NIB42" s="78"/>
      <c r="NIC42" s="78"/>
      <c r="NID42" s="78"/>
      <c r="NIE42" s="78"/>
      <c r="NIF42" s="78"/>
      <c r="NIG42" s="78"/>
      <c r="NIH42" s="78"/>
      <c r="NII42" s="78"/>
      <c r="NIJ42" s="78"/>
      <c r="NIK42" s="78"/>
      <c r="NIL42" s="78"/>
      <c r="NIM42" s="78"/>
      <c r="NIN42" s="78"/>
      <c r="NIO42" s="78"/>
      <c r="NIP42" s="78"/>
      <c r="NIQ42" s="78"/>
      <c r="NIR42" s="78"/>
      <c r="NIS42" s="78"/>
      <c r="NIT42" s="78"/>
      <c r="NIU42" s="78"/>
      <c r="NIV42" s="78"/>
      <c r="NIW42" s="78"/>
      <c r="NIX42" s="78"/>
      <c r="NIY42" s="78"/>
      <c r="NIZ42" s="78"/>
      <c r="NJA42" s="78"/>
      <c r="NJB42" s="78"/>
      <c r="NJC42" s="78"/>
      <c r="NJD42" s="78"/>
      <c r="NJE42" s="78"/>
      <c r="NJF42" s="78"/>
      <c r="NJG42" s="78"/>
      <c r="NJH42" s="78"/>
      <c r="NJI42" s="78"/>
      <c r="NJJ42" s="78"/>
      <c r="NJK42" s="78"/>
      <c r="NJL42" s="78"/>
      <c r="NJM42" s="78"/>
      <c r="NJN42" s="78"/>
      <c r="NJO42" s="78"/>
      <c r="NJP42" s="78"/>
      <c r="NJQ42" s="78"/>
      <c r="NJR42" s="78"/>
      <c r="NJS42" s="78"/>
      <c r="NJT42" s="78"/>
      <c r="NJU42" s="78"/>
      <c r="NJV42" s="78"/>
      <c r="NJW42" s="78"/>
      <c r="NJX42" s="78"/>
      <c r="NJY42" s="78"/>
      <c r="NJZ42" s="78"/>
      <c r="NKA42" s="78"/>
      <c r="NKB42" s="78"/>
      <c r="NKC42" s="78"/>
      <c r="NKD42" s="78"/>
      <c r="NKE42" s="78"/>
      <c r="NKF42" s="78"/>
      <c r="NKG42" s="78"/>
      <c r="NKH42" s="78"/>
      <c r="NKI42" s="78"/>
      <c r="NKJ42" s="78"/>
      <c r="NKK42" s="78"/>
      <c r="NKL42" s="78"/>
      <c r="NKM42" s="78"/>
      <c r="NKN42" s="78"/>
      <c r="NKO42" s="78"/>
      <c r="NKP42" s="78"/>
      <c r="NKQ42" s="78"/>
      <c r="NKR42" s="78"/>
      <c r="NKS42" s="78"/>
      <c r="NKT42" s="78"/>
      <c r="NKU42" s="78"/>
      <c r="NKV42" s="78"/>
      <c r="NKW42" s="78"/>
      <c r="NKX42" s="78"/>
      <c r="NKY42" s="78"/>
      <c r="NKZ42" s="78"/>
      <c r="NLA42" s="78"/>
      <c r="NLB42" s="78"/>
      <c r="NLC42" s="78"/>
      <c r="NLD42" s="78"/>
      <c r="NLE42" s="78"/>
      <c r="NLF42" s="78"/>
      <c r="NLG42" s="78"/>
      <c r="NLH42" s="78"/>
      <c r="NLI42" s="78"/>
      <c r="NLJ42" s="78"/>
      <c r="NLK42" s="78"/>
      <c r="NLL42" s="78"/>
      <c r="NLM42" s="78"/>
      <c r="NLN42" s="78"/>
      <c r="NLO42" s="78"/>
      <c r="NLP42" s="78"/>
      <c r="NLQ42" s="78"/>
      <c r="NLR42" s="78"/>
      <c r="NLS42" s="78"/>
      <c r="NLT42" s="78"/>
      <c r="NLU42" s="78"/>
      <c r="NLV42" s="78"/>
      <c r="NLW42" s="78"/>
      <c r="NLX42" s="78"/>
      <c r="NLY42" s="78"/>
      <c r="NLZ42" s="78"/>
      <c r="NMA42" s="78"/>
      <c r="NMB42" s="78"/>
      <c r="NMC42" s="78"/>
      <c r="NMD42" s="78"/>
      <c r="NME42" s="78"/>
      <c r="NMF42" s="78"/>
      <c r="NMG42" s="78"/>
      <c r="NMH42" s="78"/>
      <c r="NMI42" s="78"/>
      <c r="NMJ42" s="78"/>
      <c r="NMK42" s="78"/>
      <c r="NML42" s="78"/>
      <c r="NMM42" s="78"/>
      <c r="NMN42" s="78"/>
      <c r="NMO42" s="78"/>
      <c r="NMP42" s="78"/>
      <c r="NMQ42" s="78"/>
      <c r="NMR42" s="78"/>
      <c r="NMS42" s="78"/>
      <c r="NMT42" s="78"/>
      <c r="NMU42" s="78"/>
      <c r="NMV42" s="78"/>
      <c r="NMW42" s="78"/>
      <c r="NMX42" s="78"/>
      <c r="NMY42" s="78"/>
      <c r="NMZ42" s="78"/>
      <c r="NNA42" s="78"/>
      <c r="NNB42" s="78"/>
      <c r="NNC42" s="78"/>
      <c r="NND42" s="78"/>
      <c r="NNE42" s="78"/>
      <c r="NNF42" s="78"/>
      <c r="NNG42" s="78"/>
      <c r="NNH42" s="78"/>
      <c r="NNI42" s="78"/>
      <c r="NNJ42" s="78"/>
      <c r="NNK42" s="78"/>
      <c r="NNL42" s="78"/>
      <c r="NNM42" s="78"/>
      <c r="NNN42" s="78"/>
      <c r="NNO42" s="78"/>
      <c r="NNP42" s="78"/>
      <c r="NNQ42" s="78"/>
      <c r="NNR42" s="78"/>
      <c r="NNS42" s="78"/>
      <c r="NNT42" s="78"/>
      <c r="NNU42" s="78"/>
      <c r="NNV42" s="78"/>
      <c r="NNW42" s="78"/>
      <c r="NNX42" s="78"/>
      <c r="NNY42" s="78"/>
      <c r="NNZ42" s="78"/>
      <c r="NOA42" s="78"/>
      <c r="NOB42" s="78"/>
      <c r="NOC42" s="78"/>
      <c r="NOD42" s="78"/>
      <c r="NOE42" s="78"/>
      <c r="NOF42" s="78"/>
      <c r="NOG42" s="78"/>
      <c r="NOH42" s="78"/>
      <c r="NOI42" s="78"/>
      <c r="NOJ42" s="78"/>
      <c r="NOK42" s="78"/>
      <c r="NOL42" s="78"/>
      <c r="NOM42" s="78"/>
      <c r="NON42" s="78"/>
      <c r="NOO42" s="78"/>
      <c r="NOP42" s="78"/>
      <c r="NOQ42" s="78"/>
      <c r="NOR42" s="78"/>
      <c r="NOS42" s="78"/>
      <c r="NOT42" s="78"/>
      <c r="NOU42" s="78"/>
      <c r="NOV42" s="78"/>
      <c r="NOW42" s="78"/>
      <c r="NOX42" s="78"/>
      <c r="NOY42" s="78"/>
      <c r="NOZ42" s="78"/>
      <c r="NPA42" s="78"/>
      <c r="NPB42" s="78"/>
      <c r="NPC42" s="78"/>
      <c r="NPD42" s="78"/>
      <c r="NPE42" s="78"/>
      <c r="NPF42" s="78"/>
      <c r="NPG42" s="78"/>
      <c r="NPH42" s="78"/>
      <c r="NPI42" s="78"/>
      <c r="NPJ42" s="78"/>
      <c r="NPK42" s="78"/>
      <c r="NPL42" s="78"/>
      <c r="NPM42" s="78"/>
      <c r="NPN42" s="78"/>
      <c r="NPO42" s="78"/>
      <c r="NPP42" s="78"/>
      <c r="NPQ42" s="78"/>
      <c r="NPR42" s="78"/>
      <c r="NPS42" s="78"/>
      <c r="NPT42" s="78"/>
      <c r="NPU42" s="78"/>
      <c r="NPV42" s="78"/>
      <c r="NPW42" s="78"/>
      <c r="NPX42" s="78"/>
      <c r="NPY42" s="78"/>
      <c r="NPZ42" s="78"/>
      <c r="NQA42" s="78"/>
      <c r="NQB42" s="78"/>
      <c r="NQC42" s="78"/>
      <c r="NQD42" s="78"/>
      <c r="NQE42" s="78"/>
      <c r="NQF42" s="78"/>
      <c r="NQG42" s="78"/>
      <c r="NQH42" s="78"/>
      <c r="NQI42" s="78"/>
      <c r="NQJ42" s="78"/>
      <c r="NQK42" s="78"/>
      <c r="NQL42" s="78"/>
      <c r="NQM42" s="78"/>
      <c r="NQN42" s="78"/>
      <c r="NQO42" s="78"/>
      <c r="NQP42" s="78"/>
      <c r="NQQ42" s="78"/>
      <c r="NQR42" s="78"/>
      <c r="NQS42" s="78"/>
      <c r="NQT42" s="78"/>
      <c r="NQU42" s="78"/>
      <c r="NQV42" s="78"/>
      <c r="NQW42" s="78"/>
      <c r="NQX42" s="78"/>
      <c r="NQY42" s="78"/>
      <c r="NQZ42" s="78"/>
      <c r="NRA42" s="78"/>
      <c r="NRB42" s="78"/>
      <c r="NRC42" s="78"/>
      <c r="NRD42" s="78"/>
      <c r="NRE42" s="78"/>
      <c r="NRF42" s="78"/>
      <c r="NRG42" s="78"/>
      <c r="NRH42" s="78"/>
      <c r="NRI42" s="78"/>
      <c r="NRJ42" s="78"/>
      <c r="NRK42" s="78"/>
      <c r="NRL42" s="78"/>
      <c r="NRM42" s="78"/>
      <c r="NRN42" s="78"/>
      <c r="NRO42" s="78"/>
      <c r="NRP42" s="78"/>
      <c r="NRQ42" s="78"/>
      <c r="NRR42" s="78"/>
      <c r="NRS42" s="78"/>
      <c r="NRT42" s="78"/>
      <c r="NRU42" s="78"/>
      <c r="NRV42" s="78"/>
      <c r="NRW42" s="78"/>
      <c r="NRX42" s="78"/>
      <c r="NRY42" s="78"/>
      <c r="NRZ42" s="78"/>
      <c r="NSA42" s="78"/>
      <c r="NSB42" s="78"/>
      <c r="NSC42" s="78"/>
      <c r="NSD42" s="78"/>
      <c r="NSE42" s="78"/>
      <c r="NSF42" s="78"/>
      <c r="NSG42" s="78"/>
      <c r="NSH42" s="78"/>
      <c r="NSI42" s="78"/>
      <c r="NSJ42" s="78"/>
      <c r="NSK42" s="78"/>
      <c r="NSL42" s="78"/>
      <c r="NSM42" s="78"/>
      <c r="NSN42" s="78"/>
      <c r="NSO42" s="78"/>
      <c r="NSP42" s="78"/>
      <c r="NSQ42" s="78"/>
      <c r="NSR42" s="78"/>
      <c r="NSS42" s="78"/>
      <c r="NST42" s="78"/>
      <c r="NSU42" s="78"/>
      <c r="NSV42" s="78"/>
      <c r="NSW42" s="78"/>
      <c r="NSX42" s="78"/>
      <c r="NSY42" s="78"/>
      <c r="NSZ42" s="78"/>
      <c r="NTA42" s="78"/>
      <c r="NTB42" s="78"/>
      <c r="NTC42" s="78"/>
      <c r="NTD42" s="78"/>
      <c r="NTE42" s="78"/>
      <c r="NTF42" s="78"/>
      <c r="NTG42" s="78"/>
      <c r="NTH42" s="78"/>
      <c r="NTI42" s="78"/>
      <c r="NTJ42" s="78"/>
      <c r="NTK42" s="78"/>
      <c r="NTL42" s="78"/>
      <c r="NTM42" s="78"/>
      <c r="NTN42" s="78"/>
      <c r="NTO42" s="78"/>
      <c r="NTP42" s="78"/>
      <c r="NTQ42" s="78"/>
      <c r="NTR42" s="78"/>
      <c r="NTS42" s="78"/>
      <c r="NTT42" s="78"/>
      <c r="NTU42" s="78"/>
      <c r="NTV42" s="78"/>
      <c r="NTW42" s="78"/>
      <c r="NTX42" s="78"/>
      <c r="NTY42" s="78"/>
      <c r="NTZ42" s="78"/>
      <c r="NUA42" s="78"/>
      <c r="NUB42" s="78"/>
      <c r="NUC42" s="78"/>
      <c r="NUD42" s="78"/>
      <c r="NUE42" s="78"/>
      <c r="NUF42" s="78"/>
      <c r="NUG42" s="78"/>
      <c r="NUH42" s="78"/>
      <c r="NUI42" s="78"/>
      <c r="NUJ42" s="78"/>
      <c r="NUK42" s="78"/>
      <c r="NUL42" s="78"/>
      <c r="NUM42" s="78"/>
      <c r="NUN42" s="78"/>
      <c r="NUO42" s="78"/>
      <c r="NUP42" s="78"/>
      <c r="NUQ42" s="78"/>
      <c r="NUR42" s="78"/>
      <c r="NUS42" s="78"/>
      <c r="NUT42" s="78"/>
      <c r="NUU42" s="78"/>
      <c r="NUV42" s="78"/>
      <c r="NUW42" s="78"/>
      <c r="NUX42" s="78"/>
      <c r="NUY42" s="78"/>
      <c r="NUZ42" s="78"/>
      <c r="NVA42" s="78"/>
      <c r="NVB42" s="78"/>
      <c r="NVC42" s="78"/>
      <c r="NVD42" s="78"/>
      <c r="NVE42" s="78"/>
      <c r="NVF42" s="78"/>
      <c r="NVG42" s="78"/>
      <c r="NVH42" s="78"/>
      <c r="NVI42" s="78"/>
      <c r="NVJ42" s="78"/>
      <c r="NVK42" s="78"/>
      <c r="NVL42" s="78"/>
      <c r="NVM42" s="78"/>
      <c r="NVN42" s="78"/>
      <c r="NVO42" s="78"/>
      <c r="NVP42" s="78"/>
      <c r="NVQ42" s="78"/>
      <c r="NVR42" s="78"/>
      <c r="NVS42" s="78"/>
      <c r="NVT42" s="78"/>
      <c r="NVU42" s="78"/>
      <c r="NVV42" s="78"/>
      <c r="NVW42" s="78"/>
      <c r="NVX42" s="78"/>
      <c r="NVY42" s="78"/>
      <c r="NVZ42" s="78"/>
      <c r="NWA42" s="78"/>
      <c r="NWB42" s="78"/>
      <c r="NWC42" s="78"/>
      <c r="NWD42" s="78"/>
      <c r="NWE42" s="78"/>
      <c r="NWF42" s="78"/>
      <c r="NWG42" s="78"/>
      <c r="NWH42" s="78"/>
      <c r="NWI42" s="78"/>
      <c r="NWJ42" s="78"/>
      <c r="NWK42" s="78"/>
      <c r="NWL42" s="78"/>
      <c r="NWM42" s="78"/>
      <c r="NWN42" s="78"/>
      <c r="NWO42" s="78"/>
      <c r="NWP42" s="78"/>
      <c r="NWQ42" s="78"/>
      <c r="NWR42" s="78"/>
      <c r="NWS42" s="78"/>
      <c r="NWT42" s="78"/>
      <c r="NWU42" s="78"/>
      <c r="NWV42" s="78"/>
      <c r="NWW42" s="78"/>
      <c r="NWX42" s="78"/>
      <c r="NWY42" s="78"/>
      <c r="NWZ42" s="78"/>
      <c r="NXA42" s="78"/>
      <c r="NXB42" s="78"/>
      <c r="NXC42" s="78"/>
      <c r="NXD42" s="78"/>
      <c r="NXE42" s="78"/>
      <c r="NXF42" s="78"/>
      <c r="NXG42" s="78"/>
      <c r="NXH42" s="78"/>
      <c r="NXI42" s="78"/>
      <c r="NXJ42" s="78"/>
      <c r="NXK42" s="78"/>
      <c r="NXL42" s="78"/>
      <c r="NXM42" s="78"/>
      <c r="NXN42" s="78"/>
      <c r="NXO42" s="78"/>
      <c r="NXP42" s="78"/>
      <c r="NXQ42" s="78"/>
      <c r="NXR42" s="78"/>
      <c r="NXS42" s="78"/>
      <c r="NXT42" s="78"/>
      <c r="NXU42" s="78"/>
      <c r="NXV42" s="78"/>
      <c r="NXW42" s="78"/>
      <c r="NXX42" s="78"/>
      <c r="NXY42" s="78"/>
      <c r="NXZ42" s="78"/>
      <c r="NYA42" s="78"/>
      <c r="NYB42" s="78"/>
      <c r="NYC42" s="78"/>
      <c r="NYD42" s="78"/>
      <c r="NYE42" s="78"/>
      <c r="NYF42" s="78"/>
      <c r="NYG42" s="78"/>
      <c r="NYH42" s="78"/>
      <c r="NYI42" s="78"/>
      <c r="NYJ42" s="78"/>
      <c r="NYK42" s="78"/>
      <c r="NYL42" s="78"/>
      <c r="NYM42" s="78"/>
      <c r="NYN42" s="78"/>
      <c r="NYO42" s="78"/>
      <c r="NYP42" s="78"/>
      <c r="NYQ42" s="78"/>
      <c r="NYR42" s="78"/>
      <c r="NYS42" s="78"/>
      <c r="NYT42" s="78"/>
      <c r="NYU42" s="78"/>
      <c r="NYV42" s="78"/>
      <c r="NYW42" s="78"/>
      <c r="NYX42" s="78"/>
      <c r="NYY42" s="78"/>
      <c r="NYZ42" s="78"/>
      <c r="NZA42" s="78"/>
      <c r="NZB42" s="78"/>
      <c r="NZC42" s="78"/>
      <c r="NZD42" s="78"/>
      <c r="NZE42" s="78"/>
      <c r="NZF42" s="78"/>
      <c r="NZG42" s="78"/>
      <c r="NZH42" s="78"/>
      <c r="NZI42" s="78"/>
      <c r="NZJ42" s="78"/>
      <c r="NZK42" s="78"/>
      <c r="NZL42" s="78"/>
      <c r="NZM42" s="78"/>
      <c r="NZN42" s="78"/>
      <c r="NZO42" s="78"/>
      <c r="NZP42" s="78"/>
      <c r="NZQ42" s="78"/>
      <c r="NZR42" s="78"/>
      <c r="NZS42" s="78"/>
      <c r="NZT42" s="78"/>
      <c r="NZU42" s="78"/>
      <c r="NZV42" s="78"/>
      <c r="NZW42" s="78"/>
      <c r="NZX42" s="78"/>
      <c r="NZY42" s="78"/>
      <c r="NZZ42" s="78"/>
      <c r="OAA42" s="78"/>
      <c r="OAB42" s="78"/>
      <c r="OAC42" s="78"/>
      <c r="OAD42" s="78"/>
      <c r="OAE42" s="78"/>
      <c r="OAF42" s="78"/>
      <c r="OAG42" s="78"/>
      <c r="OAH42" s="78"/>
      <c r="OAI42" s="78"/>
      <c r="OAJ42" s="78"/>
      <c r="OAK42" s="78"/>
      <c r="OAL42" s="78"/>
      <c r="OAM42" s="78"/>
      <c r="OAN42" s="78"/>
      <c r="OAO42" s="78"/>
      <c r="OAP42" s="78"/>
      <c r="OAQ42" s="78"/>
      <c r="OAR42" s="78"/>
      <c r="OAS42" s="78"/>
      <c r="OAT42" s="78"/>
      <c r="OAU42" s="78"/>
      <c r="OAV42" s="78"/>
      <c r="OAW42" s="78"/>
      <c r="OAX42" s="78"/>
      <c r="OAY42" s="78"/>
      <c r="OAZ42" s="78"/>
      <c r="OBA42" s="78"/>
      <c r="OBB42" s="78"/>
      <c r="OBC42" s="78"/>
      <c r="OBD42" s="78"/>
      <c r="OBE42" s="78"/>
      <c r="OBF42" s="78"/>
      <c r="OBG42" s="78"/>
      <c r="OBH42" s="78"/>
      <c r="OBI42" s="78"/>
      <c r="OBJ42" s="78"/>
      <c r="OBK42" s="78"/>
      <c r="OBL42" s="78"/>
      <c r="OBM42" s="78"/>
      <c r="OBN42" s="78"/>
      <c r="OBO42" s="78"/>
      <c r="OBP42" s="78"/>
      <c r="OBQ42" s="78"/>
      <c r="OBR42" s="78"/>
      <c r="OBS42" s="78"/>
      <c r="OBT42" s="78"/>
      <c r="OBU42" s="78"/>
      <c r="OBV42" s="78"/>
      <c r="OBW42" s="78"/>
      <c r="OBX42" s="78"/>
      <c r="OBY42" s="78"/>
      <c r="OBZ42" s="78"/>
      <c r="OCA42" s="78"/>
      <c r="OCB42" s="78"/>
      <c r="OCC42" s="78"/>
      <c r="OCD42" s="78"/>
      <c r="OCE42" s="78"/>
      <c r="OCF42" s="78"/>
      <c r="OCG42" s="78"/>
      <c r="OCH42" s="78"/>
      <c r="OCI42" s="78"/>
      <c r="OCJ42" s="78"/>
      <c r="OCK42" s="78"/>
      <c r="OCL42" s="78"/>
      <c r="OCM42" s="78"/>
      <c r="OCN42" s="78"/>
      <c r="OCO42" s="78"/>
      <c r="OCP42" s="78"/>
      <c r="OCQ42" s="78"/>
      <c r="OCR42" s="78"/>
      <c r="OCS42" s="78"/>
      <c r="OCT42" s="78"/>
      <c r="OCU42" s="78"/>
      <c r="OCV42" s="78"/>
      <c r="OCW42" s="78"/>
      <c r="OCX42" s="78"/>
      <c r="OCY42" s="78"/>
      <c r="OCZ42" s="78"/>
      <c r="ODA42" s="78"/>
      <c r="ODB42" s="78"/>
      <c r="ODC42" s="78"/>
      <c r="ODD42" s="78"/>
      <c r="ODE42" s="78"/>
      <c r="ODF42" s="78"/>
      <c r="ODG42" s="78"/>
      <c r="ODH42" s="78"/>
      <c r="ODI42" s="78"/>
      <c r="ODJ42" s="78"/>
      <c r="ODK42" s="78"/>
      <c r="ODL42" s="78"/>
      <c r="ODM42" s="78"/>
      <c r="ODN42" s="78"/>
      <c r="ODO42" s="78"/>
      <c r="ODP42" s="78"/>
      <c r="ODQ42" s="78"/>
      <c r="ODR42" s="78"/>
      <c r="ODS42" s="78"/>
      <c r="ODT42" s="78"/>
      <c r="ODU42" s="78"/>
      <c r="ODV42" s="78"/>
      <c r="ODW42" s="78"/>
      <c r="ODX42" s="78"/>
      <c r="ODY42" s="78"/>
      <c r="ODZ42" s="78"/>
      <c r="OEA42" s="78"/>
      <c r="OEB42" s="78"/>
      <c r="OEC42" s="78"/>
      <c r="OED42" s="78"/>
      <c r="OEE42" s="78"/>
      <c r="OEF42" s="78"/>
      <c r="OEG42" s="78"/>
      <c r="OEH42" s="78"/>
      <c r="OEI42" s="78"/>
      <c r="OEJ42" s="78"/>
      <c r="OEK42" s="78"/>
      <c r="OEL42" s="78"/>
      <c r="OEM42" s="78"/>
      <c r="OEN42" s="78"/>
      <c r="OEO42" s="78"/>
      <c r="OEP42" s="78"/>
      <c r="OEQ42" s="78"/>
      <c r="OER42" s="78"/>
      <c r="OES42" s="78"/>
      <c r="OET42" s="78"/>
      <c r="OEU42" s="78"/>
      <c r="OEV42" s="78"/>
      <c r="OEW42" s="78"/>
      <c r="OEX42" s="78"/>
      <c r="OEY42" s="78"/>
      <c r="OEZ42" s="78"/>
      <c r="OFA42" s="78"/>
      <c r="OFB42" s="78"/>
      <c r="OFC42" s="78"/>
      <c r="OFD42" s="78"/>
      <c r="OFE42" s="78"/>
      <c r="OFF42" s="78"/>
      <c r="OFG42" s="78"/>
      <c r="OFH42" s="78"/>
      <c r="OFI42" s="78"/>
      <c r="OFJ42" s="78"/>
      <c r="OFK42" s="78"/>
      <c r="OFL42" s="78"/>
      <c r="OFM42" s="78"/>
      <c r="OFN42" s="78"/>
      <c r="OFO42" s="78"/>
      <c r="OFP42" s="78"/>
      <c r="OFQ42" s="78"/>
      <c r="OFR42" s="78"/>
      <c r="OFS42" s="78"/>
      <c r="OFT42" s="78"/>
      <c r="OFU42" s="78"/>
      <c r="OFV42" s="78"/>
      <c r="OFW42" s="78"/>
      <c r="OFX42" s="78"/>
      <c r="OFY42" s="78"/>
      <c r="OFZ42" s="78"/>
      <c r="OGA42" s="78"/>
      <c r="OGB42" s="78"/>
      <c r="OGC42" s="78"/>
      <c r="OGD42" s="78"/>
      <c r="OGE42" s="78"/>
      <c r="OGF42" s="78"/>
      <c r="OGG42" s="78"/>
      <c r="OGH42" s="78"/>
      <c r="OGI42" s="78"/>
      <c r="OGJ42" s="78"/>
      <c r="OGK42" s="78"/>
      <c r="OGL42" s="78"/>
      <c r="OGM42" s="78"/>
      <c r="OGN42" s="78"/>
      <c r="OGO42" s="78"/>
      <c r="OGP42" s="78"/>
      <c r="OGQ42" s="78"/>
      <c r="OGR42" s="78"/>
      <c r="OGS42" s="78"/>
      <c r="OGT42" s="78"/>
      <c r="OGU42" s="78"/>
      <c r="OGV42" s="78"/>
      <c r="OGW42" s="78"/>
      <c r="OGX42" s="78"/>
      <c r="OGY42" s="78"/>
      <c r="OGZ42" s="78"/>
      <c r="OHA42" s="78"/>
      <c r="OHB42" s="78"/>
      <c r="OHC42" s="78"/>
      <c r="OHD42" s="78"/>
      <c r="OHE42" s="78"/>
      <c r="OHF42" s="78"/>
      <c r="OHG42" s="78"/>
      <c r="OHH42" s="78"/>
      <c r="OHI42" s="78"/>
      <c r="OHJ42" s="78"/>
      <c r="OHK42" s="78"/>
      <c r="OHL42" s="78"/>
      <c r="OHM42" s="78"/>
      <c r="OHN42" s="78"/>
      <c r="OHO42" s="78"/>
      <c r="OHP42" s="78"/>
      <c r="OHQ42" s="78"/>
      <c r="OHR42" s="78"/>
      <c r="OHS42" s="78"/>
      <c r="OHT42" s="78"/>
      <c r="OHU42" s="78"/>
      <c r="OHV42" s="78"/>
      <c r="OHW42" s="78"/>
      <c r="OHX42" s="78"/>
      <c r="OHY42" s="78"/>
      <c r="OHZ42" s="78"/>
      <c r="OIA42" s="78"/>
      <c r="OIB42" s="78"/>
      <c r="OIC42" s="78"/>
      <c r="OID42" s="78"/>
      <c r="OIE42" s="78"/>
      <c r="OIF42" s="78"/>
      <c r="OIG42" s="78"/>
      <c r="OIH42" s="78"/>
      <c r="OII42" s="78"/>
      <c r="OIJ42" s="78"/>
      <c r="OIK42" s="78"/>
      <c r="OIL42" s="78"/>
      <c r="OIM42" s="78"/>
      <c r="OIN42" s="78"/>
      <c r="OIO42" s="78"/>
      <c r="OIP42" s="78"/>
      <c r="OIQ42" s="78"/>
      <c r="OIR42" s="78"/>
      <c r="OIS42" s="78"/>
      <c r="OIT42" s="78"/>
      <c r="OIU42" s="78"/>
      <c r="OIV42" s="78"/>
      <c r="OIW42" s="78"/>
      <c r="OIX42" s="78"/>
      <c r="OIY42" s="78"/>
      <c r="OIZ42" s="78"/>
      <c r="OJA42" s="78"/>
      <c r="OJB42" s="78"/>
      <c r="OJC42" s="78"/>
      <c r="OJD42" s="78"/>
      <c r="OJE42" s="78"/>
      <c r="OJF42" s="78"/>
      <c r="OJG42" s="78"/>
      <c r="OJH42" s="78"/>
      <c r="OJI42" s="78"/>
      <c r="OJJ42" s="78"/>
      <c r="OJK42" s="78"/>
      <c r="OJL42" s="78"/>
      <c r="OJM42" s="78"/>
      <c r="OJN42" s="78"/>
      <c r="OJO42" s="78"/>
      <c r="OJP42" s="78"/>
      <c r="OJQ42" s="78"/>
      <c r="OJR42" s="78"/>
      <c r="OJS42" s="78"/>
      <c r="OJT42" s="78"/>
      <c r="OJU42" s="78"/>
      <c r="OJV42" s="78"/>
      <c r="OJW42" s="78"/>
      <c r="OJX42" s="78"/>
      <c r="OJY42" s="78"/>
      <c r="OJZ42" s="78"/>
      <c r="OKA42" s="78"/>
      <c r="OKB42" s="78"/>
      <c r="OKC42" s="78"/>
      <c r="OKD42" s="78"/>
      <c r="OKE42" s="78"/>
      <c r="OKF42" s="78"/>
      <c r="OKG42" s="78"/>
      <c r="OKH42" s="78"/>
      <c r="OKI42" s="78"/>
      <c r="OKJ42" s="78"/>
      <c r="OKK42" s="78"/>
      <c r="OKL42" s="78"/>
      <c r="OKM42" s="78"/>
      <c r="OKN42" s="78"/>
      <c r="OKO42" s="78"/>
      <c r="OKP42" s="78"/>
      <c r="OKQ42" s="78"/>
      <c r="OKR42" s="78"/>
      <c r="OKS42" s="78"/>
      <c r="OKT42" s="78"/>
      <c r="OKU42" s="78"/>
      <c r="OKV42" s="78"/>
      <c r="OKW42" s="78"/>
      <c r="OKX42" s="78"/>
      <c r="OKY42" s="78"/>
      <c r="OKZ42" s="78"/>
      <c r="OLA42" s="78"/>
      <c r="OLB42" s="78"/>
      <c r="OLC42" s="78"/>
      <c r="OLD42" s="78"/>
      <c r="OLE42" s="78"/>
      <c r="OLF42" s="78"/>
      <c r="OLG42" s="78"/>
      <c r="OLH42" s="78"/>
      <c r="OLI42" s="78"/>
      <c r="OLJ42" s="78"/>
      <c r="OLK42" s="78"/>
      <c r="OLL42" s="78"/>
      <c r="OLM42" s="78"/>
      <c r="OLN42" s="78"/>
      <c r="OLO42" s="78"/>
      <c r="OLP42" s="78"/>
      <c r="OLQ42" s="78"/>
      <c r="OLR42" s="78"/>
      <c r="OLS42" s="78"/>
      <c r="OLT42" s="78"/>
      <c r="OLU42" s="78"/>
      <c r="OLV42" s="78"/>
      <c r="OLW42" s="78"/>
      <c r="OLX42" s="78"/>
      <c r="OLY42" s="78"/>
      <c r="OLZ42" s="78"/>
      <c r="OMA42" s="78"/>
      <c r="OMB42" s="78"/>
      <c r="OMC42" s="78"/>
      <c r="OMD42" s="78"/>
      <c r="OME42" s="78"/>
      <c r="OMF42" s="78"/>
      <c r="OMG42" s="78"/>
      <c r="OMH42" s="78"/>
      <c r="OMI42" s="78"/>
      <c r="OMJ42" s="78"/>
      <c r="OMK42" s="78"/>
      <c r="OML42" s="78"/>
      <c r="OMM42" s="78"/>
      <c r="OMN42" s="78"/>
      <c r="OMO42" s="78"/>
      <c r="OMP42" s="78"/>
      <c r="OMQ42" s="78"/>
      <c r="OMR42" s="78"/>
      <c r="OMS42" s="78"/>
      <c r="OMT42" s="78"/>
      <c r="OMU42" s="78"/>
      <c r="OMV42" s="78"/>
      <c r="OMW42" s="78"/>
      <c r="OMX42" s="78"/>
      <c r="OMY42" s="78"/>
      <c r="OMZ42" s="78"/>
      <c r="ONA42" s="78"/>
      <c r="ONB42" s="78"/>
      <c r="ONC42" s="78"/>
      <c r="OND42" s="78"/>
      <c r="ONE42" s="78"/>
      <c r="ONF42" s="78"/>
      <c r="ONG42" s="78"/>
      <c r="ONH42" s="78"/>
      <c r="ONI42" s="78"/>
      <c r="ONJ42" s="78"/>
      <c r="ONK42" s="78"/>
      <c r="ONL42" s="78"/>
      <c r="ONM42" s="78"/>
      <c r="ONN42" s="78"/>
      <c r="ONO42" s="78"/>
      <c r="ONP42" s="78"/>
      <c r="ONQ42" s="78"/>
      <c r="ONR42" s="78"/>
      <c r="ONS42" s="78"/>
      <c r="ONT42" s="78"/>
      <c r="ONU42" s="78"/>
      <c r="ONV42" s="78"/>
      <c r="ONW42" s="78"/>
      <c r="ONX42" s="78"/>
      <c r="ONY42" s="78"/>
      <c r="ONZ42" s="78"/>
      <c r="OOA42" s="78"/>
      <c r="OOB42" s="78"/>
      <c r="OOC42" s="78"/>
      <c r="OOD42" s="78"/>
      <c r="OOE42" s="78"/>
      <c r="OOF42" s="78"/>
      <c r="OOG42" s="78"/>
      <c r="OOH42" s="78"/>
      <c r="OOI42" s="78"/>
      <c r="OOJ42" s="78"/>
      <c r="OOK42" s="78"/>
      <c r="OOL42" s="78"/>
      <c r="OOM42" s="78"/>
      <c r="OON42" s="78"/>
      <c r="OOO42" s="78"/>
      <c r="OOP42" s="78"/>
      <c r="OOQ42" s="78"/>
      <c r="OOR42" s="78"/>
      <c r="OOS42" s="78"/>
      <c r="OOT42" s="78"/>
      <c r="OOU42" s="78"/>
      <c r="OOV42" s="78"/>
      <c r="OOW42" s="78"/>
      <c r="OOX42" s="78"/>
      <c r="OOY42" s="78"/>
      <c r="OOZ42" s="78"/>
      <c r="OPA42" s="78"/>
      <c r="OPB42" s="78"/>
      <c r="OPC42" s="78"/>
      <c r="OPD42" s="78"/>
      <c r="OPE42" s="78"/>
      <c r="OPF42" s="78"/>
      <c r="OPG42" s="78"/>
      <c r="OPH42" s="78"/>
      <c r="OPI42" s="78"/>
      <c r="OPJ42" s="78"/>
      <c r="OPK42" s="78"/>
      <c r="OPL42" s="78"/>
      <c r="OPM42" s="78"/>
      <c r="OPN42" s="78"/>
      <c r="OPO42" s="78"/>
      <c r="OPP42" s="78"/>
      <c r="OPQ42" s="78"/>
      <c r="OPR42" s="78"/>
      <c r="OPS42" s="78"/>
      <c r="OPT42" s="78"/>
      <c r="OPU42" s="78"/>
      <c r="OPV42" s="78"/>
      <c r="OPW42" s="78"/>
      <c r="OPX42" s="78"/>
      <c r="OPY42" s="78"/>
      <c r="OPZ42" s="78"/>
      <c r="OQA42" s="78"/>
      <c r="OQB42" s="78"/>
      <c r="OQC42" s="78"/>
      <c r="OQD42" s="78"/>
      <c r="OQE42" s="78"/>
      <c r="OQF42" s="78"/>
      <c r="OQG42" s="78"/>
      <c r="OQH42" s="78"/>
      <c r="OQI42" s="78"/>
      <c r="OQJ42" s="78"/>
      <c r="OQK42" s="78"/>
      <c r="OQL42" s="78"/>
      <c r="OQM42" s="78"/>
      <c r="OQN42" s="78"/>
      <c r="OQO42" s="78"/>
      <c r="OQP42" s="78"/>
      <c r="OQQ42" s="78"/>
      <c r="OQR42" s="78"/>
      <c r="OQS42" s="78"/>
      <c r="OQT42" s="78"/>
      <c r="OQU42" s="78"/>
      <c r="OQV42" s="78"/>
      <c r="OQW42" s="78"/>
      <c r="OQX42" s="78"/>
      <c r="OQY42" s="78"/>
      <c r="OQZ42" s="78"/>
      <c r="ORA42" s="78"/>
      <c r="ORB42" s="78"/>
      <c r="ORC42" s="78"/>
      <c r="ORD42" s="78"/>
      <c r="ORE42" s="78"/>
      <c r="ORF42" s="78"/>
      <c r="ORG42" s="78"/>
      <c r="ORH42" s="78"/>
      <c r="ORI42" s="78"/>
      <c r="ORJ42" s="78"/>
      <c r="ORK42" s="78"/>
      <c r="ORL42" s="78"/>
      <c r="ORM42" s="78"/>
      <c r="ORN42" s="78"/>
      <c r="ORO42" s="78"/>
      <c r="ORP42" s="78"/>
      <c r="ORQ42" s="78"/>
      <c r="ORR42" s="78"/>
      <c r="ORS42" s="78"/>
      <c r="ORT42" s="78"/>
      <c r="ORU42" s="78"/>
      <c r="ORV42" s="78"/>
      <c r="ORW42" s="78"/>
      <c r="ORX42" s="78"/>
      <c r="ORY42" s="78"/>
      <c r="ORZ42" s="78"/>
      <c r="OSA42" s="78"/>
      <c r="OSB42" s="78"/>
      <c r="OSC42" s="78"/>
      <c r="OSD42" s="78"/>
      <c r="OSE42" s="78"/>
      <c r="OSF42" s="78"/>
      <c r="OSG42" s="78"/>
      <c r="OSH42" s="78"/>
      <c r="OSI42" s="78"/>
      <c r="OSJ42" s="78"/>
      <c r="OSK42" s="78"/>
      <c r="OSL42" s="78"/>
      <c r="OSM42" s="78"/>
      <c r="OSN42" s="78"/>
      <c r="OSO42" s="78"/>
      <c r="OSP42" s="78"/>
      <c r="OSQ42" s="78"/>
      <c r="OSR42" s="78"/>
      <c r="OSS42" s="78"/>
      <c r="OST42" s="78"/>
      <c r="OSU42" s="78"/>
      <c r="OSV42" s="78"/>
      <c r="OSW42" s="78"/>
      <c r="OSX42" s="78"/>
      <c r="OSY42" s="78"/>
      <c r="OSZ42" s="78"/>
      <c r="OTA42" s="78"/>
      <c r="OTB42" s="78"/>
      <c r="OTC42" s="78"/>
      <c r="OTD42" s="78"/>
      <c r="OTE42" s="78"/>
      <c r="OTF42" s="78"/>
      <c r="OTG42" s="78"/>
      <c r="OTH42" s="78"/>
      <c r="OTI42" s="78"/>
      <c r="OTJ42" s="78"/>
      <c r="OTK42" s="78"/>
      <c r="OTL42" s="78"/>
      <c r="OTM42" s="78"/>
      <c r="OTN42" s="78"/>
      <c r="OTO42" s="78"/>
      <c r="OTP42" s="78"/>
      <c r="OTQ42" s="78"/>
      <c r="OTR42" s="78"/>
      <c r="OTS42" s="78"/>
      <c r="OTT42" s="78"/>
      <c r="OTU42" s="78"/>
      <c r="OTV42" s="78"/>
      <c r="OTW42" s="78"/>
      <c r="OTX42" s="78"/>
      <c r="OTY42" s="78"/>
      <c r="OTZ42" s="78"/>
      <c r="OUA42" s="78"/>
      <c r="OUB42" s="78"/>
      <c r="OUC42" s="78"/>
      <c r="OUD42" s="78"/>
      <c r="OUE42" s="78"/>
      <c r="OUF42" s="78"/>
      <c r="OUG42" s="78"/>
      <c r="OUH42" s="78"/>
      <c r="OUI42" s="78"/>
      <c r="OUJ42" s="78"/>
      <c r="OUK42" s="78"/>
      <c r="OUL42" s="78"/>
      <c r="OUM42" s="78"/>
      <c r="OUN42" s="78"/>
      <c r="OUO42" s="78"/>
      <c r="OUP42" s="78"/>
      <c r="OUQ42" s="78"/>
      <c r="OUR42" s="78"/>
      <c r="OUS42" s="78"/>
      <c r="OUT42" s="78"/>
      <c r="OUU42" s="78"/>
      <c r="OUV42" s="78"/>
      <c r="OUW42" s="78"/>
      <c r="OUX42" s="78"/>
      <c r="OUY42" s="78"/>
      <c r="OUZ42" s="78"/>
      <c r="OVA42" s="78"/>
      <c r="OVB42" s="78"/>
      <c r="OVC42" s="78"/>
      <c r="OVD42" s="78"/>
      <c r="OVE42" s="78"/>
      <c r="OVF42" s="78"/>
      <c r="OVG42" s="78"/>
      <c r="OVH42" s="78"/>
      <c r="OVI42" s="78"/>
      <c r="OVJ42" s="78"/>
      <c r="OVK42" s="78"/>
      <c r="OVL42" s="78"/>
      <c r="OVM42" s="78"/>
      <c r="OVN42" s="78"/>
      <c r="OVO42" s="78"/>
      <c r="OVP42" s="78"/>
      <c r="OVQ42" s="78"/>
      <c r="OVR42" s="78"/>
      <c r="OVS42" s="78"/>
      <c r="OVT42" s="78"/>
      <c r="OVU42" s="78"/>
      <c r="OVV42" s="78"/>
      <c r="OVW42" s="78"/>
      <c r="OVX42" s="78"/>
      <c r="OVY42" s="78"/>
      <c r="OVZ42" s="78"/>
      <c r="OWA42" s="78"/>
      <c r="OWB42" s="78"/>
      <c r="OWC42" s="78"/>
      <c r="OWD42" s="78"/>
      <c r="OWE42" s="78"/>
      <c r="OWF42" s="78"/>
      <c r="OWG42" s="78"/>
      <c r="OWH42" s="78"/>
      <c r="OWI42" s="78"/>
      <c r="OWJ42" s="78"/>
      <c r="OWK42" s="78"/>
      <c r="OWL42" s="78"/>
      <c r="OWM42" s="78"/>
      <c r="OWN42" s="78"/>
      <c r="OWO42" s="78"/>
      <c r="OWP42" s="78"/>
      <c r="OWQ42" s="78"/>
      <c r="OWR42" s="78"/>
      <c r="OWS42" s="78"/>
      <c r="OWT42" s="78"/>
      <c r="OWU42" s="78"/>
      <c r="OWV42" s="78"/>
      <c r="OWW42" s="78"/>
      <c r="OWX42" s="78"/>
      <c r="OWY42" s="78"/>
      <c r="OWZ42" s="78"/>
      <c r="OXA42" s="78"/>
      <c r="OXB42" s="78"/>
      <c r="OXC42" s="78"/>
      <c r="OXD42" s="78"/>
      <c r="OXE42" s="78"/>
      <c r="OXF42" s="78"/>
      <c r="OXG42" s="78"/>
      <c r="OXH42" s="78"/>
      <c r="OXI42" s="78"/>
      <c r="OXJ42" s="78"/>
      <c r="OXK42" s="78"/>
      <c r="OXL42" s="78"/>
      <c r="OXM42" s="78"/>
      <c r="OXN42" s="78"/>
      <c r="OXO42" s="78"/>
      <c r="OXP42" s="78"/>
      <c r="OXQ42" s="78"/>
      <c r="OXR42" s="78"/>
      <c r="OXS42" s="78"/>
      <c r="OXT42" s="78"/>
      <c r="OXU42" s="78"/>
      <c r="OXV42" s="78"/>
      <c r="OXW42" s="78"/>
      <c r="OXX42" s="78"/>
      <c r="OXY42" s="78"/>
      <c r="OXZ42" s="78"/>
      <c r="OYA42" s="78"/>
      <c r="OYB42" s="78"/>
      <c r="OYC42" s="78"/>
      <c r="OYD42" s="78"/>
      <c r="OYE42" s="78"/>
      <c r="OYF42" s="78"/>
      <c r="OYG42" s="78"/>
      <c r="OYH42" s="78"/>
      <c r="OYI42" s="78"/>
      <c r="OYJ42" s="78"/>
      <c r="OYK42" s="78"/>
      <c r="OYL42" s="78"/>
      <c r="OYM42" s="78"/>
      <c r="OYN42" s="78"/>
      <c r="OYO42" s="78"/>
      <c r="OYP42" s="78"/>
      <c r="OYQ42" s="78"/>
      <c r="OYR42" s="78"/>
      <c r="OYS42" s="78"/>
      <c r="OYT42" s="78"/>
      <c r="OYU42" s="78"/>
      <c r="OYV42" s="78"/>
      <c r="OYW42" s="78"/>
      <c r="OYX42" s="78"/>
      <c r="OYY42" s="78"/>
      <c r="OYZ42" s="78"/>
      <c r="OZA42" s="78"/>
      <c r="OZB42" s="78"/>
      <c r="OZC42" s="78"/>
      <c r="OZD42" s="78"/>
      <c r="OZE42" s="78"/>
      <c r="OZF42" s="78"/>
      <c r="OZG42" s="78"/>
      <c r="OZH42" s="78"/>
      <c r="OZI42" s="78"/>
      <c r="OZJ42" s="78"/>
      <c r="OZK42" s="78"/>
      <c r="OZL42" s="78"/>
      <c r="OZM42" s="78"/>
      <c r="OZN42" s="78"/>
      <c r="OZO42" s="78"/>
      <c r="OZP42" s="78"/>
      <c r="OZQ42" s="78"/>
      <c r="OZR42" s="78"/>
      <c r="OZS42" s="78"/>
      <c r="OZT42" s="78"/>
      <c r="OZU42" s="78"/>
      <c r="OZV42" s="78"/>
      <c r="OZW42" s="78"/>
      <c r="OZX42" s="78"/>
      <c r="OZY42" s="78"/>
      <c r="OZZ42" s="78"/>
      <c r="PAA42" s="78"/>
      <c r="PAB42" s="78"/>
      <c r="PAC42" s="78"/>
      <c r="PAD42" s="78"/>
      <c r="PAE42" s="78"/>
      <c r="PAF42" s="78"/>
      <c r="PAG42" s="78"/>
      <c r="PAH42" s="78"/>
      <c r="PAI42" s="78"/>
      <c r="PAJ42" s="78"/>
      <c r="PAK42" s="78"/>
      <c r="PAL42" s="78"/>
      <c r="PAM42" s="78"/>
      <c r="PAN42" s="78"/>
      <c r="PAO42" s="78"/>
      <c r="PAP42" s="78"/>
      <c r="PAQ42" s="78"/>
      <c r="PAR42" s="78"/>
      <c r="PAS42" s="78"/>
      <c r="PAT42" s="78"/>
      <c r="PAU42" s="78"/>
      <c r="PAV42" s="78"/>
      <c r="PAW42" s="78"/>
      <c r="PAX42" s="78"/>
      <c r="PAY42" s="78"/>
      <c r="PAZ42" s="78"/>
      <c r="PBA42" s="78"/>
      <c r="PBB42" s="78"/>
      <c r="PBC42" s="78"/>
      <c r="PBD42" s="78"/>
      <c r="PBE42" s="78"/>
      <c r="PBF42" s="78"/>
      <c r="PBG42" s="78"/>
      <c r="PBH42" s="78"/>
      <c r="PBI42" s="78"/>
      <c r="PBJ42" s="78"/>
      <c r="PBK42" s="78"/>
      <c r="PBL42" s="78"/>
      <c r="PBM42" s="78"/>
      <c r="PBN42" s="78"/>
      <c r="PBO42" s="78"/>
      <c r="PBP42" s="78"/>
      <c r="PBQ42" s="78"/>
      <c r="PBR42" s="78"/>
      <c r="PBS42" s="78"/>
      <c r="PBT42" s="78"/>
      <c r="PBU42" s="78"/>
      <c r="PBV42" s="78"/>
      <c r="PBW42" s="78"/>
      <c r="PBX42" s="78"/>
      <c r="PBY42" s="78"/>
      <c r="PBZ42" s="78"/>
      <c r="PCA42" s="78"/>
      <c r="PCB42" s="78"/>
      <c r="PCC42" s="78"/>
      <c r="PCD42" s="78"/>
      <c r="PCE42" s="78"/>
      <c r="PCF42" s="78"/>
      <c r="PCG42" s="78"/>
      <c r="PCH42" s="78"/>
      <c r="PCI42" s="78"/>
      <c r="PCJ42" s="78"/>
      <c r="PCK42" s="78"/>
      <c r="PCL42" s="78"/>
      <c r="PCM42" s="78"/>
      <c r="PCN42" s="78"/>
      <c r="PCO42" s="78"/>
      <c r="PCP42" s="78"/>
      <c r="PCQ42" s="78"/>
      <c r="PCR42" s="78"/>
      <c r="PCS42" s="78"/>
      <c r="PCT42" s="78"/>
      <c r="PCU42" s="78"/>
      <c r="PCV42" s="78"/>
      <c r="PCW42" s="78"/>
      <c r="PCX42" s="78"/>
      <c r="PCY42" s="78"/>
      <c r="PCZ42" s="78"/>
      <c r="PDA42" s="78"/>
      <c r="PDB42" s="78"/>
      <c r="PDC42" s="78"/>
      <c r="PDD42" s="78"/>
      <c r="PDE42" s="78"/>
      <c r="PDF42" s="78"/>
      <c r="PDG42" s="78"/>
      <c r="PDH42" s="78"/>
      <c r="PDI42" s="78"/>
      <c r="PDJ42" s="78"/>
      <c r="PDK42" s="78"/>
      <c r="PDL42" s="78"/>
      <c r="PDM42" s="78"/>
      <c r="PDN42" s="78"/>
      <c r="PDO42" s="78"/>
      <c r="PDP42" s="78"/>
      <c r="PDQ42" s="78"/>
      <c r="PDR42" s="78"/>
      <c r="PDS42" s="78"/>
      <c r="PDT42" s="78"/>
      <c r="PDU42" s="78"/>
      <c r="PDV42" s="78"/>
      <c r="PDW42" s="78"/>
      <c r="PDX42" s="78"/>
      <c r="PDY42" s="78"/>
      <c r="PDZ42" s="78"/>
      <c r="PEA42" s="78"/>
      <c r="PEB42" s="78"/>
      <c r="PEC42" s="78"/>
      <c r="PED42" s="78"/>
      <c r="PEE42" s="78"/>
      <c r="PEF42" s="78"/>
      <c r="PEG42" s="78"/>
      <c r="PEH42" s="78"/>
      <c r="PEI42" s="78"/>
      <c r="PEJ42" s="78"/>
      <c r="PEK42" s="78"/>
      <c r="PEL42" s="78"/>
      <c r="PEM42" s="78"/>
      <c r="PEN42" s="78"/>
      <c r="PEO42" s="78"/>
      <c r="PEP42" s="78"/>
      <c r="PEQ42" s="78"/>
      <c r="PER42" s="78"/>
      <c r="PES42" s="78"/>
      <c r="PET42" s="78"/>
      <c r="PEU42" s="78"/>
      <c r="PEV42" s="78"/>
      <c r="PEW42" s="78"/>
      <c r="PEX42" s="78"/>
      <c r="PEY42" s="78"/>
      <c r="PEZ42" s="78"/>
      <c r="PFA42" s="78"/>
      <c r="PFB42" s="78"/>
      <c r="PFC42" s="78"/>
      <c r="PFD42" s="78"/>
      <c r="PFE42" s="78"/>
      <c r="PFF42" s="78"/>
      <c r="PFG42" s="78"/>
      <c r="PFH42" s="78"/>
      <c r="PFI42" s="78"/>
      <c r="PFJ42" s="78"/>
      <c r="PFK42" s="78"/>
      <c r="PFL42" s="78"/>
      <c r="PFM42" s="78"/>
      <c r="PFN42" s="78"/>
      <c r="PFO42" s="78"/>
      <c r="PFP42" s="78"/>
      <c r="PFQ42" s="78"/>
      <c r="PFR42" s="78"/>
      <c r="PFS42" s="78"/>
      <c r="PFT42" s="78"/>
      <c r="PFU42" s="78"/>
      <c r="PFV42" s="78"/>
      <c r="PFW42" s="78"/>
      <c r="PFX42" s="78"/>
      <c r="PFY42" s="78"/>
      <c r="PFZ42" s="78"/>
      <c r="PGA42" s="78"/>
      <c r="PGB42" s="78"/>
      <c r="PGC42" s="78"/>
      <c r="PGD42" s="78"/>
      <c r="PGE42" s="78"/>
      <c r="PGF42" s="78"/>
      <c r="PGG42" s="78"/>
      <c r="PGH42" s="78"/>
      <c r="PGI42" s="78"/>
      <c r="PGJ42" s="78"/>
      <c r="PGK42" s="78"/>
      <c r="PGL42" s="78"/>
      <c r="PGM42" s="78"/>
      <c r="PGN42" s="78"/>
      <c r="PGO42" s="78"/>
      <c r="PGP42" s="78"/>
      <c r="PGQ42" s="78"/>
      <c r="PGR42" s="78"/>
      <c r="PGS42" s="78"/>
      <c r="PGT42" s="78"/>
      <c r="PGU42" s="78"/>
      <c r="PGV42" s="78"/>
      <c r="PGW42" s="78"/>
      <c r="PGX42" s="78"/>
      <c r="PGY42" s="78"/>
      <c r="PGZ42" s="78"/>
      <c r="PHA42" s="78"/>
      <c r="PHB42" s="78"/>
      <c r="PHC42" s="78"/>
      <c r="PHD42" s="78"/>
      <c r="PHE42" s="78"/>
      <c r="PHF42" s="78"/>
      <c r="PHG42" s="78"/>
      <c r="PHH42" s="78"/>
      <c r="PHI42" s="78"/>
      <c r="PHJ42" s="78"/>
      <c r="PHK42" s="78"/>
      <c r="PHL42" s="78"/>
      <c r="PHM42" s="78"/>
      <c r="PHN42" s="78"/>
      <c r="PHO42" s="78"/>
      <c r="PHP42" s="78"/>
      <c r="PHQ42" s="78"/>
      <c r="PHR42" s="78"/>
      <c r="PHS42" s="78"/>
      <c r="PHT42" s="78"/>
      <c r="PHU42" s="78"/>
      <c r="PHV42" s="78"/>
      <c r="PHW42" s="78"/>
      <c r="PHX42" s="78"/>
      <c r="PHY42" s="78"/>
      <c r="PHZ42" s="78"/>
      <c r="PIA42" s="78"/>
      <c r="PIB42" s="78"/>
      <c r="PIC42" s="78"/>
      <c r="PID42" s="78"/>
      <c r="PIE42" s="78"/>
      <c r="PIF42" s="78"/>
      <c r="PIG42" s="78"/>
      <c r="PIH42" s="78"/>
      <c r="PII42" s="78"/>
      <c r="PIJ42" s="78"/>
      <c r="PIK42" s="78"/>
      <c r="PIL42" s="78"/>
      <c r="PIM42" s="78"/>
      <c r="PIN42" s="78"/>
      <c r="PIO42" s="78"/>
      <c r="PIP42" s="78"/>
      <c r="PIQ42" s="78"/>
      <c r="PIR42" s="78"/>
      <c r="PIS42" s="78"/>
      <c r="PIT42" s="78"/>
      <c r="PIU42" s="78"/>
      <c r="PIV42" s="78"/>
      <c r="PIW42" s="78"/>
      <c r="PIX42" s="78"/>
      <c r="PIY42" s="78"/>
      <c r="PIZ42" s="78"/>
      <c r="PJA42" s="78"/>
      <c r="PJB42" s="78"/>
      <c r="PJC42" s="78"/>
      <c r="PJD42" s="78"/>
      <c r="PJE42" s="78"/>
      <c r="PJF42" s="78"/>
      <c r="PJG42" s="78"/>
      <c r="PJH42" s="78"/>
      <c r="PJI42" s="78"/>
      <c r="PJJ42" s="78"/>
      <c r="PJK42" s="78"/>
      <c r="PJL42" s="78"/>
      <c r="PJM42" s="78"/>
      <c r="PJN42" s="78"/>
      <c r="PJO42" s="78"/>
      <c r="PJP42" s="78"/>
      <c r="PJQ42" s="78"/>
      <c r="PJR42" s="78"/>
      <c r="PJS42" s="78"/>
      <c r="PJT42" s="78"/>
      <c r="PJU42" s="78"/>
      <c r="PJV42" s="78"/>
      <c r="PJW42" s="78"/>
      <c r="PJX42" s="78"/>
      <c r="PJY42" s="78"/>
      <c r="PJZ42" s="78"/>
      <c r="PKA42" s="78"/>
      <c r="PKB42" s="78"/>
      <c r="PKC42" s="78"/>
      <c r="PKD42" s="78"/>
      <c r="PKE42" s="78"/>
      <c r="PKF42" s="78"/>
      <c r="PKG42" s="78"/>
      <c r="PKH42" s="78"/>
      <c r="PKI42" s="78"/>
      <c r="PKJ42" s="78"/>
      <c r="PKK42" s="78"/>
      <c r="PKL42" s="78"/>
      <c r="PKM42" s="78"/>
      <c r="PKN42" s="78"/>
      <c r="PKO42" s="78"/>
      <c r="PKP42" s="78"/>
      <c r="PKQ42" s="78"/>
      <c r="PKR42" s="78"/>
      <c r="PKS42" s="78"/>
      <c r="PKT42" s="78"/>
      <c r="PKU42" s="78"/>
      <c r="PKV42" s="78"/>
      <c r="PKW42" s="78"/>
      <c r="PKX42" s="78"/>
      <c r="PKY42" s="78"/>
      <c r="PKZ42" s="78"/>
      <c r="PLA42" s="78"/>
      <c r="PLB42" s="78"/>
      <c r="PLC42" s="78"/>
      <c r="PLD42" s="78"/>
      <c r="PLE42" s="78"/>
      <c r="PLF42" s="78"/>
      <c r="PLG42" s="78"/>
      <c r="PLH42" s="78"/>
      <c r="PLI42" s="78"/>
      <c r="PLJ42" s="78"/>
      <c r="PLK42" s="78"/>
      <c r="PLL42" s="78"/>
      <c r="PLM42" s="78"/>
      <c r="PLN42" s="78"/>
      <c r="PLO42" s="78"/>
      <c r="PLP42" s="78"/>
      <c r="PLQ42" s="78"/>
      <c r="PLR42" s="78"/>
      <c r="PLS42" s="78"/>
      <c r="PLT42" s="78"/>
      <c r="PLU42" s="78"/>
      <c r="PLV42" s="78"/>
      <c r="PLW42" s="78"/>
      <c r="PLX42" s="78"/>
      <c r="PLY42" s="78"/>
      <c r="PLZ42" s="78"/>
      <c r="PMA42" s="78"/>
      <c r="PMB42" s="78"/>
      <c r="PMC42" s="78"/>
      <c r="PMD42" s="78"/>
      <c r="PME42" s="78"/>
      <c r="PMF42" s="78"/>
      <c r="PMG42" s="78"/>
      <c r="PMH42" s="78"/>
      <c r="PMI42" s="78"/>
      <c r="PMJ42" s="78"/>
      <c r="PMK42" s="78"/>
      <c r="PML42" s="78"/>
      <c r="PMM42" s="78"/>
      <c r="PMN42" s="78"/>
      <c r="PMO42" s="78"/>
      <c r="PMP42" s="78"/>
      <c r="PMQ42" s="78"/>
      <c r="PMR42" s="78"/>
      <c r="PMS42" s="78"/>
      <c r="PMT42" s="78"/>
      <c r="PMU42" s="78"/>
      <c r="PMV42" s="78"/>
      <c r="PMW42" s="78"/>
      <c r="PMX42" s="78"/>
      <c r="PMY42" s="78"/>
      <c r="PMZ42" s="78"/>
      <c r="PNA42" s="78"/>
      <c r="PNB42" s="78"/>
      <c r="PNC42" s="78"/>
      <c r="PND42" s="78"/>
      <c r="PNE42" s="78"/>
      <c r="PNF42" s="78"/>
      <c r="PNG42" s="78"/>
      <c r="PNH42" s="78"/>
      <c r="PNI42" s="78"/>
      <c r="PNJ42" s="78"/>
      <c r="PNK42" s="78"/>
      <c r="PNL42" s="78"/>
      <c r="PNM42" s="78"/>
      <c r="PNN42" s="78"/>
      <c r="PNO42" s="78"/>
      <c r="PNP42" s="78"/>
      <c r="PNQ42" s="78"/>
      <c r="PNR42" s="78"/>
      <c r="PNS42" s="78"/>
      <c r="PNT42" s="78"/>
      <c r="PNU42" s="78"/>
      <c r="PNV42" s="78"/>
      <c r="PNW42" s="78"/>
      <c r="PNX42" s="78"/>
      <c r="PNY42" s="78"/>
      <c r="PNZ42" s="78"/>
      <c r="POA42" s="78"/>
      <c r="POB42" s="78"/>
      <c r="POC42" s="78"/>
      <c r="POD42" s="78"/>
      <c r="POE42" s="78"/>
      <c r="POF42" s="78"/>
      <c r="POG42" s="78"/>
      <c r="POH42" s="78"/>
      <c r="POI42" s="78"/>
      <c r="POJ42" s="78"/>
      <c r="POK42" s="78"/>
      <c r="POL42" s="78"/>
      <c r="POM42" s="78"/>
      <c r="PON42" s="78"/>
      <c r="POO42" s="78"/>
      <c r="POP42" s="78"/>
      <c r="POQ42" s="78"/>
      <c r="POR42" s="78"/>
      <c r="POS42" s="78"/>
      <c r="POT42" s="78"/>
      <c r="POU42" s="78"/>
      <c r="POV42" s="78"/>
      <c r="POW42" s="78"/>
      <c r="POX42" s="78"/>
      <c r="POY42" s="78"/>
      <c r="POZ42" s="78"/>
      <c r="PPA42" s="78"/>
      <c r="PPB42" s="78"/>
      <c r="PPC42" s="78"/>
      <c r="PPD42" s="78"/>
      <c r="PPE42" s="78"/>
      <c r="PPF42" s="78"/>
      <c r="PPG42" s="78"/>
      <c r="PPH42" s="78"/>
      <c r="PPI42" s="78"/>
      <c r="PPJ42" s="78"/>
      <c r="PPK42" s="78"/>
      <c r="PPL42" s="78"/>
      <c r="PPM42" s="78"/>
      <c r="PPN42" s="78"/>
      <c r="PPO42" s="78"/>
      <c r="PPP42" s="78"/>
      <c r="PPQ42" s="78"/>
      <c r="PPR42" s="78"/>
      <c r="PPS42" s="78"/>
      <c r="PPT42" s="78"/>
      <c r="PPU42" s="78"/>
      <c r="PPV42" s="78"/>
      <c r="PPW42" s="78"/>
      <c r="PPX42" s="78"/>
      <c r="PPY42" s="78"/>
      <c r="PPZ42" s="78"/>
      <c r="PQA42" s="78"/>
      <c r="PQB42" s="78"/>
      <c r="PQC42" s="78"/>
      <c r="PQD42" s="78"/>
      <c r="PQE42" s="78"/>
      <c r="PQF42" s="78"/>
      <c r="PQG42" s="78"/>
      <c r="PQH42" s="78"/>
      <c r="PQI42" s="78"/>
      <c r="PQJ42" s="78"/>
      <c r="PQK42" s="78"/>
      <c r="PQL42" s="78"/>
      <c r="PQM42" s="78"/>
      <c r="PQN42" s="78"/>
      <c r="PQO42" s="78"/>
      <c r="PQP42" s="78"/>
      <c r="PQQ42" s="78"/>
      <c r="PQR42" s="78"/>
      <c r="PQS42" s="78"/>
      <c r="PQT42" s="78"/>
      <c r="PQU42" s="78"/>
      <c r="PQV42" s="78"/>
      <c r="PQW42" s="78"/>
      <c r="PQX42" s="78"/>
      <c r="PQY42" s="78"/>
      <c r="PQZ42" s="78"/>
      <c r="PRA42" s="78"/>
      <c r="PRB42" s="78"/>
      <c r="PRC42" s="78"/>
      <c r="PRD42" s="78"/>
      <c r="PRE42" s="78"/>
      <c r="PRF42" s="78"/>
      <c r="PRG42" s="78"/>
      <c r="PRH42" s="78"/>
      <c r="PRI42" s="78"/>
      <c r="PRJ42" s="78"/>
      <c r="PRK42" s="78"/>
      <c r="PRL42" s="78"/>
      <c r="PRM42" s="78"/>
      <c r="PRN42" s="78"/>
      <c r="PRO42" s="78"/>
      <c r="PRP42" s="78"/>
      <c r="PRQ42" s="78"/>
      <c r="PRR42" s="78"/>
      <c r="PRS42" s="78"/>
      <c r="PRT42" s="78"/>
      <c r="PRU42" s="78"/>
      <c r="PRV42" s="78"/>
      <c r="PRW42" s="78"/>
      <c r="PRX42" s="78"/>
      <c r="PRY42" s="78"/>
      <c r="PRZ42" s="78"/>
      <c r="PSA42" s="78"/>
      <c r="PSB42" s="78"/>
      <c r="PSC42" s="78"/>
      <c r="PSD42" s="78"/>
      <c r="PSE42" s="78"/>
      <c r="PSF42" s="78"/>
      <c r="PSG42" s="78"/>
      <c r="PSH42" s="78"/>
      <c r="PSI42" s="78"/>
      <c r="PSJ42" s="78"/>
      <c r="PSK42" s="78"/>
      <c r="PSL42" s="78"/>
      <c r="PSM42" s="78"/>
      <c r="PSN42" s="78"/>
      <c r="PSO42" s="78"/>
      <c r="PSP42" s="78"/>
      <c r="PSQ42" s="78"/>
      <c r="PSR42" s="78"/>
      <c r="PSS42" s="78"/>
      <c r="PST42" s="78"/>
      <c r="PSU42" s="78"/>
      <c r="PSV42" s="78"/>
      <c r="PSW42" s="78"/>
      <c r="PSX42" s="78"/>
      <c r="PSY42" s="78"/>
      <c r="PSZ42" s="78"/>
      <c r="PTA42" s="78"/>
      <c r="PTB42" s="78"/>
      <c r="PTC42" s="78"/>
      <c r="PTD42" s="78"/>
      <c r="PTE42" s="78"/>
      <c r="PTF42" s="78"/>
      <c r="PTG42" s="78"/>
      <c r="PTH42" s="78"/>
      <c r="PTI42" s="78"/>
      <c r="PTJ42" s="78"/>
      <c r="PTK42" s="78"/>
      <c r="PTL42" s="78"/>
      <c r="PTM42" s="78"/>
      <c r="PTN42" s="78"/>
      <c r="PTO42" s="78"/>
      <c r="PTP42" s="78"/>
      <c r="PTQ42" s="78"/>
      <c r="PTR42" s="78"/>
      <c r="PTS42" s="78"/>
      <c r="PTT42" s="78"/>
      <c r="PTU42" s="78"/>
      <c r="PTV42" s="78"/>
      <c r="PTW42" s="78"/>
      <c r="PTX42" s="78"/>
      <c r="PTY42" s="78"/>
      <c r="PTZ42" s="78"/>
      <c r="PUA42" s="78"/>
      <c r="PUB42" s="78"/>
      <c r="PUC42" s="78"/>
      <c r="PUD42" s="78"/>
      <c r="PUE42" s="78"/>
      <c r="PUF42" s="78"/>
      <c r="PUG42" s="78"/>
      <c r="PUH42" s="78"/>
      <c r="PUI42" s="78"/>
      <c r="PUJ42" s="78"/>
      <c r="PUK42" s="78"/>
      <c r="PUL42" s="78"/>
      <c r="PUM42" s="78"/>
      <c r="PUN42" s="78"/>
      <c r="PUO42" s="78"/>
      <c r="PUP42" s="78"/>
      <c r="PUQ42" s="78"/>
      <c r="PUR42" s="78"/>
      <c r="PUS42" s="78"/>
      <c r="PUT42" s="78"/>
      <c r="PUU42" s="78"/>
      <c r="PUV42" s="78"/>
      <c r="PUW42" s="78"/>
      <c r="PUX42" s="78"/>
      <c r="PUY42" s="78"/>
      <c r="PUZ42" s="78"/>
      <c r="PVA42" s="78"/>
      <c r="PVB42" s="78"/>
      <c r="PVC42" s="78"/>
      <c r="PVD42" s="78"/>
      <c r="PVE42" s="78"/>
      <c r="PVF42" s="78"/>
      <c r="PVG42" s="78"/>
      <c r="PVH42" s="78"/>
      <c r="PVI42" s="78"/>
      <c r="PVJ42" s="78"/>
      <c r="PVK42" s="78"/>
      <c r="PVL42" s="78"/>
      <c r="PVM42" s="78"/>
      <c r="PVN42" s="78"/>
      <c r="PVO42" s="78"/>
      <c r="PVP42" s="78"/>
      <c r="PVQ42" s="78"/>
      <c r="PVR42" s="78"/>
      <c r="PVS42" s="78"/>
      <c r="PVT42" s="78"/>
      <c r="PVU42" s="78"/>
      <c r="PVV42" s="78"/>
      <c r="PVW42" s="78"/>
      <c r="PVX42" s="78"/>
      <c r="PVY42" s="78"/>
      <c r="PVZ42" s="78"/>
      <c r="PWA42" s="78"/>
      <c r="PWB42" s="78"/>
      <c r="PWC42" s="78"/>
      <c r="PWD42" s="78"/>
      <c r="PWE42" s="78"/>
      <c r="PWF42" s="78"/>
      <c r="PWG42" s="78"/>
      <c r="PWH42" s="78"/>
      <c r="PWI42" s="78"/>
      <c r="PWJ42" s="78"/>
      <c r="PWK42" s="78"/>
      <c r="PWL42" s="78"/>
      <c r="PWM42" s="78"/>
      <c r="PWN42" s="78"/>
      <c r="PWO42" s="78"/>
      <c r="PWP42" s="78"/>
      <c r="PWQ42" s="78"/>
      <c r="PWR42" s="78"/>
      <c r="PWS42" s="78"/>
      <c r="PWT42" s="78"/>
      <c r="PWU42" s="78"/>
      <c r="PWV42" s="78"/>
      <c r="PWW42" s="78"/>
      <c r="PWX42" s="78"/>
      <c r="PWY42" s="78"/>
      <c r="PWZ42" s="78"/>
      <c r="PXA42" s="78"/>
      <c r="PXB42" s="78"/>
      <c r="PXC42" s="78"/>
      <c r="PXD42" s="78"/>
      <c r="PXE42" s="78"/>
      <c r="PXF42" s="78"/>
      <c r="PXG42" s="78"/>
      <c r="PXH42" s="78"/>
      <c r="PXI42" s="78"/>
      <c r="PXJ42" s="78"/>
      <c r="PXK42" s="78"/>
      <c r="PXL42" s="78"/>
      <c r="PXM42" s="78"/>
      <c r="PXN42" s="78"/>
      <c r="PXO42" s="78"/>
      <c r="PXP42" s="78"/>
      <c r="PXQ42" s="78"/>
      <c r="PXR42" s="78"/>
      <c r="PXS42" s="78"/>
      <c r="PXT42" s="78"/>
      <c r="PXU42" s="78"/>
      <c r="PXV42" s="78"/>
      <c r="PXW42" s="78"/>
      <c r="PXX42" s="78"/>
      <c r="PXY42" s="78"/>
      <c r="PXZ42" s="78"/>
      <c r="PYA42" s="78"/>
      <c r="PYB42" s="78"/>
      <c r="PYC42" s="78"/>
      <c r="PYD42" s="78"/>
      <c r="PYE42" s="78"/>
      <c r="PYF42" s="78"/>
      <c r="PYG42" s="78"/>
      <c r="PYH42" s="78"/>
      <c r="PYI42" s="78"/>
      <c r="PYJ42" s="78"/>
      <c r="PYK42" s="78"/>
      <c r="PYL42" s="78"/>
      <c r="PYM42" s="78"/>
      <c r="PYN42" s="78"/>
      <c r="PYO42" s="78"/>
      <c r="PYP42" s="78"/>
      <c r="PYQ42" s="78"/>
      <c r="PYR42" s="78"/>
      <c r="PYS42" s="78"/>
      <c r="PYT42" s="78"/>
      <c r="PYU42" s="78"/>
      <c r="PYV42" s="78"/>
      <c r="PYW42" s="78"/>
      <c r="PYX42" s="78"/>
      <c r="PYY42" s="78"/>
      <c r="PYZ42" s="78"/>
      <c r="PZA42" s="78"/>
      <c r="PZB42" s="78"/>
      <c r="PZC42" s="78"/>
      <c r="PZD42" s="78"/>
      <c r="PZE42" s="78"/>
      <c r="PZF42" s="78"/>
      <c r="PZG42" s="78"/>
      <c r="PZH42" s="78"/>
      <c r="PZI42" s="78"/>
      <c r="PZJ42" s="78"/>
      <c r="PZK42" s="78"/>
      <c r="PZL42" s="78"/>
      <c r="PZM42" s="78"/>
      <c r="PZN42" s="78"/>
      <c r="PZO42" s="78"/>
      <c r="PZP42" s="78"/>
      <c r="PZQ42" s="78"/>
      <c r="PZR42" s="78"/>
      <c r="PZS42" s="78"/>
      <c r="PZT42" s="78"/>
      <c r="PZU42" s="78"/>
      <c r="PZV42" s="78"/>
      <c r="PZW42" s="78"/>
      <c r="PZX42" s="78"/>
      <c r="PZY42" s="78"/>
      <c r="PZZ42" s="78"/>
      <c r="QAA42" s="78"/>
      <c r="QAB42" s="78"/>
      <c r="QAC42" s="78"/>
      <c r="QAD42" s="78"/>
      <c r="QAE42" s="78"/>
      <c r="QAF42" s="78"/>
      <c r="QAG42" s="78"/>
      <c r="QAH42" s="78"/>
      <c r="QAI42" s="78"/>
      <c r="QAJ42" s="78"/>
      <c r="QAK42" s="78"/>
      <c r="QAL42" s="78"/>
      <c r="QAM42" s="78"/>
      <c r="QAN42" s="78"/>
      <c r="QAO42" s="78"/>
      <c r="QAP42" s="78"/>
      <c r="QAQ42" s="78"/>
      <c r="QAR42" s="78"/>
      <c r="QAS42" s="78"/>
      <c r="QAT42" s="78"/>
      <c r="QAU42" s="78"/>
      <c r="QAV42" s="78"/>
      <c r="QAW42" s="78"/>
      <c r="QAX42" s="78"/>
      <c r="QAY42" s="78"/>
      <c r="QAZ42" s="78"/>
      <c r="QBA42" s="78"/>
      <c r="QBB42" s="78"/>
      <c r="QBC42" s="78"/>
      <c r="QBD42" s="78"/>
      <c r="QBE42" s="78"/>
      <c r="QBF42" s="78"/>
      <c r="QBG42" s="78"/>
      <c r="QBH42" s="78"/>
      <c r="QBI42" s="78"/>
      <c r="QBJ42" s="78"/>
      <c r="QBK42" s="78"/>
      <c r="QBL42" s="78"/>
      <c r="QBM42" s="78"/>
      <c r="QBN42" s="78"/>
      <c r="QBO42" s="78"/>
      <c r="QBP42" s="78"/>
      <c r="QBQ42" s="78"/>
      <c r="QBR42" s="78"/>
      <c r="QBS42" s="78"/>
      <c r="QBT42" s="78"/>
      <c r="QBU42" s="78"/>
      <c r="QBV42" s="78"/>
      <c r="QBW42" s="78"/>
      <c r="QBX42" s="78"/>
      <c r="QBY42" s="78"/>
      <c r="QBZ42" s="78"/>
      <c r="QCA42" s="78"/>
      <c r="QCB42" s="78"/>
      <c r="QCC42" s="78"/>
      <c r="QCD42" s="78"/>
      <c r="QCE42" s="78"/>
      <c r="QCF42" s="78"/>
      <c r="QCG42" s="78"/>
      <c r="QCH42" s="78"/>
      <c r="QCI42" s="78"/>
      <c r="QCJ42" s="78"/>
      <c r="QCK42" s="78"/>
      <c r="QCL42" s="78"/>
      <c r="QCM42" s="78"/>
      <c r="QCN42" s="78"/>
      <c r="QCO42" s="78"/>
      <c r="QCP42" s="78"/>
      <c r="QCQ42" s="78"/>
      <c r="QCR42" s="78"/>
      <c r="QCS42" s="78"/>
      <c r="QCT42" s="78"/>
      <c r="QCU42" s="78"/>
      <c r="QCV42" s="78"/>
      <c r="QCW42" s="78"/>
      <c r="QCX42" s="78"/>
      <c r="QCY42" s="78"/>
      <c r="QCZ42" s="78"/>
      <c r="QDA42" s="78"/>
      <c r="QDB42" s="78"/>
      <c r="QDC42" s="78"/>
      <c r="QDD42" s="78"/>
      <c r="QDE42" s="78"/>
      <c r="QDF42" s="78"/>
      <c r="QDG42" s="78"/>
      <c r="QDH42" s="78"/>
      <c r="QDI42" s="78"/>
      <c r="QDJ42" s="78"/>
      <c r="QDK42" s="78"/>
      <c r="QDL42" s="78"/>
      <c r="QDM42" s="78"/>
      <c r="QDN42" s="78"/>
      <c r="QDO42" s="78"/>
      <c r="QDP42" s="78"/>
      <c r="QDQ42" s="78"/>
      <c r="QDR42" s="78"/>
      <c r="QDS42" s="78"/>
      <c r="QDT42" s="78"/>
      <c r="QDU42" s="78"/>
      <c r="QDV42" s="78"/>
      <c r="QDW42" s="78"/>
      <c r="QDX42" s="78"/>
      <c r="QDY42" s="78"/>
      <c r="QDZ42" s="78"/>
      <c r="QEA42" s="78"/>
      <c r="QEB42" s="78"/>
      <c r="QEC42" s="78"/>
      <c r="QED42" s="78"/>
      <c r="QEE42" s="78"/>
      <c r="QEF42" s="78"/>
      <c r="QEG42" s="78"/>
      <c r="QEH42" s="78"/>
      <c r="QEI42" s="78"/>
      <c r="QEJ42" s="78"/>
      <c r="QEK42" s="78"/>
      <c r="QEL42" s="78"/>
      <c r="QEM42" s="78"/>
      <c r="QEN42" s="78"/>
      <c r="QEO42" s="78"/>
      <c r="QEP42" s="78"/>
      <c r="QEQ42" s="78"/>
      <c r="QER42" s="78"/>
      <c r="QES42" s="78"/>
      <c r="QET42" s="78"/>
      <c r="QEU42" s="78"/>
      <c r="QEV42" s="78"/>
      <c r="QEW42" s="78"/>
      <c r="QEX42" s="78"/>
      <c r="QEY42" s="78"/>
      <c r="QEZ42" s="78"/>
      <c r="QFA42" s="78"/>
      <c r="QFB42" s="78"/>
      <c r="QFC42" s="78"/>
      <c r="QFD42" s="78"/>
      <c r="QFE42" s="78"/>
      <c r="QFF42" s="78"/>
      <c r="QFG42" s="78"/>
      <c r="QFH42" s="78"/>
      <c r="QFI42" s="78"/>
      <c r="QFJ42" s="78"/>
      <c r="QFK42" s="78"/>
      <c r="QFL42" s="78"/>
      <c r="QFM42" s="78"/>
      <c r="QFN42" s="78"/>
      <c r="QFO42" s="78"/>
      <c r="QFP42" s="78"/>
      <c r="QFQ42" s="78"/>
      <c r="QFR42" s="78"/>
      <c r="QFS42" s="78"/>
      <c r="QFT42" s="78"/>
      <c r="QFU42" s="78"/>
      <c r="QFV42" s="78"/>
      <c r="QFW42" s="78"/>
      <c r="QFX42" s="78"/>
      <c r="QFY42" s="78"/>
      <c r="QFZ42" s="78"/>
      <c r="QGA42" s="78"/>
      <c r="QGB42" s="78"/>
      <c r="QGC42" s="78"/>
      <c r="QGD42" s="78"/>
      <c r="QGE42" s="78"/>
      <c r="QGF42" s="78"/>
      <c r="QGG42" s="78"/>
      <c r="QGH42" s="78"/>
      <c r="QGI42" s="78"/>
      <c r="QGJ42" s="78"/>
      <c r="QGK42" s="78"/>
      <c r="QGL42" s="78"/>
      <c r="QGM42" s="78"/>
      <c r="QGN42" s="78"/>
      <c r="QGO42" s="78"/>
      <c r="QGP42" s="78"/>
      <c r="QGQ42" s="78"/>
      <c r="QGR42" s="78"/>
      <c r="QGS42" s="78"/>
      <c r="QGT42" s="78"/>
      <c r="QGU42" s="78"/>
      <c r="QGV42" s="78"/>
      <c r="QGW42" s="78"/>
      <c r="QGX42" s="78"/>
      <c r="QGY42" s="78"/>
      <c r="QGZ42" s="78"/>
      <c r="QHA42" s="78"/>
      <c r="QHB42" s="78"/>
      <c r="QHC42" s="78"/>
      <c r="QHD42" s="78"/>
      <c r="QHE42" s="78"/>
      <c r="QHF42" s="78"/>
      <c r="QHG42" s="78"/>
      <c r="QHH42" s="78"/>
      <c r="QHI42" s="78"/>
      <c r="QHJ42" s="78"/>
      <c r="QHK42" s="78"/>
      <c r="QHL42" s="78"/>
      <c r="QHM42" s="78"/>
      <c r="QHN42" s="78"/>
      <c r="QHO42" s="78"/>
      <c r="QHP42" s="78"/>
      <c r="QHQ42" s="78"/>
      <c r="QHR42" s="78"/>
      <c r="QHS42" s="78"/>
      <c r="QHT42" s="78"/>
      <c r="QHU42" s="78"/>
      <c r="QHV42" s="78"/>
      <c r="QHW42" s="78"/>
      <c r="QHX42" s="78"/>
      <c r="QHY42" s="78"/>
      <c r="QHZ42" s="78"/>
      <c r="QIA42" s="78"/>
      <c r="QIB42" s="78"/>
      <c r="QIC42" s="78"/>
      <c r="QID42" s="78"/>
      <c r="QIE42" s="78"/>
      <c r="QIF42" s="78"/>
      <c r="QIG42" s="78"/>
      <c r="QIH42" s="78"/>
      <c r="QII42" s="78"/>
      <c r="QIJ42" s="78"/>
      <c r="QIK42" s="78"/>
      <c r="QIL42" s="78"/>
      <c r="QIM42" s="78"/>
      <c r="QIN42" s="78"/>
      <c r="QIO42" s="78"/>
      <c r="QIP42" s="78"/>
      <c r="QIQ42" s="78"/>
      <c r="QIR42" s="78"/>
      <c r="QIS42" s="78"/>
      <c r="QIT42" s="78"/>
      <c r="QIU42" s="78"/>
      <c r="QIV42" s="78"/>
      <c r="QIW42" s="78"/>
      <c r="QIX42" s="78"/>
      <c r="QIY42" s="78"/>
      <c r="QIZ42" s="78"/>
      <c r="QJA42" s="78"/>
      <c r="QJB42" s="78"/>
      <c r="QJC42" s="78"/>
      <c r="QJD42" s="78"/>
      <c r="QJE42" s="78"/>
      <c r="QJF42" s="78"/>
      <c r="QJG42" s="78"/>
      <c r="QJH42" s="78"/>
      <c r="QJI42" s="78"/>
      <c r="QJJ42" s="78"/>
      <c r="QJK42" s="78"/>
      <c r="QJL42" s="78"/>
      <c r="QJM42" s="78"/>
      <c r="QJN42" s="78"/>
      <c r="QJO42" s="78"/>
      <c r="QJP42" s="78"/>
      <c r="QJQ42" s="78"/>
      <c r="QJR42" s="78"/>
      <c r="QJS42" s="78"/>
      <c r="QJT42" s="78"/>
      <c r="QJU42" s="78"/>
      <c r="QJV42" s="78"/>
      <c r="QJW42" s="78"/>
      <c r="QJX42" s="78"/>
      <c r="QJY42" s="78"/>
      <c r="QJZ42" s="78"/>
      <c r="QKA42" s="78"/>
      <c r="QKB42" s="78"/>
      <c r="QKC42" s="78"/>
      <c r="QKD42" s="78"/>
      <c r="QKE42" s="78"/>
      <c r="QKF42" s="78"/>
      <c r="QKG42" s="78"/>
      <c r="QKH42" s="78"/>
      <c r="QKI42" s="78"/>
      <c r="QKJ42" s="78"/>
      <c r="QKK42" s="78"/>
      <c r="QKL42" s="78"/>
      <c r="QKM42" s="78"/>
      <c r="QKN42" s="78"/>
      <c r="QKO42" s="78"/>
      <c r="QKP42" s="78"/>
      <c r="QKQ42" s="78"/>
      <c r="QKR42" s="78"/>
      <c r="QKS42" s="78"/>
      <c r="QKT42" s="78"/>
      <c r="QKU42" s="78"/>
      <c r="QKV42" s="78"/>
      <c r="QKW42" s="78"/>
      <c r="QKX42" s="78"/>
      <c r="QKY42" s="78"/>
      <c r="QKZ42" s="78"/>
      <c r="QLA42" s="78"/>
      <c r="QLB42" s="78"/>
      <c r="QLC42" s="78"/>
      <c r="QLD42" s="78"/>
      <c r="QLE42" s="78"/>
      <c r="QLF42" s="78"/>
      <c r="QLG42" s="78"/>
      <c r="QLH42" s="78"/>
      <c r="QLI42" s="78"/>
      <c r="QLJ42" s="78"/>
      <c r="QLK42" s="78"/>
      <c r="QLL42" s="78"/>
      <c r="QLM42" s="78"/>
      <c r="QLN42" s="78"/>
      <c r="QLO42" s="78"/>
      <c r="QLP42" s="78"/>
      <c r="QLQ42" s="78"/>
      <c r="QLR42" s="78"/>
      <c r="QLS42" s="78"/>
      <c r="QLT42" s="78"/>
      <c r="QLU42" s="78"/>
      <c r="QLV42" s="78"/>
      <c r="QLW42" s="78"/>
      <c r="QLX42" s="78"/>
      <c r="QLY42" s="78"/>
      <c r="QLZ42" s="78"/>
      <c r="QMA42" s="78"/>
      <c r="QMB42" s="78"/>
      <c r="QMC42" s="78"/>
      <c r="QMD42" s="78"/>
      <c r="QME42" s="78"/>
      <c r="QMF42" s="78"/>
      <c r="QMG42" s="78"/>
      <c r="QMH42" s="78"/>
      <c r="QMI42" s="78"/>
      <c r="QMJ42" s="78"/>
      <c r="QMK42" s="78"/>
      <c r="QML42" s="78"/>
      <c r="QMM42" s="78"/>
      <c r="QMN42" s="78"/>
      <c r="QMO42" s="78"/>
      <c r="QMP42" s="78"/>
      <c r="QMQ42" s="78"/>
      <c r="QMR42" s="78"/>
      <c r="QMS42" s="78"/>
      <c r="QMT42" s="78"/>
      <c r="QMU42" s="78"/>
      <c r="QMV42" s="78"/>
      <c r="QMW42" s="78"/>
      <c r="QMX42" s="78"/>
      <c r="QMY42" s="78"/>
      <c r="QMZ42" s="78"/>
      <c r="QNA42" s="78"/>
      <c r="QNB42" s="78"/>
      <c r="QNC42" s="78"/>
      <c r="QND42" s="78"/>
      <c r="QNE42" s="78"/>
      <c r="QNF42" s="78"/>
      <c r="QNG42" s="78"/>
      <c r="QNH42" s="78"/>
      <c r="QNI42" s="78"/>
      <c r="QNJ42" s="78"/>
      <c r="QNK42" s="78"/>
      <c r="QNL42" s="78"/>
      <c r="QNM42" s="78"/>
      <c r="QNN42" s="78"/>
      <c r="QNO42" s="78"/>
      <c r="QNP42" s="78"/>
      <c r="QNQ42" s="78"/>
      <c r="QNR42" s="78"/>
      <c r="QNS42" s="78"/>
      <c r="QNT42" s="78"/>
      <c r="QNU42" s="78"/>
      <c r="QNV42" s="78"/>
      <c r="QNW42" s="78"/>
      <c r="QNX42" s="78"/>
      <c r="QNY42" s="78"/>
      <c r="QNZ42" s="78"/>
      <c r="QOA42" s="78"/>
      <c r="QOB42" s="78"/>
      <c r="QOC42" s="78"/>
      <c r="QOD42" s="78"/>
      <c r="QOE42" s="78"/>
      <c r="QOF42" s="78"/>
      <c r="QOG42" s="78"/>
      <c r="QOH42" s="78"/>
      <c r="QOI42" s="78"/>
      <c r="QOJ42" s="78"/>
      <c r="QOK42" s="78"/>
      <c r="QOL42" s="78"/>
      <c r="QOM42" s="78"/>
      <c r="QON42" s="78"/>
      <c r="QOO42" s="78"/>
      <c r="QOP42" s="78"/>
      <c r="QOQ42" s="78"/>
      <c r="QOR42" s="78"/>
      <c r="QOS42" s="78"/>
      <c r="QOT42" s="78"/>
      <c r="QOU42" s="78"/>
      <c r="QOV42" s="78"/>
      <c r="QOW42" s="78"/>
      <c r="QOX42" s="78"/>
      <c r="QOY42" s="78"/>
      <c r="QOZ42" s="78"/>
      <c r="QPA42" s="78"/>
      <c r="QPB42" s="78"/>
      <c r="QPC42" s="78"/>
      <c r="QPD42" s="78"/>
      <c r="QPE42" s="78"/>
      <c r="QPF42" s="78"/>
      <c r="QPG42" s="78"/>
      <c r="QPH42" s="78"/>
      <c r="QPI42" s="78"/>
      <c r="QPJ42" s="78"/>
      <c r="QPK42" s="78"/>
      <c r="QPL42" s="78"/>
      <c r="QPM42" s="78"/>
      <c r="QPN42" s="78"/>
      <c r="QPO42" s="78"/>
      <c r="QPP42" s="78"/>
      <c r="QPQ42" s="78"/>
      <c r="QPR42" s="78"/>
      <c r="QPS42" s="78"/>
      <c r="QPT42" s="78"/>
      <c r="QPU42" s="78"/>
      <c r="QPV42" s="78"/>
      <c r="QPW42" s="78"/>
      <c r="QPX42" s="78"/>
      <c r="QPY42" s="78"/>
      <c r="QPZ42" s="78"/>
      <c r="QQA42" s="78"/>
      <c r="QQB42" s="78"/>
      <c r="QQC42" s="78"/>
      <c r="QQD42" s="78"/>
      <c r="QQE42" s="78"/>
      <c r="QQF42" s="78"/>
      <c r="QQG42" s="78"/>
      <c r="QQH42" s="78"/>
      <c r="QQI42" s="78"/>
      <c r="QQJ42" s="78"/>
      <c r="QQK42" s="78"/>
      <c r="QQL42" s="78"/>
      <c r="QQM42" s="78"/>
      <c r="QQN42" s="78"/>
      <c r="QQO42" s="78"/>
      <c r="QQP42" s="78"/>
      <c r="QQQ42" s="78"/>
      <c r="QQR42" s="78"/>
      <c r="QQS42" s="78"/>
      <c r="QQT42" s="78"/>
      <c r="QQU42" s="78"/>
      <c r="QQV42" s="78"/>
      <c r="QQW42" s="78"/>
      <c r="QQX42" s="78"/>
      <c r="QQY42" s="78"/>
      <c r="QQZ42" s="78"/>
      <c r="QRA42" s="78"/>
      <c r="QRB42" s="78"/>
      <c r="QRC42" s="78"/>
      <c r="QRD42" s="78"/>
      <c r="QRE42" s="78"/>
      <c r="QRF42" s="78"/>
      <c r="QRG42" s="78"/>
      <c r="QRH42" s="78"/>
      <c r="QRI42" s="78"/>
      <c r="QRJ42" s="78"/>
      <c r="QRK42" s="78"/>
      <c r="QRL42" s="78"/>
      <c r="QRM42" s="78"/>
      <c r="QRN42" s="78"/>
      <c r="QRO42" s="78"/>
      <c r="QRP42" s="78"/>
      <c r="QRQ42" s="78"/>
      <c r="QRR42" s="78"/>
      <c r="QRS42" s="78"/>
      <c r="QRT42" s="78"/>
      <c r="QRU42" s="78"/>
      <c r="QRV42" s="78"/>
      <c r="QRW42" s="78"/>
      <c r="QRX42" s="78"/>
      <c r="QRY42" s="78"/>
      <c r="QRZ42" s="78"/>
      <c r="QSA42" s="78"/>
      <c r="QSB42" s="78"/>
      <c r="QSC42" s="78"/>
      <c r="QSD42" s="78"/>
      <c r="QSE42" s="78"/>
      <c r="QSF42" s="78"/>
      <c r="QSG42" s="78"/>
      <c r="QSH42" s="78"/>
      <c r="QSI42" s="78"/>
      <c r="QSJ42" s="78"/>
      <c r="QSK42" s="78"/>
      <c r="QSL42" s="78"/>
      <c r="QSM42" s="78"/>
      <c r="QSN42" s="78"/>
      <c r="QSO42" s="78"/>
      <c r="QSP42" s="78"/>
      <c r="QSQ42" s="78"/>
      <c r="QSR42" s="78"/>
      <c r="QSS42" s="78"/>
      <c r="QST42" s="78"/>
      <c r="QSU42" s="78"/>
      <c r="QSV42" s="78"/>
      <c r="QSW42" s="78"/>
      <c r="QSX42" s="78"/>
      <c r="QSY42" s="78"/>
      <c r="QSZ42" s="78"/>
      <c r="QTA42" s="78"/>
      <c r="QTB42" s="78"/>
      <c r="QTC42" s="78"/>
      <c r="QTD42" s="78"/>
      <c r="QTE42" s="78"/>
      <c r="QTF42" s="78"/>
      <c r="QTG42" s="78"/>
      <c r="QTH42" s="78"/>
      <c r="QTI42" s="78"/>
      <c r="QTJ42" s="78"/>
      <c r="QTK42" s="78"/>
      <c r="QTL42" s="78"/>
      <c r="QTM42" s="78"/>
      <c r="QTN42" s="78"/>
      <c r="QTO42" s="78"/>
      <c r="QTP42" s="78"/>
      <c r="QTQ42" s="78"/>
      <c r="QTR42" s="78"/>
      <c r="QTS42" s="78"/>
      <c r="QTT42" s="78"/>
      <c r="QTU42" s="78"/>
      <c r="QTV42" s="78"/>
      <c r="QTW42" s="78"/>
      <c r="QTX42" s="78"/>
      <c r="QTY42" s="78"/>
      <c r="QTZ42" s="78"/>
      <c r="QUA42" s="78"/>
      <c r="QUB42" s="78"/>
      <c r="QUC42" s="78"/>
      <c r="QUD42" s="78"/>
      <c r="QUE42" s="78"/>
      <c r="QUF42" s="78"/>
      <c r="QUG42" s="78"/>
      <c r="QUH42" s="78"/>
      <c r="QUI42" s="78"/>
      <c r="QUJ42" s="78"/>
      <c r="QUK42" s="78"/>
      <c r="QUL42" s="78"/>
      <c r="QUM42" s="78"/>
      <c r="QUN42" s="78"/>
      <c r="QUO42" s="78"/>
      <c r="QUP42" s="78"/>
      <c r="QUQ42" s="78"/>
      <c r="QUR42" s="78"/>
      <c r="QUS42" s="78"/>
      <c r="QUT42" s="78"/>
      <c r="QUU42" s="78"/>
      <c r="QUV42" s="78"/>
      <c r="QUW42" s="78"/>
      <c r="QUX42" s="78"/>
      <c r="QUY42" s="78"/>
      <c r="QUZ42" s="78"/>
      <c r="QVA42" s="78"/>
      <c r="QVB42" s="78"/>
      <c r="QVC42" s="78"/>
      <c r="QVD42" s="78"/>
      <c r="QVE42" s="78"/>
      <c r="QVF42" s="78"/>
      <c r="QVG42" s="78"/>
      <c r="QVH42" s="78"/>
      <c r="QVI42" s="78"/>
      <c r="QVJ42" s="78"/>
      <c r="QVK42" s="78"/>
      <c r="QVL42" s="78"/>
      <c r="QVM42" s="78"/>
      <c r="QVN42" s="78"/>
      <c r="QVO42" s="78"/>
      <c r="QVP42" s="78"/>
      <c r="QVQ42" s="78"/>
      <c r="QVR42" s="78"/>
      <c r="QVS42" s="78"/>
      <c r="QVT42" s="78"/>
      <c r="QVU42" s="78"/>
      <c r="QVV42" s="78"/>
      <c r="QVW42" s="78"/>
      <c r="QVX42" s="78"/>
      <c r="QVY42" s="78"/>
      <c r="QVZ42" s="78"/>
      <c r="QWA42" s="78"/>
      <c r="QWB42" s="78"/>
      <c r="QWC42" s="78"/>
      <c r="QWD42" s="78"/>
      <c r="QWE42" s="78"/>
      <c r="QWF42" s="78"/>
      <c r="QWG42" s="78"/>
      <c r="QWH42" s="78"/>
      <c r="QWI42" s="78"/>
      <c r="QWJ42" s="78"/>
      <c r="QWK42" s="78"/>
      <c r="QWL42" s="78"/>
      <c r="QWM42" s="78"/>
      <c r="QWN42" s="78"/>
      <c r="QWO42" s="78"/>
      <c r="QWP42" s="78"/>
      <c r="QWQ42" s="78"/>
      <c r="QWR42" s="78"/>
      <c r="QWS42" s="78"/>
      <c r="QWT42" s="78"/>
      <c r="QWU42" s="78"/>
      <c r="QWV42" s="78"/>
      <c r="QWW42" s="78"/>
      <c r="QWX42" s="78"/>
      <c r="QWY42" s="78"/>
      <c r="QWZ42" s="78"/>
      <c r="QXA42" s="78"/>
      <c r="QXB42" s="78"/>
      <c r="QXC42" s="78"/>
      <c r="QXD42" s="78"/>
      <c r="QXE42" s="78"/>
      <c r="QXF42" s="78"/>
      <c r="QXG42" s="78"/>
      <c r="QXH42" s="78"/>
      <c r="QXI42" s="78"/>
      <c r="QXJ42" s="78"/>
      <c r="QXK42" s="78"/>
      <c r="QXL42" s="78"/>
      <c r="QXM42" s="78"/>
      <c r="QXN42" s="78"/>
      <c r="QXO42" s="78"/>
      <c r="QXP42" s="78"/>
      <c r="QXQ42" s="78"/>
      <c r="QXR42" s="78"/>
      <c r="QXS42" s="78"/>
      <c r="QXT42" s="78"/>
      <c r="QXU42" s="78"/>
      <c r="QXV42" s="78"/>
      <c r="QXW42" s="78"/>
      <c r="QXX42" s="78"/>
      <c r="QXY42" s="78"/>
      <c r="QXZ42" s="78"/>
      <c r="QYA42" s="78"/>
      <c r="QYB42" s="78"/>
      <c r="QYC42" s="78"/>
      <c r="QYD42" s="78"/>
      <c r="QYE42" s="78"/>
      <c r="QYF42" s="78"/>
      <c r="QYG42" s="78"/>
      <c r="QYH42" s="78"/>
      <c r="QYI42" s="78"/>
      <c r="QYJ42" s="78"/>
      <c r="QYK42" s="78"/>
      <c r="QYL42" s="78"/>
      <c r="QYM42" s="78"/>
      <c r="QYN42" s="78"/>
      <c r="QYO42" s="78"/>
      <c r="QYP42" s="78"/>
      <c r="QYQ42" s="78"/>
      <c r="QYR42" s="78"/>
      <c r="QYS42" s="78"/>
      <c r="QYT42" s="78"/>
      <c r="QYU42" s="78"/>
      <c r="QYV42" s="78"/>
      <c r="QYW42" s="78"/>
      <c r="QYX42" s="78"/>
      <c r="QYY42" s="78"/>
      <c r="QYZ42" s="78"/>
      <c r="QZA42" s="78"/>
      <c r="QZB42" s="78"/>
      <c r="QZC42" s="78"/>
      <c r="QZD42" s="78"/>
      <c r="QZE42" s="78"/>
      <c r="QZF42" s="78"/>
      <c r="QZG42" s="78"/>
      <c r="QZH42" s="78"/>
      <c r="QZI42" s="78"/>
      <c r="QZJ42" s="78"/>
      <c r="QZK42" s="78"/>
      <c r="QZL42" s="78"/>
      <c r="QZM42" s="78"/>
      <c r="QZN42" s="78"/>
      <c r="QZO42" s="78"/>
      <c r="QZP42" s="78"/>
      <c r="QZQ42" s="78"/>
      <c r="QZR42" s="78"/>
      <c r="QZS42" s="78"/>
      <c r="QZT42" s="78"/>
      <c r="QZU42" s="78"/>
      <c r="QZV42" s="78"/>
      <c r="QZW42" s="78"/>
      <c r="QZX42" s="78"/>
      <c r="QZY42" s="78"/>
      <c r="QZZ42" s="78"/>
      <c r="RAA42" s="78"/>
      <c r="RAB42" s="78"/>
      <c r="RAC42" s="78"/>
      <c r="RAD42" s="78"/>
      <c r="RAE42" s="78"/>
      <c r="RAF42" s="78"/>
      <c r="RAG42" s="78"/>
      <c r="RAH42" s="78"/>
      <c r="RAI42" s="78"/>
      <c r="RAJ42" s="78"/>
      <c r="RAK42" s="78"/>
      <c r="RAL42" s="78"/>
      <c r="RAM42" s="78"/>
      <c r="RAN42" s="78"/>
      <c r="RAO42" s="78"/>
      <c r="RAP42" s="78"/>
      <c r="RAQ42" s="78"/>
      <c r="RAR42" s="78"/>
      <c r="RAS42" s="78"/>
      <c r="RAT42" s="78"/>
      <c r="RAU42" s="78"/>
      <c r="RAV42" s="78"/>
      <c r="RAW42" s="78"/>
      <c r="RAX42" s="78"/>
      <c r="RAY42" s="78"/>
      <c r="RAZ42" s="78"/>
      <c r="RBA42" s="78"/>
      <c r="RBB42" s="78"/>
      <c r="RBC42" s="78"/>
      <c r="RBD42" s="78"/>
      <c r="RBE42" s="78"/>
      <c r="RBF42" s="78"/>
      <c r="RBG42" s="78"/>
      <c r="RBH42" s="78"/>
      <c r="RBI42" s="78"/>
      <c r="RBJ42" s="78"/>
      <c r="RBK42" s="78"/>
      <c r="RBL42" s="78"/>
      <c r="RBM42" s="78"/>
      <c r="RBN42" s="78"/>
      <c r="RBO42" s="78"/>
      <c r="RBP42" s="78"/>
      <c r="RBQ42" s="78"/>
      <c r="RBR42" s="78"/>
      <c r="RBS42" s="78"/>
      <c r="RBT42" s="78"/>
      <c r="RBU42" s="78"/>
      <c r="RBV42" s="78"/>
      <c r="RBW42" s="78"/>
      <c r="RBX42" s="78"/>
      <c r="RBY42" s="78"/>
      <c r="RBZ42" s="78"/>
      <c r="RCA42" s="78"/>
      <c r="RCB42" s="78"/>
      <c r="RCC42" s="78"/>
      <c r="RCD42" s="78"/>
      <c r="RCE42" s="78"/>
      <c r="RCF42" s="78"/>
      <c r="RCG42" s="78"/>
      <c r="RCH42" s="78"/>
      <c r="RCI42" s="78"/>
      <c r="RCJ42" s="78"/>
      <c r="RCK42" s="78"/>
      <c r="RCL42" s="78"/>
      <c r="RCM42" s="78"/>
      <c r="RCN42" s="78"/>
      <c r="RCO42" s="78"/>
      <c r="RCP42" s="78"/>
      <c r="RCQ42" s="78"/>
      <c r="RCR42" s="78"/>
      <c r="RCS42" s="78"/>
      <c r="RCT42" s="78"/>
      <c r="RCU42" s="78"/>
      <c r="RCV42" s="78"/>
      <c r="RCW42" s="78"/>
      <c r="RCX42" s="78"/>
      <c r="RCY42" s="78"/>
      <c r="RCZ42" s="78"/>
      <c r="RDA42" s="78"/>
      <c r="RDB42" s="78"/>
      <c r="RDC42" s="78"/>
      <c r="RDD42" s="78"/>
      <c r="RDE42" s="78"/>
      <c r="RDF42" s="78"/>
      <c r="RDG42" s="78"/>
      <c r="RDH42" s="78"/>
      <c r="RDI42" s="78"/>
      <c r="RDJ42" s="78"/>
      <c r="RDK42" s="78"/>
      <c r="RDL42" s="78"/>
      <c r="RDM42" s="78"/>
      <c r="RDN42" s="78"/>
      <c r="RDO42" s="78"/>
      <c r="RDP42" s="78"/>
      <c r="RDQ42" s="78"/>
      <c r="RDR42" s="78"/>
      <c r="RDS42" s="78"/>
      <c r="RDT42" s="78"/>
      <c r="RDU42" s="78"/>
      <c r="RDV42" s="78"/>
      <c r="RDW42" s="78"/>
      <c r="RDX42" s="78"/>
      <c r="RDY42" s="78"/>
      <c r="RDZ42" s="78"/>
      <c r="REA42" s="78"/>
      <c r="REB42" s="78"/>
      <c r="REC42" s="78"/>
      <c r="RED42" s="78"/>
      <c r="REE42" s="78"/>
      <c r="REF42" s="78"/>
      <c r="REG42" s="78"/>
      <c r="REH42" s="78"/>
      <c r="REI42" s="78"/>
      <c r="REJ42" s="78"/>
      <c r="REK42" s="78"/>
      <c r="REL42" s="78"/>
      <c r="REM42" s="78"/>
      <c r="REN42" s="78"/>
      <c r="REO42" s="78"/>
      <c r="REP42" s="78"/>
      <c r="REQ42" s="78"/>
      <c r="RER42" s="78"/>
      <c r="RES42" s="78"/>
      <c r="RET42" s="78"/>
      <c r="REU42" s="78"/>
      <c r="REV42" s="78"/>
      <c r="REW42" s="78"/>
      <c r="REX42" s="78"/>
      <c r="REY42" s="78"/>
      <c r="REZ42" s="78"/>
      <c r="RFA42" s="78"/>
      <c r="RFB42" s="78"/>
      <c r="RFC42" s="78"/>
      <c r="RFD42" s="78"/>
      <c r="RFE42" s="78"/>
      <c r="RFF42" s="78"/>
      <c r="RFG42" s="78"/>
      <c r="RFH42" s="78"/>
      <c r="RFI42" s="78"/>
      <c r="RFJ42" s="78"/>
      <c r="RFK42" s="78"/>
      <c r="RFL42" s="78"/>
      <c r="RFM42" s="78"/>
      <c r="RFN42" s="78"/>
      <c r="RFO42" s="78"/>
      <c r="RFP42" s="78"/>
      <c r="RFQ42" s="78"/>
      <c r="RFR42" s="78"/>
      <c r="RFS42" s="78"/>
      <c r="RFT42" s="78"/>
      <c r="RFU42" s="78"/>
      <c r="RFV42" s="78"/>
      <c r="RFW42" s="78"/>
      <c r="RFX42" s="78"/>
      <c r="RFY42" s="78"/>
      <c r="RFZ42" s="78"/>
      <c r="RGA42" s="78"/>
      <c r="RGB42" s="78"/>
      <c r="RGC42" s="78"/>
      <c r="RGD42" s="78"/>
      <c r="RGE42" s="78"/>
      <c r="RGF42" s="78"/>
      <c r="RGG42" s="78"/>
      <c r="RGH42" s="78"/>
      <c r="RGI42" s="78"/>
      <c r="RGJ42" s="78"/>
      <c r="RGK42" s="78"/>
      <c r="RGL42" s="78"/>
      <c r="RGM42" s="78"/>
      <c r="RGN42" s="78"/>
      <c r="RGO42" s="78"/>
      <c r="RGP42" s="78"/>
      <c r="RGQ42" s="78"/>
      <c r="RGR42" s="78"/>
      <c r="RGS42" s="78"/>
      <c r="RGT42" s="78"/>
      <c r="RGU42" s="78"/>
      <c r="RGV42" s="78"/>
      <c r="RGW42" s="78"/>
      <c r="RGX42" s="78"/>
      <c r="RGY42" s="78"/>
      <c r="RGZ42" s="78"/>
      <c r="RHA42" s="78"/>
      <c r="RHB42" s="78"/>
      <c r="RHC42" s="78"/>
      <c r="RHD42" s="78"/>
      <c r="RHE42" s="78"/>
      <c r="RHF42" s="78"/>
      <c r="RHG42" s="78"/>
      <c r="RHH42" s="78"/>
      <c r="RHI42" s="78"/>
      <c r="RHJ42" s="78"/>
      <c r="RHK42" s="78"/>
      <c r="RHL42" s="78"/>
      <c r="RHM42" s="78"/>
      <c r="RHN42" s="78"/>
      <c r="RHO42" s="78"/>
      <c r="RHP42" s="78"/>
      <c r="RHQ42" s="78"/>
      <c r="RHR42" s="78"/>
      <c r="RHS42" s="78"/>
      <c r="RHT42" s="78"/>
      <c r="RHU42" s="78"/>
      <c r="RHV42" s="78"/>
      <c r="RHW42" s="78"/>
      <c r="RHX42" s="78"/>
      <c r="RHY42" s="78"/>
      <c r="RHZ42" s="78"/>
      <c r="RIA42" s="78"/>
      <c r="RIB42" s="78"/>
      <c r="RIC42" s="78"/>
      <c r="RID42" s="78"/>
      <c r="RIE42" s="78"/>
      <c r="RIF42" s="78"/>
      <c r="RIG42" s="78"/>
      <c r="RIH42" s="78"/>
      <c r="RII42" s="78"/>
      <c r="RIJ42" s="78"/>
      <c r="RIK42" s="78"/>
      <c r="RIL42" s="78"/>
      <c r="RIM42" s="78"/>
      <c r="RIN42" s="78"/>
      <c r="RIO42" s="78"/>
      <c r="RIP42" s="78"/>
      <c r="RIQ42" s="78"/>
      <c r="RIR42" s="78"/>
      <c r="RIS42" s="78"/>
      <c r="RIT42" s="78"/>
      <c r="RIU42" s="78"/>
      <c r="RIV42" s="78"/>
      <c r="RIW42" s="78"/>
      <c r="RIX42" s="78"/>
      <c r="RIY42" s="78"/>
      <c r="RIZ42" s="78"/>
      <c r="RJA42" s="78"/>
      <c r="RJB42" s="78"/>
      <c r="RJC42" s="78"/>
      <c r="RJD42" s="78"/>
      <c r="RJE42" s="78"/>
      <c r="RJF42" s="78"/>
      <c r="RJG42" s="78"/>
      <c r="RJH42" s="78"/>
      <c r="RJI42" s="78"/>
      <c r="RJJ42" s="78"/>
      <c r="RJK42" s="78"/>
      <c r="RJL42" s="78"/>
      <c r="RJM42" s="78"/>
      <c r="RJN42" s="78"/>
      <c r="RJO42" s="78"/>
      <c r="RJP42" s="78"/>
      <c r="RJQ42" s="78"/>
      <c r="RJR42" s="78"/>
      <c r="RJS42" s="78"/>
      <c r="RJT42" s="78"/>
      <c r="RJU42" s="78"/>
      <c r="RJV42" s="78"/>
      <c r="RJW42" s="78"/>
      <c r="RJX42" s="78"/>
      <c r="RJY42" s="78"/>
      <c r="RJZ42" s="78"/>
      <c r="RKA42" s="78"/>
      <c r="RKB42" s="78"/>
      <c r="RKC42" s="78"/>
      <c r="RKD42" s="78"/>
      <c r="RKE42" s="78"/>
      <c r="RKF42" s="78"/>
      <c r="RKG42" s="78"/>
      <c r="RKH42" s="78"/>
      <c r="RKI42" s="78"/>
      <c r="RKJ42" s="78"/>
      <c r="RKK42" s="78"/>
      <c r="RKL42" s="78"/>
      <c r="RKM42" s="78"/>
      <c r="RKN42" s="78"/>
      <c r="RKO42" s="78"/>
      <c r="RKP42" s="78"/>
      <c r="RKQ42" s="78"/>
      <c r="RKR42" s="78"/>
      <c r="RKS42" s="78"/>
      <c r="RKT42" s="78"/>
      <c r="RKU42" s="78"/>
      <c r="RKV42" s="78"/>
      <c r="RKW42" s="78"/>
      <c r="RKX42" s="78"/>
      <c r="RKY42" s="78"/>
      <c r="RKZ42" s="78"/>
      <c r="RLA42" s="78"/>
      <c r="RLB42" s="78"/>
      <c r="RLC42" s="78"/>
      <c r="RLD42" s="78"/>
      <c r="RLE42" s="78"/>
      <c r="RLF42" s="78"/>
      <c r="RLG42" s="78"/>
      <c r="RLH42" s="78"/>
      <c r="RLI42" s="78"/>
      <c r="RLJ42" s="78"/>
      <c r="RLK42" s="78"/>
      <c r="RLL42" s="78"/>
      <c r="RLM42" s="78"/>
      <c r="RLN42" s="78"/>
      <c r="RLO42" s="78"/>
      <c r="RLP42" s="78"/>
      <c r="RLQ42" s="78"/>
      <c r="RLR42" s="78"/>
      <c r="RLS42" s="78"/>
      <c r="RLT42" s="78"/>
      <c r="RLU42" s="78"/>
      <c r="RLV42" s="78"/>
      <c r="RLW42" s="78"/>
      <c r="RLX42" s="78"/>
      <c r="RLY42" s="78"/>
      <c r="RLZ42" s="78"/>
      <c r="RMA42" s="78"/>
      <c r="RMB42" s="78"/>
      <c r="RMC42" s="78"/>
      <c r="RMD42" s="78"/>
      <c r="RME42" s="78"/>
      <c r="RMF42" s="78"/>
      <c r="RMG42" s="78"/>
      <c r="RMH42" s="78"/>
      <c r="RMI42" s="78"/>
      <c r="RMJ42" s="78"/>
      <c r="RMK42" s="78"/>
      <c r="RML42" s="78"/>
      <c r="RMM42" s="78"/>
      <c r="RMN42" s="78"/>
      <c r="RMO42" s="78"/>
      <c r="RMP42" s="78"/>
      <c r="RMQ42" s="78"/>
      <c r="RMR42" s="78"/>
      <c r="RMS42" s="78"/>
      <c r="RMT42" s="78"/>
      <c r="RMU42" s="78"/>
      <c r="RMV42" s="78"/>
      <c r="RMW42" s="78"/>
      <c r="RMX42" s="78"/>
      <c r="RMY42" s="78"/>
      <c r="RMZ42" s="78"/>
      <c r="RNA42" s="78"/>
      <c r="RNB42" s="78"/>
      <c r="RNC42" s="78"/>
      <c r="RND42" s="78"/>
      <c r="RNE42" s="78"/>
      <c r="RNF42" s="78"/>
      <c r="RNG42" s="78"/>
      <c r="RNH42" s="78"/>
      <c r="RNI42" s="78"/>
      <c r="RNJ42" s="78"/>
      <c r="RNK42" s="78"/>
      <c r="RNL42" s="78"/>
      <c r="RNM42" s="78"/>
      <c r="RNN42" s="78"/>
      <c r="RNO42" s="78"/>
      <c r="RNP42" s="78"/>
      <c r="RNQ42" s="78"/>
      <c r="RNR42" s="78"/>
      <c r="RNS42" s="78"/>
      <c r="RNT42" s="78"/>
      <c r="RNU42" s="78"/>
      <c r="RNV42" s="78"/>
      <c r="RNW42" s="78"/>
      <c r="RNX42" s="78"/>
      <c r="RNY42" s="78"/>
      <c r="RNZ42" s="78"/>
      <c r="ROA42" s="78"/>
      <c r="ROB42" s="78"/>
      <c r="ROC42" s="78"/>
      <c r="ROD42" s="78"/>
      <c r="ROE42" s="78"/>
      <c r="ROF42" s="78"/>
      <c r="ROG42" s="78"/>
      <c r="ROH42" s="78"/>
      <c r="ROI42" s="78"/>
      <c r="ROJ42" s="78"/>
      <c r="ROK42" s="78"/>
      <c r="ROL42" s="78"/>
      <c r="ROM42" s="78"/>
      <c r="RON42" s="78"/>
      <c r="ROO42" s="78"/>
      <c r="ROP42" s="78"/>
      <c r="ROQ42" s="78"/>
      <c r="ROR42" s="78"/>
      <c r="ROS42" s="78"/>
      <c r="ROT42" s="78"/>
      <c r="ROU42" s="78"/>
      <c r="ROV42" s="78"/>
      <c r="ROW42" s="78"/>
      <c r="ROX42" s="78"/>
      <c r="ROY42" s="78"/>
      <c r="ROZ42" s="78"/>
      <c r="RPA42" s="78"/>
      <c r="RPB42" s="78"/>
      <c r="RPC42" s="78"/>
      <c r="RPD42" s="78"/>
      <c r="RPE42" s="78"/>
      <c r="RPF42" s="78"/>
      <c r="RPG42" s="78"/>
      <c r="RPH42" s="78"/>
      <c r="RPI42" s="78"/>
      <c r="RPJ42" s="78"/>
      <c r="RPK42" s="78"/>
      <c r="RPL42" s="78"/>
      <c r="RPM42" s="78"/>
      <c r="RPN42" s="78"/>
      <c r="RPO42" s="78"/>
      <c r="RPP42" s="78"/>
      <c r="RPQ42" s="78"/>
      <c r="RPR42" s="78"/>
      <c r="RPS42" s="78"/>
      <c r="RPT42" s="78"/>
      <c r="RPU42" s="78"/>
      <c r="RPV42" s="78"/>
      <c r="RPW42" s="78"/>
      <c r="RPX42" s="78"/>
      <c r="RPY42" s="78"/>
      <c r="RPZ42" s="78"/>
      <c r="RQA42" s="78"/>
      <c r="RQB42" s="78"/>
      <c r="RQC42" s="78"/>
      <c r="RQD42" s="78"/>
      <c r="RQE42" s="78"/>
      <c r="RQF42" s="78"/>
      <c r="RQG42" s="78"/>
      <c r="RQH42" s="78"/>
      <c r="RQI42" s="78"/>
      <c r="RQJ42" s="78"/>
      <c r="RQK42" s="78"/>
      <c r="RQL42" s="78"/>
      <c r="RQM42" s="78"/>
      <c r="RQN42" s="78"/>
      <c r="RQO42" s="78"/>
      <c r="RQP42" s="78"/>
      <c r="RQQ42" s="78"/>
      <c r="RQR42" s="78"/>
      <c r="RQS42" s="78"/>
      <c r="RQT42" s="78"/>
      <c r="RQU42" s="78"/>
      <c r="RQV42" s="78"/>
      <c r="RQW42" s="78"/>
      <c r="RQX42" s="78"/>
      <c r="RQY42" s="78"/>
      <c r="RQZ42" s="78"/>
      <c r="RRA42" s="78"/>
      <c r="RRB42" s="78"/>
      <c r="RRC42" s="78"/>
      <c r="RRD42" s="78"/>
      <c r="RRE42" s="78"/>
      <c r="RRF42" s="78"/>
      <c r="RRG42" s="78"/>
      <c r="RRH42" s="78"/>
      <c r="RRI42" s="78"/>
      <c r="RRJ42" s="78"/>
      <c r="RRK42" s="78"/>
      <c r="RRL42" s="78"/>
      <c r="RRM42" s="78"/>
      <c r="RRN42" s="78"/>
      <c r="RRO42" s="78"/>
      <c r="RRP42" s="78"/>
      <c r="RRQ42" s="78"/>
      <c r="RRR42" s="78"/>
      <c r="RRS42" s="78"/>
      <c r="RRT42" s="78"/>
      <c r="RRU42" s="78"/>
      <c r="RRV42" s="78"/>
      <c r="RRW42" s="78"/>
      <c r="RRX42" s="78"/>
      <c r="RRY42" s="78"/>
      <c r="RRZ42" s="78"/>
      <c r="RSA42" s="78"/>
      <c r="RSB42" s="78"/>
      <c r="RSC42" s="78"/>
      <c r="RSD42" s="78"/>
      <c r="RSE42" s="78"/>
      <c r="RSF42" s="78"/>
      <c r="RSG42" s="78"/>
      <c r="RSH42" s="78"/>
      <c r="RSI42" s="78"/>
      <c r="RSJ42" s="78"/>
      <c r="RSK42" s="78"/>
      <c r="RSL42" s="78"/>
      <c r="RSM42" s="78"/>
      <c r="RSN42" s="78"/>
      <c r="RSO42" s="78"/>
      <c r="RSP42" s="78"/>
      <c r="RSQ42" s="78"/>
      <c r="RSR42" s="78"/>
      <c r="RSS42" s="78"/>
      <c r="RST42" s="78"/>
      <c r="RSU42" s="78"/>
      <c r="RSV42" s="78"/>
      <c r="RSW42" s="78"/>
      <c r="RSX42" s="78"/>
      <c r="RSY42" s="78"/>
      <c r="RSZ42" s="78"/>
      <c r="RTA42" s="78"/>
      <c r="RTB42" s="78"/>
      <c r="RTC42" s="78"/>
      <c r="RTD42" s="78"/>
      <c r="RTE42" s="78"/>
      <c r="RTF42" s="78"/>
      <c r="RTG42" s="78"/>
      <c r="RTH42" s="78"/>
      <c r="RTI42" s="78"/>
      <c r="RTJ42" s="78"/>
      <c r="RTK42" s="78"/>
      <c r="RTL42" s="78"/>
      <c r="RTM42" s="78"/>
      <c r="RTN42" s="78"/>
      <c r="RTO42" s="78"/>
      <c r="RTP42" s="78"/>
      <c r="RTQ42" s="78"/>
      <c r="RTR42" s="78"/>
      <c r="RTS42" s="78"/>
      <c r="RTT42" s="78"/>
      <c r="RTU42" s="78"/>
      <c r="RTV42" s="78"/>
      <c r="RTW42" s="78"/>
      <c r="RTX42" s="78"/>
      <c r="RTY42" s="78"/>
      <c r="RTZ42" s="78"/>
      <c r="RUA42" s="78"/>
      <c r="RUB42" s="78"/>
      <c r="RUC42" s="78"/>
      <c r="RUD42" s="78"/>
      <c r="RUE42" s="78"/>
      <c r="RUF42" s="78"/>
      <c r="RUG42" s="78"/>
      <c r="RUH42" s="78"/>
      <c r="RUI42" s="78"/>
      <c r="RUJ42" s="78"/>
      <c r="RUK42" s="78"/>
      <c r="RUL42" s="78"/>
      <c r="RUM42" s="78"/>
      <c r="RUN42" s="78"/>
      <c r="RUO42" s="78"/>
      <c r="RUP42" s="78"/>
      <c r="RUQ42" s="78"/>
      <c r="RUR42" s="78"/>
      <c r="RUS42" s="78"/>
      <c r="RUT42" s="78"/>
      <c r="RUU42" s="78"/>
      <c r="RUV42" s="78"/>
      <c r="RUW42" s="78"/>
      <c r="RUX42" s="78"/>
      <c r="RUY42" s="78"/>
      <c r="RUZ42" s="78"/>
      <c r="RVA42" s="78"/>
      <c r="RVB42" s="78"/>
      <c r="RVC42" s="78"/>
      <c r="RVD42" s="78"/>
      <c r="RVE42" s="78"/>
      <c r="RVF42" s="78"/>
      <c r="RVG42" s="78"/>
      <c r="RVH42" s="78"/>
      <c r="RVI42" s="78"/>
      <c r="RVJ42" s="78"/>
      <c r="RVK42" s="78"/>
      <c r="RVL42" s="78"/>
      <c r="RVM42" s="78"/>
      <c r="RVN42" s="78"/>
      <c r="RVO42" s="78"/>
      <c r="RVP42" s="78"/>
      <c r="RVQ42" s="78"/>
      <c r="RVR42" s="78"/>
      <c r="RVS42" s="78"/>
      <c r="RVT42" s="78"/>
      <c r="RVU42" s="78"/>
      <c r="RVV42" s="78"/>
      <c r="RVW42" s="78"/>
      <c r="RVX42" s="78"/>
      <c r="RVY42" s="78"/>
      <c r="RVZ42" s="78"/>
      <c r="RWA42" s="78"/>
      <c r="RWB42" s="78"/>
      <c r="RWC42" s="78"/>
      <c r="RWD42" s="78"/>
      <c r="RWE42" s="78"/>
      <c r="RWF42" s="78"/>
      <c r="RWG42" s="78"/>
      <c r="RWH42" s="78"/>
      <c r="RWI42" s="78"/>
      <c r="RWJ42" s="78"/>
      <c r="RWK42" s="78"/>
      <c r="RWL42" s="78"/>
      <c r="RWM42" s="78"/>
      <c r="RWN42" s="78"/>
      <c r="RWO42" s="78"/>
      <c r="RWP42" s="78"/>
      <c r="RWQ42" s="78"/>
      <c r="RWR42" s="78"/>
      <c r="RWS42" s="78"/>
      <c r="RWT42" s="78"/>
      <c r="RWU42" s="78"/>
      <c r="RWV42" s="78"/>
      <c r="RWW42" s="78"/>
      <c r="RWX42" s="78"/>
      <c r="RWY42" s="78"/>
      <c r="RWZ42" s="78"/>
      <c r="RXA42" s="78"/>
      <c r="RXB42" s="78"/>
      <c r="RXC42" s="78"/>
      <c r="RXD42" s="78"/>
      <c r="RXE42" s="78"/>
      <c r="RXF42" s="78"/>
      <c r="RXG42" s="78"/>
      <c r="RXH42" s="78"/>
      <c r="RXI42" s="78"/>
      <c r="RXJ42" s="78"/>
      <c r="RXK42" s="78"/>
      <c r="RXL42" s="78"/>
      <c r="RXM42" s="78"/>
      <c r="RXN42" s="78"/>
      <c r="RXO42" s="78"/>
      <c r="RXP42" s="78"/>
      <c r="RXQ42" s="78"/>
      <c r="RXR42" s="78"/>
      <c r="RXS42" s="78"/>
      <c r="RXT42" s="78"/>
      <c r="RXU42" s="78"/>
      <c r="RXV42" s="78"/>
      <c r="RXW42" s="78"/>
      <c r="RXX42" s="78"/>
      <c r="RXY42" s="78"/>
      <c r="RXZ42" s="78"/>
      <c r="RYA42" s="78"/>
      <c r="RYB42" s="78"/>
      <c r="RYC42" s="78"/>
      <c r="RYD42" s="78"/>
      <c r="RYE42" s="78"/>
      <c r="RYF42" s="78"/>
      <c r="RYG42" s="78"/>
      <c r="RYH42" s="78"/>
      <c r="RYI42" s="78"/>
      <c r="RYJ42" s="78"/>
      <c r="RYK42" s="78"/>
      <c r="RYL42" s="78"/>
      <c r="RYM42" s="78"/>
      <c r="RYN42" s="78"/>
      <c r="RYO42" s="78"/>
      <c r="RYP42" s="78"/>
      <c r="RYQ42" s="78"/>
      <c r="RYR42" s="78"/>
      <c r="RYS42" s="78"/>
      <c r="RYT42" s="78"/>
      <c r="RYU42" s="78"/>
      <c r="RYV42" s="78"/>
      <c r="RYW42" s="78"/>
      <c r="RYX42" s="78"/>
      <c r="RYY42" s="78"/>
      <c r="RYZ42" s="78"/>
      <c r="RZA42" s="78"/>
      <c r="RZB42" s="78"/>
      <c r="RZC42" s="78"/>
      <c r="RZD42" s="78"/>
      <c r="RZE42" s="78"/>
      <c r="RZF42" s="78"/>
      <c r="RZG42" s="78"/>
      <c r="RZH42" s="78"/>
      <c r="RZI42" s="78"/>
      <c r="RZJ42" s="78"/>
      <c r="RZK42" s="78"/>
      <c r="RZL42" s="78"/>
      <c r="RZM42" s="78"/>
      <c r="RZN42" s="78"/>
      <c r="RZO42" s="78"/>
      <c r="RZP42" s="78"/>
      <c r="RZQ42" s="78"/>
      <c r="RZR42" s="78"/>
      <c r="RZS42" s="78"/>
      <c r="RZT42" s="78"/>
      <c r="RZU42" s="78"/>
      <c r="RZV42" s="78"/>
      <c r="RZW42" s="78"/>
      <c r="RZX42" s="78"/>
      <c r="RZY42" s="78"/>
      <c r="RZZ42" s="78"/>
      <c r="SAA42" s="78"/>
      <c r="SAB42" s="78"/>
      <c r="SAC42" s="78"/>
      <c r="SAD42" s="78"/>
      <c r="SAE42" s="78"/>
      <c r="SAF42" s="78"/>
      <c r="SAG42" s="78"/>
      <c r="SAH42" s="78"/>
      <c r="SAI42" s="78"/>
      <c r="SAJ42" s="78"/>
      <c r="SAK42" s="78"/>
      <c r="SAL42" s="78"/>
      <c r="SAM42" s="78"/>
      <c r="SAN42" s="78"/>
      <c r="SAO42" s="78"/>
      <c r="SAP42" s="78"/>
      <c r="SAQ42" s="78"/>
      <c r="SAR42" s="78"/>
      <c r="SAS42" s="78"/>
      <c r="SAT42" s="78"/>
      <c r="SAU42" s="78"/>
      <c r="SAV42" s="78"/>
      <c r="SAW42" s="78"/>
      <c r="SAX42" s="78"/>
      <c r="SAY42" s="78"/>
      <c r="SAZ42" s="78"/>
      <c r="SBA42" s="78"/>
      <c r="SBB42" s="78"/>
      <c r="SBC42" s="78"/>
      <c r="SBD42" s="78"/>
      <c r="SBE42" s="78"/>
      <c r="SBF42" s="78"/>
      <c r="SBG42" s="78"/>
      <c r="SBH42" s="78"/>
      <c r="SBI42" s="78"/>
      <c r="SBJ42" s="78"/>
      <c r="SBK42" s="78"/>
      <c r="SBL42" s="78"/>
      <c r="SBM42" s="78"/>
      <c r="SBN42" s="78"/>
      <c r="SBO42" s="78"/>
      <c r="SBP42" s="78"/>
      <c r="SBQ42" s="78"/>
      <c r="SBR42" s="78"/>
      <c r="SBS42" s="78"/>
      <c r="SBT42" s="78"/>
      <c r="SBU42" s="78"/>
      <c r="SBV42" s="78"/>
      <c r="SBW42" s="78"/>
      <c r="SBX42" s="78"/>
      <c r="SBY42" s="78"/>
      <c r="SBZ42" s="78"/>
      <c r="SCA42" s="78"/>
      <c r="SCB42" s="78"/>
      <c r="SCC42" s="78"/>
      <c r="SCD42" s="78"/>
      <c r="SCE42" s="78"/>
      <c r="SCF42" s="78"/>
      <c r="SCG42" s="78"/>
      <c r="SCH42" s="78"/>
      <c r="SCI42" s="78"/>
      <c r="SCJ42" s="78"/>
      <c r="SCK42" s="78"/>
      <c r="SCL42" s="78"/>
      <c r="SCM42" s="78"/>
      <c r="SCN42" s="78"/>
      <c r="SCO42" s="78"/>
      <c r="SCP42" s="78"/>
      <c r="SCQ42" s="78"/>
      <c r="SCR42" s="78"/>
      <c r="SCS42" s="78"/>
      <c r="SCT42" s="78"/>
      <c r="SCU42" s="78"/>
      <c r="SCV42" s="78"/>
      <c r="SCW42" s="78"/>
      <c r="SCX42" s="78"/>
      <c r="SCY42" s="78"/>
      <c r="SCZ42" s="78"/>
      <c r="SDA42" s="78"/>
      <c r="SDB42" s="78"/>
      <c r="SDC42" s="78"/>
      <c r="SDD42" s="78"/>
      <c r="SDE42" s="78"/>
      <c r="SDF42" s="78"/>
      <c r="SDG42" s="78"/>
      <c r="SDH42" s="78"/>
      <c r="SDI42" s="78"/>
      <c r="SDJ42" s="78"/>
      <c r="SDK42" s="78"/>
      <c r="SDL42" s="78"/>
      <c r="SDM42" s="78"/>
      <c r="SDN42" s="78"/>
      <c r="SDO42" s="78"/>
      <c r="SDP42" s="78"/>
      <c r="SDQ42" s="78"/>
      <c r="SDR42" s="78"/>
      <c r="SDS42" s="78"/>
      <c r="SDT42" s="78"/>
      <c r="SDU42" s="78"/>
      <c r="SDV42" s="78"/>
      <c r="SDW42" s="78"/>
      <c r="SDX42" s="78"/>
      <c r="SDY42" s="78"/>
      <c r="SDZ42" s="78"/>
      <c r="SEA42" s="78"/>
      <c r="SEB42" s="78"/>
      <c r="SEC42" s="78"/>
      <c r="SED42" s="78"/>
      <c r="SEE42" s="78"/>
      <c r="SEF42" s="78"/>
      <c r="SEG42" s="78"/>
      <c r="SEH42" s="78"/>
      <c r="SEI42" s="78"/>
      <c r="SEJ42" s="78"/>
      <c r="SEK42" s="78"/>
      <c r="SEL42" s="78"/>
      <c r="SEM42" s="78"/>
      <c r="SEN42" s="78"/>
      <c r="SEO42" s="78"/>
      <c r="SEP42" s="78"/>
      <c r="SEQ42" s="78"/>
      <c r="SER42" s="78"/>
      <c r="SES42" s="78"/>
      <c r="SET42" s="78"/>
      <c r="SEU42" s="78"/>
      <c r="SEV42" s="78"/>
      <c r="SEW42" s="78"/>
      <c r="SEX42" s="78"/>
      <c r="SEY42" s="78"/>
      <c r="SEZ42" s="78"/>
      <c r="SFA42" s="78"/>
      <c r="SFB42" s="78"/>
      <c r="SFC42" s="78"/>
      <c r="SFD42" s="78"/>
      <c r="SFE42" s="78"/>
      <c r="SFF42" s="78"/>
      <c r="SFG42" s="78"/>
      <c r="SFH42" s="78"/>
      <c r="SFI42" s="78"/>
      <c r="SFJ42" s="78"/>
      <c r="SFK42" s="78"/>
      <c r="SFL42" s="78"/>
      <c r="SFM42" s="78"/>
      <c r="SFN42" s="78"/>
      <c r="SFO42" s="78"/>
      <c r="SFP42" s="78"/>
      <c r="SFQ42" s="78"/>
      <c r="SFR42" s="78"/>
      <c r="SFS42" s="78"/>
      <c r="SFT42" s="78"/>
      <c r="SFU42" s="78"/>
      <c r="SFV42" s="78"/>
      <c r="SFW42" s="78"/>
      <c r="SFX42" s="78"/>
      <c r="SFY42" s="78"/>
      <c r="SFZ42" s="78"/>
      <c r="SGA42" s="78"/>
      <c r="SGB42" s="78"/>
      <c r="SGC42" s="78"/>
      <c r="SGD42" s="78"/>
      <c r="SGE42" s="78"/>
      <c r="SGF42" s="78"/>
      <c r="SGG42" s="78"/>
      <c r="SGH42" s="78"/>
      <c r="SGI42" s="78"/>
      <c r="SGJ42" s="78"/>
      <c r="SGK42" s="78"/>
      <c r="SGL42" s="78"/>
      <c r="SGM42" s="78"/>
      <c r="SGN42" s="78"/>
      <c r="SGO42" s="78"/>
      <c r="SGP42" s="78"/>
      <c r="SGQ42" s="78"/>
      <c r="SGR42" s="78"/>
      <c r="SGS42" s="78"/>
      <c r="SGT42" s="78"/>
      <c r="SGU42" s="78"/>
      <c r="SGV42" s="78"/>
      <c r="SGW42" s="78"/>
      <c r="SGX42" s="78"/>
      <c r="SGY42" s="78"/>
      <c r="SGZ42" s="78"/>
      <c r="SHA42" s="78"/>
      <c r="SHB42" s="78"/>
      <c r="SHC42" s="78"/>
      <c r="SHD42" s="78"/>
      <c r="SHE42" s="78"/>
      <c r="SHF42" s="78"/>
      <c r="SHG42" s="78"/>
      <c r="SHH42" s="78"/>
      <c r="SHI42" s="78"/>
      <c r="SHJ42" s="78"/>
      <c r="SHK42" s="78"/>
      <c r="SHL42" s="78"/>
      <c r="SHM42" s="78"/>
      <c r="SHN42" s="78"/>
      <c r="SHO42" s="78"/>
      <c r="SHP42" s="78"/>
      <c r="SHQ42" s="78"/>
      <c r="SHR42" s="78"/>
      <c r="SHS42" s="78"/>
      <c r="SHT42" s="78"/>
      <c r="SHU42" s="78"/>
      <c r="SHV42" s="78"/>
      <c r="SHW42" s="78"/>
      <c r="SHX42" s="78"/>
      <c r="SHY42" s="78"/>
      <c r="SHZ42" s="78"/>
      <c r="SIA42" s="78"/>
      <c r="SIB42" s="78"/>
      <c r="SIC42" s="78"/>
      <c r="SID42" s="78"/>
      <c r="SIE42" s="78"/>
      <c r="SIF42" s="78"/>
      <c r="SIG42" s="78"/>
      <c r="SIH42" s="78"/>
      <c r="SII42" s="78"/>
      <c r="SIJ42" s="78"/>
      <c r="SIK42" s="78"/>
      <c r="SIL42" s="78"/>
      <c r="SIM42" s="78"/>
      <c r="SIN42" s="78"/>
      <c r="SIO42" s="78"/>
      <c r="SIP42" s="78"/>
      <c r="SIQ42" s="78"/>
      <c r="SIR42" s="78"/>
      <c r="SIS42" s="78"/>
      <c r="SIT42" s="78"/>
      <c r="SIU42" s="78"/>
      <c r="SIV42" s="78"/>
      <c r="SIW42" s="78"/>
      <c r="SIX42" s="78"/>
      <c r="SIY42" s="78"/>
      <c r="SIZ42" s="78"/>
      <c r="SJA42" s="78"/>
      <c r="SJB42" s="78"/>
      <c r="SJC42" s="78"/>
      <c r="SJD42" s="78"/>
      <c r="SJE42" s="78"/>
      <c r="SJF42" s="78"/>
      <c r="SJG42" s="78"/>
      <c r="SJH42" s="78"/>
      <c r="SJI42" s="78"/>
      <c r="SJJ42" s="78"/>
      <c r="SJK42" s="78"/>
      <c r="SJL42" s="78"/>
      <c r="SJM42" s="78"/>
      <c r="SJN42" s="78"/>
      <c r="SJO42" s="78"/>
      <c r="SJP42" s="78"/>
      <c r="SJQ42" s="78"/>
      <c r="SJR42" s="78"/>
      <c r="SJS42" s="78"/>
      <c r="SJT42" s="78"/>
      <c r="SJU42" s="78"/>
      <c r="SJV42" s="78"/>
      <c r="SJW42" s="78"/>
      <c r="SJX42" s="78"/>
      <c r="SJY42" s="78"/>
      <c r="SJZ42" s="78"/>
      <c r="SKA42" s="78"/>
      <c r="SKB42" s="78"/>
      <c r="SKC42" s="78"/>
      <c r="SKD42" s="78"/>
      <c r="SKE42" s="78"/>
      <c r="SKF42" s="78"/>
      <c r="SKG42" s="78"/>
      <c r="SKH42" s="78"/>
      <c r="SKI42" s="78"/>
      <c r="SKJ42" s="78"/>
      <c r="SKK42" s="78"/>
      <c r="SKL42" s="78"/>
      <c r="SKM42" s="78"/>
      <c r="SKN42" s="78"/>
      <c r="SKO42" s="78"/>
      <c r="SKP42" s="78"/>
      <c r="SKQ42" s="78"/>
      <c r="SKR42" s="78"/>
      <c r="SKS42" s="78"/>
      <c r="SKT42" s="78"/>
      <c r="SKU42" s="78"/>
      <c r="SKV42" s="78"/>
      <c r="SKW42" s="78"/>
      <c r="SKX42" s="78"/>
      <c r="SKY42" s="78"/>
      <c r="SKZ42" s="78"/>
      <c r="SLA42" s="78"/>
      <c r="SLB42" s="78"/>
      <c r="SLC42" s="78"/>
      <c r="SLD42" s="78"/>
      <c r="SLE42" s="78"/>
      <c r="SLF42" s="78"/>
      <c r="SLG42" s="78"/>
      <c r="SLH42" s="78"/>
      <c r="SLI42" s="78"/>
      <c r="SLJ42" s="78"/>
      <c r="SLK42" s="78"/>
      <c r="SLL42" s="78"/>
      <c r="SLM42" s="78"/>
      <c r="SLN42" s="78"/>
      <c r="SLO42" s="78"/>
      <c r="SLP42" s="78"/>
      <c r="SLQ42" s="78"/>
      <c r="SLR42" s="78"/>
      <c r="SLS42" s="78"/>
      <c r="SLT42" s="78"/>
      <c r="SLU42" s="78"/>
      <c r="SLV42" s="78"/>
      <c r="SLW42" s="78"/>
      <c r="SLX42" s="78"/>
      <c r="SLY42" s="78"/>
      <c r="SLZ42" s="78"/>
      <c r="SMA42" s="78"/>
      <c r="SMB42" s="78"/>
      <c r="SMC42" s="78"/>
      <c r="SMD42" s="78"/>
      <c r="SME42" s="78"/>
      <c r="SMF42" s="78"/>
      <c r="SMG42" s="78"/>
      <c r="SMH42" s="78"/>
      <c r="SMI42" s="78"/>
      <c r="SMJ42" s="78"/>
      <c r="SMK42" s="78"/>
      <c r="SML42" s="78"/>
      <c r="SMM42" s="78"/>
      <c r="SMN42" s="78"/>
      <c r="SMO42" s="78"/>
      <c r="SMP42" s="78"/>
      <c r="SMQ42" s="78"/>
      <c r="SMR42" s="78"/>
      <c r="SMS42" s="78"/>
      <c r="SMT42" s="78"/>
      <c r="SMU42" s="78"/>
      <c r="SMV42" s="78"/>
      <c r="SMW42" s="78"/>
      <c r="SMX42" s="78"/>
      <c r="SMY42" s="78"/>
      <c r="SMZ42" s="78"/>
      <c r="SNA42" s="78"/>
      <c r="SNB42" s="78"/>
      <c r="SNC42" s="78"/>
      <c r="SND42" s="78"/>
      <c r="SNE42" s="78"/>
      <c r="SNF42" s="78"/>
      <c r="SNG42" s="78"/>
      <c r="SNH42" s="78"/>
      <c r="SNI42" s="78"/>
      <c r="SNJ42" s="78"/>
      <c r="SNK42" s="78"/>
      <c r="SNL42" s="78"/>
      <c r="SNM42" s="78"/>
      <c r="SNN42" s="78"/>
      <c r="SNO42" s="78"/>
      <c r="SNP42" s="78"/>
      <c r="SNQ42" s="78"/>
      <c r="SNR42" s="78"/>
      <c r="SNS42" s="78"/>
      <c r="SNT42" s="78"/>
      <c r="SNU42" s="78"/>
      <c r="SNV42" s="78"/>
      <c r="SNW42" s="78"/>
      <c r="SNX42" s="78"/>
      <c r="SNY42" s="78"/>
      <c r="SNZ42" s="78"/>
      <c r="SOA42" s="78"/>
      <c r="SOB42" s="78"/>
      <c r="SOC42" s="78"/>
      <c r="SOD42" s="78"/>
      <c r="SOE42" s="78"/>
      <c r="SOF42" s="78"/>
      <c r="SOG42" s="78"/>
      <c r="SOH42" s="78"/>
      <c r="SOI42" s="78"/>
      <c r="SOJ42" s="78"/>
      <c r="SOK42" s="78"/>
      <c r="SOL42" s="78"/>
      <c r="SOM42" s="78"/>
      <c r="SON42" s="78"/>
      <c r="SOO42" s="78"/>
      <c r="SOP42" s="78"/>
      <c r="SOQ42" s="78"/>
      <c r="SOR42" s="78"/>
      <c r="SOS42" s="78"/>
      <c r="SOT42" s="78"/>
      <c r="SOU42" s="78"/>
      <c r="SOV42" s="78"/>
      <c r="SOW42" s="78"/>
      <c r="SOX42" s="78"/>
      <c r="SOY42" s="78"/>
      <c r="SOZ42" s="78"/>
      <c r="SPA42" s="78"/>
      <c r="SPB42" s="78"/>
      <c r="SPC42" s="78"/>
      <c r="SPD42" s="78"/>
      <c r="SPE42" s="78"/>
      <c r="SPF42" s="78"/>
      <c r="SPG42" s="78"/>
      <c r="SPH42" s="78"/>
      <c r="SPI42" s="78"/>
      <c r="SPJ42" s="78"/>
      <c r="SPK42" s="78"/>
      <c r="SPL42" s="78"/>
      <c r="SPM42" s="78"/>
      <c r="SPN42" s="78"/>
      <c r="SPO42" s="78"/>
      <c r="SPP42" s="78"/>
      <c r="SPQ42" s="78"/>
      <c r="SPR42" s="78"/>
      <c r="SPS42" s="78"/>
      <c r="SPT42" s="78"/>
      <c r="SPU42" s="78"/>
      <c r="SPV42" s="78"/>
      <c r="SPW42" s="78"/>
      <c r="SPX42" s="78"/>
      <c r="SPY42" s="78"/>
      <c r="SPZ42" s="78"/>
      <c r="SQA42" s="78"/>
      <c r="SQB42" s="78"/>
      <c r="SQC42" s="78"/>
      <c r="SQD42" s="78"/>
      <c r="SQE42" s="78"/>
      <c r="SQF42" s="78"/>
      <c r="SQG42" s="78"/>
      <c r="SQH42" s="78"/>
      <c r="SQI42" s="78"/>
      <c r="SQJ42" s="78"/>
      <c r="SQK42" s="78"/>
      <c r="SQL42" s="78"/>
      <c r="SQM42" s="78"/>
      <c r="SQN42" s="78"/>
      <c r="SQO42" s="78"/>
      <c r="SQP42" s="78"/>
      <c r="SQQ42" s="78"/>
      <c r="SQR42" s="78"/>
      <c r="SQS42" s="78"/>
      <c r="SQT42" s="78"/>
      <c r="SQU42" s="78"/>
      <c r="SQV42" s="78"/>
      <c r="SQW42" s="78"/>
      <c r="SQX42" s="78"/>
      <c r="SQY42" s="78"/>
      <c r="SQZ42" s="78"/>
      <c r="SRA42" s="78"/>
      <c r="SRB42" s="78"/>
      <c r="SRC42" s="78"/>
      <c r="SRD42" s="78"/>
      <c r="SRE42" s="78"/>
      <c r="SRF42" s="78"/>
      <c r="SRG42" s="78"/>
      <c r="SRH42" s="78"/>
      <c r="SRI42" s="78"/>
      <c r="SRJ42" s="78"/>
      <c r="SRK42" s="78"/>
      <c r="SRL42" s="78"/>
      <c r="SRM42" s="78"/>
      <c r="SRN42" s="78"/>
      <c r="SRO42" s="78"/>
      <c r="SRP42" s="78"/>
      <c r="SRQ42" s="78"/>
      <c r="SRR42" s="78"/>
      <c r="SRS42" s="78"/>
      <c r="SRT42" s="78"/>
      <c r="SRU42" s="78"/>
      <c r="SRV42" s="78"/>
      <c r="SRW42" s="78"/>
      <c r="SRX42" s="78"/>
      <c r="SRY42" s="78"/>
      <c r="SRZ42" s="78"/>
      <c r="SSA42" s="78"/>
      <c r="SSB42" s="78"/>
      <c r="SSC42" s="78"/>
      <c r="SSD42" s="78"/>
      <c r="SSE42" s="78"/>
      <c r="SSF42" s="78"/>
      <c r="SSG42" s="78"/>
      <c r="SSH42" s="78"/>
      <c r="SSI42" s="78"/>
      <c r="SSJ42" s="78"/>
      <c r="SSK42" s="78"/>
      <c r="SSL42" s="78"/>
      <c r="SSM42" s="78"/>
      <c r="SSN42" s="78"/>
      <c r="SSO42" s="78"/>
      <c r="SSP42" s="78"/>
      <c r="SSQ42" s="78"/>
      <c r="SSR42" s="78"/>
      <c r="SSS42" s="78"/>
      <c r="SST42" s="78"/>
      <c r="SSU42" s="78"/>
      <c r="SSV42" s="78"/>
      <c r="SSW42" s="78"/>
      <c r="SSX42" s="78"/>
      <c r="SSY42" s="78"/>
      <c r="SSZ42" s="78"/>
      <c r="STA42" s="78"/>
      <c r="STB42" s="78"/>
      <c r="STC42" s="78"/>
      <c r="STD42" s="78"/>
      <c r="STE42" s="78"/>
      <c r="STF42" s="78"/>
      <c r="STG42" s="78"/>
      <c r="STH42" s="78"/>
      <c r="STI42" s="78"/>
      <c r="STJ42" s="78"/>
      <c r="STK42" s="78"/>
      <c r="STL42" s="78"/>
      <c r="STM42" s="78"/>
      <c r="STN42" s="78"/>
      <c r="STO42" s="78"/>
      <c r="STP42" s="78"/>
      <c r="STQ42" s="78"/>
      <c r="STR42" s="78"/>
      <c r="STS42" s="78"/>
      <c r="STT42" s="78"/>
      <c r="STU42" s="78"/>
      <c r="STV42" s="78"/>
      <c r="STW42" s="78"/>
      <c r="STX42" s="78"/>
      <c r="STY42" s="78"/>
      <c r="STZ42" s="78"/>
      <c r="SUA42" s="78"/>
      <c r="SUB42" s="78"/>
      <c r="SUC42" s="78"/>
      <c r="SUD42" s="78"/>
      <c r="SUE42" s="78"/>
      <c r="SUF42" s="78"/>
      <c r="SUG42" s="78"/>
      <c r="SUH42" s="78"/>
      <c r="SUI42" s="78"/>
      <c r="SUJ42" s="78"/>
      <c r="SUK42" s="78"/>
      <c r="SUL42" s="78"/>
      <c r="SUM42" s="78"/>
      <c r="SUN42" s="78"/>
      <c r="SUO42" s="78"/>
      <c r="SUP42" s="78"/>
      <c r="SUQ42" s="78"/>
      <c r="SUR42" s="78"/>
      <c r="SUS42" s="78"/>
      <c r="SUT42" s="78"/>
      <c r="SUU42" s="78"/>
      <c r="SUV42" s="78"/>
      <c r="SUW42" s="78"/>
      <c r="SUX42" s="78"/>
      <c r="SUY42" s="78"/>
      <c r="SUZ42" s="78"/>
      <c r="SVA42" s="78"/>
      <c r="SVB42" s="78"/>
      <c r="SVC42" s="78"/>
      <c r="SVD42" s="78"/>
      <c r="SVE42" s="78"/>
      <c r="SVF42" s="78"/>
      <c r="SVG42" s="78"/>
      <c r="SVH42" s="78"/>
      <c r="SVI42" s="78"/>
      <c r="SVJ42" s="78"/>
      <c r="SVK42" s="78"/>
      <c r="SVL42" s="78"/>
      <c r="SVM42" s="78"/>
      <c r="SVN42" s="78"/>
      <c r="SVO42" s="78"/>
      <c r="SVP42" s="78"/>
      <c r="SVQ42" s="78"/>
      <c r="SVR42" s="78"/>
      <c r="SVS42" s="78"/>
      <c r="SVT42" s="78"/>
      <c r="SVU42" s="78"/>
      <c r="SVV42" s="78"/>
      <c r="SVW42" s="78"/>
      <c r="SVX42" s="78"/>
      <c r="SVY42" s="78"/>
      <c r="SVZ42" s="78"/>
      <c r="SWA42" s="78"/>
      <c r="SWB42" s="78"/>
      <c r="SWC42" s="78"/>
      <c r="SWD42" s="78"/>
      <c r="SWE42" s="78"/>
      <c r="SWF42" s="78"/>
      <c r="SWG42" s="78"/>
      <c r="SWH42" s="78"/>
      <c r="SWI42" s="78"/>
      <c r="SWJ42" s="78"/>
      <c r="SWK42" s="78"/>
      <c r="SWL42" s="78"/>
      <c r="SWM42" s="78"/>
      <c r="SWN42" s="78"/>
      <c r="SWO42" s="78"/>
      <c r="SWP42" s="78"/>
      <c r="SWQ42" s="78"/>
      <c r="SWR42" s="78"/>
      <c r="SWS42" s="78"/>
      <c r="SWT42" s="78"/>
      <c r="SWU42" s="78"/>
      <c r="SWV42" s="78"/>
      <c r="SWW42" s="78"/>
      <c r="SWX42" s="78"/>
      <c r="SWY42" s="78"/>
      <c r="SWZ42" s="78"/>
      <c r="SXA42" s="78"/>
      <c r="SXB42" s="78"/>
      <c r="SXC42" s="78"/>
      <c r="SXD42" s="78"/>
      <c r="SXE42" s="78"/>
      <c r="SXF42" s="78"/>
      <c r="SXG42" s="78"/>
      <c r="SXH42" s="78"/>
      <c r="SXI42" s="78"/>
      <c r="SXJ42" s="78"/>
      <c r="SXK42" s="78"/>
      <c r="SXL42" s="78"/>
      <c r="SXM42" s="78"/>
      <c r="SXN42" s="78"/>
      <c r="SXO42" s="78"/>
      <c r="SXP42" s="78"/>
      <c r="SXQ42" s="78"/>
      <c r="SXR42" s="78"/>
      <c r="SXS42" s="78"/>
      <c r="SXT42" s="78"/>
      <c r="SXU42" s="78"/>
      <c r="SXV42" s="78"/>
      <c r="SXW42" s="78"/>
      <c r="SXX42" s="78"/>
      <c r="SXY42" s="78"/>
      <c r="SXZ42" s="78"/>
      <c r="SYA42" s="78"/>
      <c r="SYB42" s="78"/>
      <c r="SYC42" s="78"/>
      <c r="SYD42" s="78"/>
      <c r="SYE42" s="78"/>
      <c r="SYF42" s="78"/>
      <c r="SYG42" s="78"/>
      <c r="SYH42" s="78"/>
      <c r="SYI42" s="78"/>
      <c r="SYJ42" s="78"/>
      <c r="SYK42" s="78"/>
      <c r="SYL42" s="78"/>
      <c r="SYM42" s="78"/>
      <c r="SYN42" s="78"/>
      <c r="SYO42" s="78"/>
      <c r="SYP42" s="78"/>
      <c r="SYQ42" s="78"/>
      <c r="SYR42" s="78"/>
      <c r="SYS42" s="78"/>
      <c r="SYT42" s="78"/>
      <c r="SYU42" s="78"/>
      <c r="SYV42" s="78"/>
      <c r="SYW42" s="78"/>
      <c r="SYX42" s="78"/>
      <c r="SYY42" s="78"/>
      <c r="SYZ42" s="78"/>
      <c r="SZA42" s="78"/>
      <c r="SZB42" s="78"/>
      <c r="SZC42" s="78"/>
      <c r="SZD42" s="78"/>
      <c r="SZE42" s="78"/>
      <c r="SZF42" s="78"/>
      <c r="SZG42" s="78"/>
      <c r="SZH42" s="78"/>
      <c r="SZI42" s="78"/>
      <c r="SZJ42" s="78"/>
      <c r="SZK42" s="78"/>
      <c r="SZL42" s="78"/>
      <c r="SZM42" s="78"/>
      <c r="SZN42" s="78"/>
      <c r="SZO42" s="78"/>
      <c r="SZP42" s="78"/>
      <c r="SZQ42" s="78"/>
      <c r="SZR42" s="78"/>
      <c r="SZS42" s="78"/>
      <c r="SZT42" s="78"/>
      <c r="SZU42" s="78"/>
      <c r="SZV42" s="78"/>
      <c r="SZW42" s="78"/>
      <c r="SZX42" s="78"/>
      <c r="SZY42" s="78"/>
      <c r="SZZ42" s="78"/>
      <c r="TAA42" s="78"/>
      <c r="TAB42" s="78"/>
      <c r="TAC42" s="78"/>
      <c r="TAD42" s="78"/>
      <c r="TAE42" s="78"/>
      <c r="TAF42" s="78"/>
      <c r="TAG42" s="78"/>
      <c r="TAH42" s="78"/>
      <c r="TAI42" s="78"/>
      <c r="TAJ42" s="78"/>
      <c r="TAK42" s="78"/>
      <c r="TAL42" s="78"/>
      <c r="TAM42" s="78"/>
      <c r="TAN42" s="78"/>
      <c r="TAO42" s="78"/>
      <c r="TAP42" s="78"/>
      <c r="TAQ42" s="78"/>
      <c r="TAR42" s="78"/>
      <c r="TAS42" s="78"/>
      <c r="TAT42" s="78"/>
      <c r="TAU42" s="78"/>
      <c r="TAV42" s="78"/>
      <c r="TAW42" s="78"/>
      <c r="TAX42" s="78"/>
      <c r="TAY42" s="78"/>
      <c r="TAZ42" s="78"/>
      <c r="TBA42" s="78"/>
      <c r="TBB42" s="78"/>
      <c r="TBC42" s="78"/>
      <c r="TBD42" s="78"/>
      <c r="TBE42" s="78"/>
      <c r="TBF42" s="78"/>
      <c r="TBG42" s="78"/>
      <c r="TBH42" s="78"/>
      <c r="TBI42" s="78"/>
      <c r="TBJ42" s="78"/>
      <c r="TBK42" s="78"/>
      <c r="TBL42" s="78"/>
      <c r="TBM42" s="78"/>
      <c r="TBN42" s="78"/>
      <c r="TBO42" s="78"/>
      <c r="TBP42" s="78"/>
      <c r="TBQ42" s="78"/>
      <c r="TBR42" s="78"/>
      <c r="TBS42" s="78"/>
      <c r="TBT42" s="78"/>
      <c r="TBU42" s="78"/>
      <c r="TBV42" s="78"/>
      <c r="TBW42" s="78"/>
      <c r="TBX42" s="78"/>
      <c r="TBY42" s="78"/>
      <c r="TBZ42" s="78"/>
      <c r="TCA42" s="78"/>
      <c r="TCB42" s="78"/>
      <c r="TCC42" s="78"/>
      <c r="TCD42" s="78"/>
      <c r="TCE42" s="78"/>
      <c r="TCF42" s="78"/>
      <c r="TCG42" s="78"/>
      <c r="TCH42" s="78"/>
      <c r="TCI42" s="78"/>
      <c r="TCJ42" s="78"/>
      <c r="TCK42" s="78"/>
      <c r="TCL42" s="78"/>
      <c r="TCM42" s="78"/>
      <c r="TCN42" s="78"/>
      <c r="TCO42" s="78"/>
      <c r="TCP42" s="78"/>
      <c r="TCQ42" s="78"/>
      <c r="TCR42" s="78"/>
      <c r="TCS42" s="78"/>
      <c r="TCT42" s="78"/>
      <c r="TCU42" s="78"/>
      <c r="TCV42" s="78"/>
      <c r="TCW42" s="78"/>
      <c r="TCX42" s="78"/>
      <c r="TCY42" s="78"/>
      <c r="TCZ42" s="78"/>
      <c r="TDA42" s="78"/>
      <c r="TDB42" s="78"/>
      <c r="TDC42" s="78"/>
      <c r="TDD42" s="78"/>
      <c r="TDE42" s="78"/>
      <c r="TDF42" s="78"/>
      <c r="TDG42" s="78"/>
      <c r="TDH42" s="78"/>
      <c r="TDI42" s="78"/>
      <c r="TDJ42" s="78"/>
      <c r="TDK42" s="78"/>
      <c r="TDL42" s="78"/>
      <c r="TDM42" s="78"/>
      <c r="TDN42" s="78"/>
      <c r="TDO42" s="78"/>
      <c r="TDP42" s="78"/>
      <c r="TDQ42" s="78"/>
      <c r="TDR42" s="78"/>
      <c r="TDS42" s="78"/>
      <c r="TDT42" s="78"/>
      <c r="TDU42" s="78"/>
      <c r="TDV42" s="78"/>
      <c r="TDW42" s="78"/>
      <c r="TDX42" s="78"/>
      <c r="TDY42" s="78"/>
      <c r="TDZ42" s="78"/>
      <c r="TEA42" s="78"/>
      <c r="TEB42" s="78"/>
      <c r="TEC42" s="78"/>
      <c r="TED42" s="78"/>
      <c r="TEE42" s="78"/>
      <c r="TEF42" s="78"/>
      <c r="TEG42" s="78"/>
      <c r="TEH42" s="78"/>
      <c r="TEI42" s="78"/>
      <c r="TEJ42" s="78"/>
      <c r="TEK42" s="78"/>
      <c r="TEL42" s="78"/>
      <c r="TEM42" s="78"/>
      <c r="TEN42" s="78"/>
      <c r="TEO42" s="78"/>
      <c r="TEP42" s="78"/>
      <c r="TEQ42" s="78"/>
      <c r="TER42" s="78"/>
      <c r="TES42" s="78"/>
      <c r="TET42" s="78"/>
      <c r="TEU42" s="78"/>
      <c r="TEV42" s="78"/>
      <c r="TEW42" s="78"/>
      <c r="TEX42" s="78"/>
      <c r="TEY42" s="78"/>
      <c r="TEZ42" s="78"/>
      <c r="TFA42" s="78"/>
      <c r="TFB42" s="78"/>
      <c r="TFC42" s="78"/>
      <c r="TFD42" s="78"/>
      <c r="TFE42" s="78"/>
      <c r="TFF42" s="78"/>
      <c r="TFG42" s="78"/>
      <c r="TFH42" s="78"/>
      <c r="TFI42" s="78"/>
      <c r="TFJ42" s="78"/>
      <c r="TFK42" s="78"/>
      <c r="TFL42" s="78"/>
      <c r="TFM42" s="78"/>
      <c r="TFN42" s="78"/>
      <c r="TFO42" s="78"/>
      <c r="TFP42" s="78"/>
      <c r="TFQ42" s="78"/>
      <c r="TFR42" s="78"/>
      <c r="TFS42" s="78"/>
      <c r="TFT42" s="78"/>
      <c r="TFU42" s="78"/>
      <c r="TFV42" s="78"/>
      <c r="TFW42" s="78"/>
      <c r="TFX42" s="78"/>
      <c r="TFY42" s="78"/>
      <c r="TFZ42" s="78"/>
      <c r="TGA42" s="78"/>
      <c r="TGB42" s="78"/>
      <c r="TGC42" s="78"/>
      <c r="TGD42" s="78"/>
      <c r="TGE42" s="78"/>
      <c r="TGF42" s="78"/>
      <c r="TGG42" s="78"/>
      <c r="TGH42" s="78"/>
      <c r="TGI42" s="78"/>
      <c r="TGJ42" s="78"/>
      <c r="TGK42" s="78"/>
      <c r="TGL42" s="78"/>
      <c r="TGM42" s="78"/>
      <c r="TGN42" s="78"/>
      <c r="TGO42" s="78"/>
      <c r="TGP42" s="78"/>
      <c r="TGQ42" s="78"/>
      <c r="TGR42" s="78"/>
      <c r="TGS42" s="78"/>
      <c r="TGT42" s="78"/>
      <c r="TGU42" s="78"/>
      <c r="TGV42" s="78"/>
      <c r="TGW42" s="78"/>
      <c r="TGX42" s="78"/>
      <c r="TGY42" s="78"/>
      <c r="TGZ42" s="78"/>
      <c r="THA42" s="78"/>
      <c r="THB42" s="78"/>
      <c r="THC42" s="78"/>
      <c r="THD42" s="78"/>
      <c r="THE42" s="78"/>
      <c r="THF42" s="78"/>
      <c r="THG42" s="78"/>
      <c r="THH42" s="78"/>
      <c r="THI42" s="78"/>
      <c r="THJ42" s="78"/>
      <c r="THK42" s="78"/>
      <c r="THL42" s="78"/>
      <c r="THM42" s="78"/>
      <c r="THN42" s="78"/>
      <c r="THO42" s="78"/>
      <c r="THP42" s="78"/>
      <c r="THQ42" s="78"/>
      <c r="THR42" s="78"/>
      <c r="THS42" s="78"/>
      <c r="THT42" s="78"/>
      <c r="THU42" s="78"/>
      <c r="THV42" s="78"/>
      <c r="THW42" s="78"/>
      <c r="THX42" s="78"/>
      <c r="THY42" s="78"/>
      <c r="THZ42" s="78"/>
      <c r="TIA42" s="78"/>
      <c r="TIB42" s="78"/>
      <c r="TIC42" s="78"/>
      <c r="TID42" s="78"/>
      <c r="TIE42" s="78"/>
      <c r="TIF42" s="78"/>
      <c r="TIG42" s="78"/>
      <c r="TIH42" s="78"/>
      <c r="TII42" s="78"/>
      <c r="TIJ42" s="78"/>
      <c r="TIK42" s="78"/>
      <c r="TIL42" s="78"/>
      <c r="TIM42" s="78"/>
      <c r="TIN42" s="78"/>
      <c r="TIO42" s="78"/>
      <c r="TIP42" s="78"/>
      <c r="TIQ42" s="78"/>
      <c r="TIR42" s="78"/>
      <c r="TIS42" s="78"/>
      <c r="TIT42" s="78"/>
      <c r="TIU42" s="78"/>
      <c r="TIV42" s="78"/>
      <c r="TIW42" s="78"/>
      <c r="TIX42" s="78"/>
      <c r="TIY42" s="78"/>
      <c r="TIZ42" s="78"/>
      <c r="TJA42" s="78"/>
      <c r="TJB42" s="78"/>
      <c r="TJC42" s="78"/>
      <c r="TJD42" s="78"/>
      <c r="TJE42" s="78"/>
      <c r="TJF42" s="78"/>
      <c r="TJG42" s="78"/>
      <c r="TJH42" s="78"/>
      <c r="TJI42" s="78"/>
      <c r="TJJ42" s="78"/>
      <c r="TJK42" s="78"/>
      <c r="TJL42" s="78"/>
      <c r="TJM42" s="78"/>
      <c r="TJN42" s="78"/>
      <c r="TJO42" s="78"/>
      <c r="TJP42" s="78"/>
      <c r="TJQ42" s="78"/>
      <c r="TJR42" s="78"/>
      <c r="TJS42" s="78"/>
      <c r="TJT42" s="78"/>
      <c r="TJU42" s="78"/>
      <c r="TJV42" s="78"/>
      <c r="TJW42" s="78"/>
      <c r="TJX42" s="78"/>
      <c r="TJY42" s="78"/>
      <c r="TJZ42" s="78"/>
      <c r="TKA42" s="78"/>
      <c r="TKB42" s="78"/>
      <c r="TKC42" s="78"/>
      <c r="TKD42" s="78"/>
      <c r="TKE42" s="78"/>
      <c r="TKF42" s="78"/>
      <c r="TKG42" s="78"/>
      <c r="TKH42" s="78"/>
      <c r="TKI42" s="78"/>
      <c r="TKJ42" s="78"/>
      <c r="TKK42" s="78"/>
      <c r="TKL42" s="78"/>
      <c r="TKM42" s="78"/>
      <c r="TKN42" s="78"/>
      <c r="TKO42" s="78"/>
      <c r="TKP42" s="78"/>
      <c r="TKQ42" s="78"/>
      <c r="TKR42" s="78"/>
      <c r="TKS42" s="78"/>
      <c r="TKT42" s="78"/>
      <c r="TKU42" s="78"/>
      <c r="TKV42" s="78"/>
      <c r="TKW42" s="78"/>
      <c r="TKX42" s="78"/>
      <c r="TKY42" s="78"/>
      <c r="TKZ42" s="78"/>
      <c r="TLA42" s="78"/>
      <c r="TLB42" s="78"/>
      <c r="TLC42" s="78"/>
      <c r="TLD42" s="78"/>
      <c r="TLE42" s="78"/>
      <c r="TLF42" s="78"/>
      <c r="TLG42" s="78"/>
      <c r="TLH42" s="78"/>
      <c r="TLI42" s="78"/>
      <c r="TLJ42" s="78"/>
      <c r="TLK42" s="78"/>
      <c r="TLL42" s="78"/>
      <c r="TLM42" s="78"/>
      <c r="TLN42" s="78"/>
      <c r="TLO42" s="78"/>
      <c r="TLP42" s="78"/>
      <c r="TLQ42" s="78"/>
      <c r="TLR42" s="78"/>
      <c r="TLS42" s="78"/>
      <c r="TLT42" s="78"/>
      <c r="TLU42" s="78"/>
      <c r="TLV42" s="78"/>
      <c r="TLW42" s="78"/>
      <c r="TLX42" s="78"/>
      <c r="TLY42" s="78"/>
      <c r="TLZ42" s="78"/>
      <c r="TMA42" s="78"/>
      <c r="TMB42" s="78"/>
      <c r="TMC42" s="78"/>
      <c r="TMD42" s="78"/>
      <c r="TME42" s="78"/>
      <c r="TMF42" s="78"/>
      <c r="TMG42" s="78"/>
      <c r="TMH42" s="78"/>
      <c r="TMI42" s="78"/>
      <c r="TMJ42" s="78"/>
      <c r="TMK42" s="78"/>
      <c r="TML42" s="78"/>
      <c r="TMM42" s="78"/>
      <c r="TMN42" s="78"/>
      <c r="TMO42" s="78"/>
      <c r="TMP42" s="78"/>
      <c r="TMQ42" s="78"/>
      <c r="TMR42" s="78"/>
      <c r="TMS42" s="78"/>
      <c r="TMT42" s="78"/>
      <c r="TMU42" s="78"/>
      <c r="TMV42" s="78"/>
      <c r="TMW42" s="78"/>
      <c r="TMX42" s="78"/>
      <c r="TMY42" s="78"/>
      <c r="TMZ42" s="78"/>
      <c r="TNA42" s="78"/>
      <c r="TNB42" s="78"/>
      <c r="TNC42" s="78"/>
      <c r="TND42" s="78"/>
      <c r="TNE42" s="78"/>
      <c r="TNF42" s="78"/>
      <c r="TNG42" s="78"/>
      <c r="TNH42" s="78"/>
      <c r="TNI42" s="78"/>
      <c r="TNJ42" s="78"/>
      <c r="TNK42" s="78"/>
      <c r="TNL42" s="78"/>
      <c r="TNM42" s="78"/>
      <c r="TNN42" s="78"/>
      <c r="TNO42" s="78"/>
      <c r="TNP42" s="78"/>
      <c r="TNQ42" s="78"/>
      <c r="TNR42" s="78"/>
      <c r="TNS42" s="78"/>
      <c r="TNT42" s="78"/>
      <c r="TNU42" s="78"/>
      <c r="TNV42" s="78"/>
      <c r="TNW42" s="78"/>
      <c r="TNX42" s="78"/>
      <c r="TNY42" s="78"/>
      <c r="TNZ42" s="78"/>
      <c r="TOA42" s="78"/>
      <c r="TOB42" s="78"/>
      <c r="TOC42" s="78"/>
      <c r="TOD42" s="78"/>
      <c r="TOE42" s="78"/>
      <c r="TOF42" s="78"/>
      <c r="TOG42" s="78"/>
      <c r="TOH42" s="78"/>
      <c r="TOI42" s="78"/>
      <c r="TOJ42" s="78"/>
      <c r="TOK42" s="78"/>
      <c r="TOL42" s="78"/>
      <c r="TOM42" s="78"/>
      <c r="TON42" s="78"/>
      <c r="TOO42" s="78"/>
      <c r="TOP42" s="78"/>
      <c r="TOQ42" s="78"/>
      <c r="TOR42" s="78"/>
      <c r="TOS42" s="78"/>
      <c r="TOT42" s="78"/>
      <c r="TOU42" s="78"/>
      <c r="TOV42" s="78"/>
      <c r="TOW42" s="78"/>
      <c r="TOX42" s="78"/>
      <c r="TOY42" s="78"/>
      <c r="TOZ42" s="78"/>
      <c r="TPA42" s="78"/>
      <c r="TPB42" s="78"/>
      <c r="TPC42" s="78"/>
      <c r="TPD42" s="78"/>
      <c r="TPE42" s="78"/>
      <c r="TPF42" s="78"/>
      <c r="TPG42" s="78"/>
      <c r="TPH42" s="78"/>
      <c r="TPI42" s="78"/>
      <c r="TPJ42" s="78"/>
      <c r="TPK42" s="78"/>
      <c r="TPL42" s="78"/>
      <c r="TPM42" s="78"/>
      <c r="TPN42" s="78"/>
      <c r="TPO42" s="78"/>
      <c r="TPP42" s="78"/>
      <c r="TPQ42" s="78"/>
      <c r="TPR42" s="78"/>
      <c r="TPS42" s="78"/>
      <c r="TPT42" s="78"/>
      <c r="TPU42" s="78"/>
      <c r="TPV42" s="78"/>
      <c r="TPW42" s="78"/>
      <c r="TPX42" s="78"/>
      <c r="TPY42" s="78"/>
      <c r="TPZ42" s="78"/>
      <c r="TQA42" s="78"/>
      <c r="TQB42" s="78"/>
      <c r="TQC42" s="78"/>
      <c r="TQD42" s="78"/>
      <c r="TQE42" s="78"/>
      <c r="TQF42" s="78"/>
      <c r="TQG42" s="78"/>
      <c r="TQH42" s="78"/>
      <c r="TQI42" s="78"/>
      <c r="TQJ42" s="78"/>
      <c r="TQK42" s="78"/>
      <c r="TQL42" s="78"/>
      <c r="TQM42" s="78"/>
      <c r="TQN42" s="78"/>
      <c r="TQO42" s="78"/>
      <c r="TQP42" s="78"/>
      <c r="TQQ42" s="78"/>
      <c r="TQR42" s="78"/>
      <c r="TQS42" s="78"/>
      <c r="TQT42" s="78"/>
      <c r="TQU42" s="78"/>
      <c r="TQV42" s="78"/>
      <c r="TQW42" s="78"/>
      <c r="TQX42" s="78"/>
      <c r="TQY42" s="78"/>
      <c r="TQZ42" s="78"/>
      <c r="TRA42" s="78"/>
      <c r="TRB42" s="78"/>
      <c r="TRC42" s="78"/>
      <c r="TRD42" s="78"/>
      <c r="TRE42" s="78"/>
      <c r="TRF42" s="78"/>
      <c r="TRG42" s="78"/>
      <c r="TRH42" s="78"/>
      <c r="TRI42" s="78"/>
      <c r="TRJ42" s="78"/>
      <c r="TRK42" s="78"/>
      <c r="TRL42" s="78"/>
      <c r="TRM42" s="78"/>
      <c r="TRN42" s="78"/>
      <c r="TRO42" s="78"/>
      <c r="TRP42" s="78"/>
      <c r="TRQ42" s="78"/>
      <c r="TRR42" s="78"/>
      <c r="TRS42" s="78"/>
      <c r="TRT42" s="78"/>
      <c r="TRU42" s="78"/>
      <c r="TRV42" s="78"/>
      <c r="TRW42" s="78"/>
      <c r="TRX42" s="78"/>
      <c r="TRY42" s="78"/>
      <c r="TRZ42" s="78"/>
      <c r="TSA42" s="78"/>
      <c r="TSB42" s="78"/>
      <c r="TSC42" s="78"/>
      <c r="TSD42" s="78"/>
      <c r="TSE42" s="78"/>
      <c r="TSF42" s="78"/>
      <c r="TSG42" s="78"/>
      <c r="TSH42" s="78"/>
      <c r="TSI42" s="78"/>
      <c r="TSJ42" s="78"/>
      <c r="TSK42" s="78"/>
      <c r="TSL42" s="78"/>
      <c r="TSM42" s="78"/>
      <c r="TSN42" s="78"/>
      <c r="TSO42" s="78"/>
      <c r="TSP42" s="78"/>
      <c r="TSQ42" s="78"/>
      <c r="TSR42" s="78"/>
      <c r="TSS42" s="78"/>
      <c r="TST42" s="78"/>
      <c r="TSU42" s="78"/>
      <c r="TSV42" s="78"/>
      <c r="TSW42" s="78"/>
      <c r="TSX42" s="78"/>
      <c r="TSY42" s="78"/>
      <c r="TSZ42" s="78"/>
      <c r="TTA42" s="78"/>
      <c r="TTB42" s="78"/>
      <c r="TTC42" s="78"/>
      <c r="TTD42" s="78"/>
      <c r="TTE42" s="78"/>
      <c r="TTF42" s="78"/>
      <c r="TTG42" s="78"/>
      <c r="TTH42" s="78"/>
      <c r="TTI42" s="78"/>
      <c r="TTJ42" s="78"/>
      <c r="TTK42" s="78"/>
      <c r="TTL42" s="78"/>
      <c r="TTM42" s="78"/>
      <c r="TTN42" s="78"/>
      <c r="TTO42" s="78"/>
      <c r="TTP42" s="78"/>
      <c r="TTQ42" s="78"/>
      <c r="TTR42" s="78"/>
      <c r="TTS42" s="78"/>
      <c r="TTT42" s="78"/>
      <c r="TTU42" s="78"/>
      <c r="TTV42" s="78"/>
      <c r="TTW42" s="78"/>
      <c r="TTX42" s="78"/>
      <c r="TTY42" s="78"/>
      <c r="TTZ42" s="78"/>
      <c r="TUA42" s="78"/>
      <c r="TUB42" s="78"/>
      <c r="TUC42" s="78"/>
      <c r="TUD42" s="78"/>
      <c r="TUE42" s="78"/>
      <c r="TUF42" s="78"/>
      <c r="TUG42" s="78"/>
      <c r="TUH42" s="78"/>
      <c r="TUI42" s="78"/>
      <c r="TUJ42" s="78"/>
      <c r="TUK42" s="78"/>
      <c r="TUL42" s="78"/>
      <c r="TUM42" s="78"/>
      <c r="TUN42" s="78"/>
      <c r="TUO42" s="78"/>
      <c r="TUP42" s="78"/>
      <c r="TUQ42" s="78"/>
      <c r="TUR42" s="78"/>
      <c r="TUS42" s="78"/>
      <c r="TUT42" s="78"/>
      <c r="TUU42" s="78"/>
      <c r="TUV42" s="78"/>
      <c r="TUW42" s="78"/>
      <c r="TUX42" s="78"/>
      <c r="TUY42" s="78"/>
      <c r="TUZ42" s="78"/>
      <c r="TVA42" s="78"/>
      <c r="TVB42" s="78"/>
      <c r="TVC42" s="78"/>
      <c r="TVD42" s="78"/>
      <c r="TVE42" s="78"/>
      <c r="TVF42" s="78"/>
      <c r="TVG42" s="78"/>
      <c r="TVH42" s="78"/>
      <c r="TVI42" s="78"/>
      <c r="TVJ42" s="78"/>
      <c r="TVK42" s="78"/>
      <c r="TVL42" s="78"/>
      <c r="TVM42" s="78"/>
      <c r="TVN42" s="78"/>
      <c r="TVO42" s="78"/>
      <c r="TVP42" s="78"/>
      <c r="TVQ42" s="78"/>
      <c r="TVR42" s="78"/>
      <c r="TVS42" s="78"/>
      <c r="TVT42" s="78"/>
      <c r="TVU42" s="78"/>
      <c r="TVV42" s="78"/>
      <c r="TVW42" s="78"/>
      <c r="TVX42" s="78"/>
      <c r="TVY42" s="78"/>
      <c r="TVZ42" s="78"/>
      <c r="TWA42" s="78"/>
      <c r="TWB42" s="78"/>
      <c r="TWC42" s="78"/>
      <c r="TWD42" s="78"/>
      <c r="TWE42" s="78"/>
      <c r="TWF42" s="78"/>
      <c r="TWG42" s="78"/>
      <c r="TWH42" s="78"/>
      <c r="TWI42" s="78"/>
      <c r="TWJ42" s="78"/>
      <c r="TWK42" s="78"/>
      <c r="TWL42" s="78"/>
      <c r="TWM42" s="78"/>
      <c r="TWN42" s="78"/>
      <c r="TWO42" s="78"/>
      <c r="TWP42" s="78"/>
      <c r="TWQ42" s="78"/>
      <c r="TWR42" s="78"/>
      <c r="TWS42" s="78"/>
      <c r="TWT42" s="78"/>
      <c r="TWU42" s="78"/>
      <c r="TWV42" s="78"/>
      <c r="TWW42" s="78"/>
      <c r="TWX42" s="78"/>
      <c r="TWY42" s="78"/>
      <c r="TWZ42" s="78"/>
      <c r="TXA42" s="78"/>
      <c r="TXB42" s="78"/>
      <c r="TXC42" s="78"/>
      <c r="TXD42" s="78"/>
      <c r="TXE42" s="78"/>
      <c r="TXF42" s="78"/>
      <c r="TXG42" s="78"/>
      <c r="TXH42" s="78"/>
      <c r="TXI42" s="78"/>
      <c r="TXJ42" s="78"/>
      <c r="TXK42" s="78"/>
      <c r="TXL42" s="78"/>
      <c r="TXM42" s="78"/>
      <c r="TXN42" s="78"/>
      <c r="TXO42" s="78"/>
      <c r="TXP42" s="78"/>
      <c r="TXQ42" s="78"/>
      <c r="TXR42" s="78"/>
      <c r="TXS42" s="78"/>
      <c r="TXT42" s="78"/>
      <c r="TXU42" s="78"/>
      <c r="TXV42" s="78"/>
      <c r="TXW42" s="78"/>
      <c r="TXX42" s="78"/>
      <c r="TXY42" s="78"/>
      <c r="TXZ42" s="78"/>
      <c r="TYA42" s="78"/>
      <c r="TYB42" s="78"/>
      <c r="TYC42" s="78"/>
      <c r="TYD42" s="78"/>
      <c r="TYE42" s="78"/>
      <c r="TYF42" s="78"/>
      <c r="TYG42" s="78"/>
      <c r="TYH42" s="78"/>
      <c r="TYI42" s="78"/>
      <c r="TYJ42" s="78"/>
      <c r="TYK42" s="78"/>
      <c r="TYL42" s="78"/>
      <c r="TYM42" s="78"/>
      <c r="TYN42" s="78"/>
      <c r="TYO42" s="78"/>
      <c r="TYP42" s="78"/>
      <c r="TYQ42" s="78"/>
      <c r="TYR42" s="78"/>
      <c r="TYS42" s="78"/>
      <c r="TYT42" s="78"/>
      <c r="TYU42" s="78"/>
      <c r="TYV42" s="78"/>
      <c r="TYW42" s="78"/>
      <c r="TYX42" s="78"/>
      <c r="TYY42" s="78"/>
      <c r="TYZ42" s="78"/>
      <c r="TZA42" s="78"/>
      <c r="TZB42" s="78"/>
      <c r="TZC42" s="78"/>
      <c r="TZD42" s="78"/>
      <c r="TZE42" s="78"/>
      <c r="TZF42" s="78"/>
      <c r="TZG42" s="78"/>
      <c r="TZH42" s="78"/>
      <c r="TZI42" s="78"/>
      <c r="TZJ42" s="78"/>
      <c r="TZK42" s="78"/>
      <c r="TZL42" s="78"/>
      <c r="TZM42" s="78"/>
      <c r="TZN42" s="78"/>
      <c r="TZO42" s="78"/>
      <c r="TZP42" s="78"/>
      <c r="TZQ42" s="78"/>
      <c r="TZR42" s="78"/>
      <c r="TZS42" s="78"/>
      <c r="TZT42" s="78"/>
      <c r="TZU42" s="78"/>
      <c r="TZV42" s="78"/>
      <c r="TZW42" s="78"/>
      <c r="TZX42" s="78"/>
      <c r="TZY42" s="78"/>
      <c r="TZZ42" s="78"/>
      <c r="UAA42" s="78"/>
      <c r="UAB42" s="78"/>
      <c r="UAC42" s="78"/>
      <c r="UAD42" s="78"/>
      <c r="UAE42" s="78"/>
      <c r="UAF42" s="78"/>
      <c r="UAG42" s="78"/>
      <c r="UAH42" s="78"/>
      <c r="UAI42" s="78"/>
      <c r="UAJ42" s="78"/>
      <c r="UAK42" s="78"/>
      <c r="UAL42" s="78"/>
      <c r="UAM42" s="78"/>
      <c r="UAN42" s="78"/>
      <c r="UAO42" s="78"/>
      <c r="UAP42" s="78"/>
      <c r="UAQ42" s="78"/>
      <c r="UAR42" s="78"/>
      <c r="UAS42" s="78"/>
      <c r="UAT42" s="78"/>
      <c r="UAU42" s="78"/>
      <c r="UAV42" s="78"/>
      <c r="UAW42" s="78"/>
      <c r="UAX42" s="78"/>
      <c r="UAY42" s="78"/>
      <c r="UAZ42" s="78"/>
      <c r="UBA42" s="78"/>
      <c r="UBB42" s="78"/>
      <c r="UBC42" s="78"/>
      <c r="UBD42" s="78"/>
      <c r="UBE42" s="78"/>
      <c r="UBF42" s="78"/>
      <c r="UBG42" s="78"/>
      <c r="UBH42" s="78"/>
      <c r="UBI42" s="78"/>
      <c r="UBJ42" s="78"/>
      <c r="UBK42" s="78"/>
      <c r="UBL42" s="78"/>
      <c r="UBM42" s="78"/>
      <c r="UBN42" s="78"/>
      <c r="UBO42" s="78"/>
      <c r="UBP42" s="78"/>
      <c r="UBQ42" s="78"/>
      <c r="UBR42" s="78"/>
      <c r="UBS42" s="78"/>
      <c r="UBT42" s="78"/>
      <c r="UBU42" s="78"/>
      <c r="UBV42" s="78"/>
      <c r="UBW42" s="78"/>
      <c r="UBX42" s="78"/>
      <c r="UBY42" s="78"/>
      <c r="UBZ42" s="78"/>
      <c r="UCA42" s="78"/>
      <c r="UCB42" s="78"/>
      <c r="UCC42" s="78"/>
      <c r="UCD42" s="78"/>
      <c r="UCE42" s="78"/>
      <c r="UCF42" s="78"/>
      <c r="UCG42" s="78"/>
      <c r="UCH42" s="78"/>
      <c r="UCI42" s="78"/>
      <c r="UCJ42" s="78"/>
      <c r="UCK42" s="78"/>
      <c r="UCL42" s="78"/>
      <c r="UCM42" s="78"/>
      <c r="UCN42" s="78"/>
      <c r="UCO42" s="78"/>
      <c r="UCP42" s="78"/>
      <c r="UCQ42" s="78"/>
      <c r="UCR42" s="78"/>
      <c r="UCS42" s="78"/>
      <c r="UCT42" s="78"/>
      <c r="UCU42" s="78"/>
      <c r="UCV42" s="78"/>
      <c r="UCW42" s="78"/>
      <c r="UCX42" s="78"/>
      <c r="UCY42" s="78"/>
      <c r="UCZ42" s="78"/>
      <c r="UDA42" s="78"/>
      <c r="UDB42" s="78"/>
      <c r="UDC42" s="78"/>
      <c r="UDD42" s="78"/>
      <c r="UDE42" s="78"/>
      <c r="UDF42" s="78"/>
      <c r="UDG42" s="78"/>
      <c r="UDH42" s="78"/>
      <c r="UDI42" s="78"/>
      <c r="UDJ42" s="78"/>
      <c r="UDK42" s="78"/>
      <c r="UDL42" s="78"/>
      <c r="UDM42" s="78"/>
      <c r="UDN42" s="78"/>
      <c r="UDO42" s="78"/>
      <c r="UDP42" s="78"/>
      <c r="UDQ42" s="78"/>
      <c r="UDR42" s="78"/>
      <c r="UDS42" s="78"/>
      <c r="UDT42" s="78"/>
      <c r="UDU42" s="78"/>
      <c r="UDV42" s="78"/>
      <c r="UDW42" s="78"/>
      <c r="UDX42" s="78"/>
      <c r="UDY42" s="78"/>
      <c r="UDZ42" s="78"/>
      <c r="UEA42" s="78"/>
      <c r="UEB42" s="78"/>
      <c r="UEC42" s="78"/>
      <c r="UED42" s="78"/>
      <c r="UEE42" s="78"/>
      <c r="UEF42" s="78"/>
      <c r="UEG42" s="78"/>
      <c r="UEH42" s="78"/>
      <c r="UEI42" s="78"/>
      <c r="UEJ42" s="78"/>
      <c r="UEK42" s="78"/>
      <c r="UEL42" s="78"/>
      <c r="UEM42" s="78"/>
      <c r="UEN42" s="78"/>
      <c r="UEO42" s="78"/>
      <c r="UEP42" s="78"/>
      <c r="UEQ42" s="78"/>
      <c r="UER42" s="78"/>
      <c r="UES42" s="78"/>
      <c r="UET42" s="78"/>
      <c r="UEU42" s="78"/>
      <c r="UEV42" s="78"/>
      <c r="UEW42" s="78"/>
      <c r="UEX42" s="78"/>
      <c r="UEY42" s="78"/>
      <c r="UEZ42" s="78"/>
      <c r="UFA42" s="78"/>
      <c r="UFB42" s="78"/>
      <c r="UFC42" s="78"/>
      <c r="UFD42" s="78"/>
      <c r="UFE42" s="78"/>
      <c r="UFF42" s="78"/>
      <c r="UFG42" s="78"/>
      <c r="UFH42" s="78"/>
      <c r="UFI42" s="78"/>
      <c r="UFJ42" s="78"/>
      <c r="UFK42" s="78"/>
      <c r="UFL42" s="78"/>
      <c r="UFM42" s="78"/>
      <c r="UFN42" s="78"/>
      <c r="UFO42" s="78"/>
      <c r="UFP42" s="78"/>
      <c r="UFQ42" s="78"/>
      <c r="UFR42" s="78"/>
      <c r="UFS42" s="78"/>
      <c r="UFT42" s="78"/>
      <c r="UFU42" s="78"/>
      <c r="UFV42" s="78"/>
      <c r="UFW42" s="78"/>
      <c r="UFX42" s="78"/>
      <c r="UFY42" s="78"/>
      <c r="UFZ42" s="78"/>
      <c r="UGA42" s="78"/>
      <c r="UGB42" s="78"/>
      <c r="UGC42" s="78"/>
      <c r="UGD42" s="78"/>
      <c r="UGE42" s="78"/>
      <c r="UGF42" s="78"/>
      <c r="UGG42" s="78"/>
      <c r="UGH42" s="78"/>
      <c r="UGI42" s="78"/>
      <c r="UGJ42" s="78"/>
      <c r="UGK42" s="78"/>
      <c r="UGL42" s="78"/>
      <c r="UGM42" s="78"/>
      <c r="UGN42" s="78"/>
      <c r="UGO42" s="78"/>
      <c r="UGP42" s="78"/>
      <c r="UGQ42" s="78"/>
      <c r="UGR42" s="78"/>
      <c r="UGS42" s="78"/>
      <c r="UGT42" s="78"/>
      <c r="UGU42" s="78"/>
      <c r="UGV42" s="78"/>
      <c r="UGW42" s="78"/>
      <c r="UGX42" s="78"/>
      <c r="UGY42" s="78"/>
      <c r="UGZ42" s="78"/>
      <c r="UHA42" s="78"/>
      <c r="UHB42" s="78"/>
      <c r="UHC42" s="78"/>
      <c r="UHD42" s="78"/>
      <c r="UHE42" s="78"/>
      <c r="UHF42" s="78"/>
      <c r="UHG42" s="78"/>
      <c r="UHH42" s="78"/>
      <c r="UHI42" s="78"/>
      <c r="UHJ42" s="78"/>
      <c r="UHK42" s="78"/>
      <c r="UHL42" s="78"/>
      <c r="UHM42" s="78"/>
      <c r="UHN42" s="78"/>
      <c r="UHO42" s="78"/>
      <c r="UHP42" s="78"/>
      <c r="UHQ42" s="78"/>
      <c r="UHR42" s="78"/>
      <c r="UHS42" s="78"/>
      <c r="UHT42" s="78"/>
      <c r="UHU42" s="78"/>
      <c r="UHV42" s="78"/>
      <c r="UHW42" s="78"/>
      <c r="UHX42" s="78"/>
      <c r="UHY42" s="78"/>
      <c r="UHZ42" s="78"/>
      <c r="UIA42" s="78"/>
      <c r="UIB42" s="78"/>
      <c r="UIC42" s="78"/>
      <c r="UID42" s="78"/>
      <c r="UIE42" s="78"/>
      <c r="UIF42" s="78"/>
      <c r="UIG42" s="78"/>
      <c r="UIH42" s="78"/>
      <c r="UII42" s="78"/>
      <c r="UIJ42" s="78"/>
      <c r="UIK42" s="78"/>
      <c r="UIL42" s="78"/>
      <c r="UIM42" s="78"/>
      <c r="UIN42" s="78"/>
      <c r="UIO42" s="78"/>
      <c r="UIP42" s="78"/>
      <c r="UIQ42" s="78"/>
      <c r="UIR42" s="78"/>
      <c r="UIS42" s="78"/>
      <c r="UIT42" s="78"/>
      <c r="UIU42" s="78"/>
      <c r="UIV42" s="78"/>
      <c r="UIW42" s="78"/>
      <c r="UIX42" s="78"/>
      <c r="UIY42" s="78"/>
      <c r="UIZ42" s="78"/>
      <c r="UJA42" s="78"/>
      <c r="UJB42" s="78"/>
      <c r="UJC42" s="78"/>
      <c r="UJD42" s="78"/>
      <c r="UJE42" s="78"/>
      <c r="UJF42" s="78"/>
      <c r="UJG42" s="78"/>
      <c r="UJH42" s="78"/>
      <c r="UJI42" s="78"/>
      <c r="UJJ42" s="78"/>
      <c r="UJK42" s="78"/>
      <c r="UJL42" s="78"/>
      <c r="UJM42" s="78"/>
      <c r="UJN42" s="78"/>
      <c r="UJO42" s="78"/>
      <c r="UJP42" s="78"/>
      <c r="UJQ42" s="78"/>
      <c r="UJR42" s="78"/>
      <c r="UJS42" s="78"/>
      <c r="UJT42" s="78"/>
      <c r="UJU42" s="78"/>
      <c r="UJV42" s="78"/>
      <c r="UJW42" s="78"/>
      <c r="UJX42" s="78"/>
      <c r="UJY42" s="78"/>
      <c r="UJZ42" s="78"/>
      <c r="UKA42" s="78"/>
      <c r="UKB42" s="78"/>
      <c r="UKC42" s="78"/>
      <c r="UKD42" s="78"/>
      <c r="UKE42" s="78"/>
      <c r="UKF42" s="78"/>
      <c r="UKG42" s="78"/>
      <c r="UKH42" s="78"/>
      <c r="UKI42" s="78"/>
      <c r="UKJ42" s="78"/>
      <c r="UKK42" s="78"/>
      <c r="UKL42" s="78"/>
      <c r="UKM42" s="78"/>
      <c r="UKN42" s="78"/>
      <c r="UKO42" s="78"/>
      <c r="UKP42" s="78"/>
      <c r="UKQ42" s="78"/>
      <c r="UKR42" s="78"/>
      <c r="UKS42" s="78"/>
      <c r="UKT42" s="78"/>
      <c r="UKU42" s="78"/>
      <c r="UKV42" s="78"/>
      <c r="UKW42" s="78"/>
      <c r="UKX42" s="78"/>
      <c r="UKY42" s="78"/>
      <c r="UKZ42" s="78"/>
      <c r="ULA42" s="78"/>
      <c r="ULB42" s="78"/>
      <c r="ULC42" s="78"/>
      <c r="ULD42" s="78"/>
      <c r="ULE42" s="78"/>
      <c r="ULF42" s="78"/>
      <c r="ULG42" s="78"/>
      <c r="ULH42" s="78"/>
      <c r="ULI42" s="78"/>
      <c r="ULJ42" s="78"/>
      <c r="ULK42" s="78"/>
      <c r="ULL42" s="78"/>
      <c r="ULM42" s="78"/>
      <c r="ULN42" s="78"/>
      <c r="ULO42" s="78"/>
      <c r="ULP42" s="78"/>
      <c r="ULQ42" s="78"/>
      <c r="ULR42" s="78"/>
      <c r="ULS42" s="78"/>
      <c r="ULT42" s="78"/>
      <c r="ULU42" s="78"/>
      <c r="ULV42" s="78"/>
      <c r="ULW42" s="78"/>
      <c r="ULX42" s="78"/>
      <c r="ULY42" s="78"/>
      <c r="ULZ42" s="78"/>
      <c r="UMA42" s="78"/>
      <c r="UMB42" s="78"/>
      <c r="UMC42" s="78"/>
      <c r="UMD42" s="78"/>
      <c r="UME42" s="78"/>
      <c r="UMF42" s="78"/>
      <c r="UMG42" s="78"/>
      <c r="UMH42" s="78"/>
      <c r="UMI42" s="78"/>
      <c r="UMJ42" s="78"/>
      <c r="UMK42" s="78"/>
      <c r="UML42" s="78"/>
      <c r="UMM42" s="78"/>
      <c r="UMN42" s="78"/>
      <c r="UMO42" s="78"/>
      <c r="UMP42" s="78"/>
      <c r="UMQ42" s="78"/>
      <c r="UMR42" s="78"/>
      <c r="UMS42" s="78"/>
      <c r="UMT42" s="78"/>
      <c r="UMU42" s="78"/>
      <c r="UMV42" s="78"/>
      <c r="UMW42" s="78"/>
      <c r="UMX42" s="78"/>
      <c r="UMY42" s="78"/>
      <c r="UMZ42" s="78"/>
      <c r="UNA42" s="78"/>
      <c r="UNB42" s="78"/>
      <c r="UNC42" s="78"/>
      <c r="UND42" s="78"/>
      <c r="UNE42" s="78"/>
      <c r="UNF42" s="78"/>
      <c r="UNG42" s="78"/>
      <c r="UNH42" s="78"/>
      <c r="UNI42" s="78"/>
      <c r="UNJ42" s="78"/>
      <c r="UNK42" s="78"/>
      <c r="UNL42" s="78"/>
      <c r="UNM42" s="78"/>
      <c r="UNN42" s="78"/>
      <c r="UNO42" s="78"/>
      <c r="UNP42" s="78"/>
      <c r="UNQ42" s="78"/>
      <c r="UNR42" s="78"/>
      <c r="UNS42" s="78"/>
      <c r="UNT42" s="78"/>
      <c r="UNU42" s="78"/>
      <c r="UNV42" s="78"/>
      <c r="UNW42" s="78"/>
      <c r="UNX42" s="78"/>
      <c r="UNY42" s="78"/>
      <c r="UNZ42" s="78"/>
      <c r="UOA42" s="78"/>
      <c r="UOB42" s="78"/>
      <c r="UOC42" s="78"/>
      <c r="UOD42" s="78"/>
      <c r="UOE42" s="78"/>
      <c r="UOF42" s="78"/>
      <c r="UOG42" s="78"/>
      <c r="UOH42" s="78"/>
      <c r="UOI42" s="78"/>
      <c r="UOJ42" s="78"/>
      <c r="UOK42" s="78"/>
      <c r="UOL42" s="78"/>
      <c r="UOM42" s="78"/>
      <c r="UON42" s="78"/>
      <c r="UOO42" s="78"/>
      <c r="UOP42" s="78"/>
      <c r="UOQ42" s="78"/>
      <c r="UOR42" s="78"/>
      <c r="UOS42" s="78"/>
      <c r="UOT42" s="78"/>
      <c r="UOU42" s="78"/>
      <c r="UOV42" s="78"/>
      <c r="UOW42" s="78"/>
      <c r="UOX42" s="78"/>
      <c r="UOY42" s="78"/>
      <c r="UOZ42" s="78"/>
      <c r="UPA42" s="78"/>
      <c r="UPB42" s="78"/>
      <c r="UPC42" s="78"/>
      <c r="UPD42" s="78"/>
      <c r="UPE42" s="78"/>
      <c r="UPF42" s="78"/>
      <c r="UPG42" s="78"/>
      <c r="UPH42" s="78"/>
      <c r="UPI42" s="78"/>
      <c r="UPJ42" s="78"/>
      <c r="UPK42" s="78"/>
      <c r="UPL42" s="78"/>
      <c r="UPM42" s="78"/>
      <c r="UPN42" s="78"/>
      <c r="UPO42" s="78"/>
      <c r="UPP42" s="78"/>
      <c r="UPQ42" s="78"/>
      <c r="UPR42" s="78"/>
      <c r="UPS42" s="78"/>
      <c r="UPT42" s="78"/>
      <c r="UPU42" s="78"/>
      <c r="UPV42" s="78"/>
      <c r="UPW42" s="78"/>
      <c r="UPX42" s="78"/>
      <c r="UPY42" s="78"/>
      <c r="UPZ42" s="78"/>
      <c r="UQA42" s="78"/>
      <c r="UQB42" s="78"/>
      <c r="UQC42" s="78"/>
      <c r="UQD42" s="78"/>
      <c r="UQE42" s="78"/>
      <c r="UQF42" s="78"/>
      <c r="UQG42" s="78"/>
      <c r="UQH42" s="78"/>
      <c r="UQI42" s="78"/>
      <c r="UQJ42" s="78"/>
      <c r="UQK42" s="78"/>
      <c r="UQL42" s="78"/>
      <c r="UQM42" s="78"/>
      <c r="UQN42" s="78"/>
      <c r="UQO42" s="78"/>
      <c r="UQP42" s="78"/>
      <c r="UQQ42" s="78"/>
      <c r="UQR42" s="78"/>
      <c r="UQS42" s="78"/>
      <c r="UQT42" s="78"/>
      <c r="UQU42" s="78"/>
      <c r="UQV42" s="78"/>
      <c r="UQW42" s="78"/>
      <c r="UQX42" s="78"/>
      <c r="UQY42" s="78"/>
      <c r="UQZ42" s="78"/>
      <c r="URA42" s="78"/>
      <c r="URB42" s="78"/>
      <c r="URC42" s="78"/>
      <c r="URD42" s="78"/>
      <c r="URE42" s="78"/>
      <c r="URF42" s="78"/>
      <c r="URG42" s="78"/>
      <c r="URH42" s="78"/>
      <c r="URI42" s="78"/>
      <c r="URJ42" s="78"/>
      <c r="URK42" s="78"/>
      <c r="URL42" s="78"/>
      <c r="URM42" s="78"/>
      <c r="URN42" s="78"/>
      <c r="URO42" s="78"/>
      <c r="URP42" s="78"/>
      <c r="URQ42" s="78"/>
      <c r="URR42" s="78"/>
      <c r="URS42" s="78"/>
      <c r="URT42" s="78"/>
      <c r="URU42" s="78"/>
      <c r="URV42" s="78"/>
      <c r="URW42" s="78"/>
      <c r="URX42" s="78"/>
      <c r="URY42" s="78"/>
      <c r="URZ42" s="78"/>
      <c r="USA42" s="78"/>
      <c r="USB42" s="78"/>
      <c r="USC42" s="78"/>
      <c r="USD42" s="78"/>
      <c r="USE42" s="78"/>
      <c r="USF42" s="78"/>
      <c r="USG42" s="78"/>
      <c r="USH42" s="78"/>
      <c r="USI42" s="78"/>
      <c r="USJ42" s="78"/>
      <c r="USK42" s="78"/>
      <c r="USL42" s="78"/>
      <c r="USM42" s="78"/>
      <c r="USN42" s="78"/>
      <c r="USO42" s="78"/>
      <c r="USP42" s="78"/>
      <c r="USQ42" s="78"/>
      <c r="USR42" s="78"/>
      <c r="USS42" s="78"/>
      <c r="UST42" s="78"/>
      <c r="USU42" s="78"/>
      <c r="USV42" s="78"/>
      <c r="USW42" s="78"/>
      <c r="USX42" s="78"/>
      <c r="USY42" s="78"/>
      <c r="USZ42" s="78"/>
      <c r="UTA42" s="78"/>
      <c r="UTB42" s="78"/>
      <c r="UTC42" s="78"/>
      <c r="UTD42" s="78"/>
      <c r="UTE42" s="78"/>
      <c r="UTF42" s="78"/>
      <c r="UTG42" s="78"/>
      <c r="UTH42" s="78"/>
      <c r="UTI42" s="78"/>
      <c r="UTJ42" s="78"/>
      <c r="UTK42" s="78"/>
      <c r="UTL42" s="78"/>
      <c r="UTM42" s="78"/>
      <c r="UTN42" s="78"/>
      <c r="UTO42" s="78"/>
      <c r="UTP42" s="78"/>
      <c r="UTQ42" s="78"/>
      <c r="UTR42" s="78"/>
      <c r="UTS42" s="78"/>
      <c r="UTT42" s="78"/>
      <c r="UTU42" s="78"/>
      <c r="UTV42" s="78"/>
      <c r="UTW42" s="78"/>
      <c r="UTX42" s="78"/>
      <c r="UTY42" s="78"/>
      <c r="UTZ42" s="78"/>
      <c r="UUA42" s="78"/>
      <c r="UUB42" s="78"/>
      <c r="UUC42" s="78"/>
      <c r="UUD42" s="78"/>
      <c r="UUE42" s="78"/>
      <c r="UUF42" s="78"/>
      <c r="UUG42" s="78"/>
      <c r="UUH42" s="78"/>
      <c r="UUI42" s="78"/>
      <c r="UUJ42" s="78"/>
      <c r="UUK42" s="78"/>
      <c r="UUL42" s="78"/>
      <c r="UUM42" s="78"/>
      <c r="UUN42" s="78"/>
      <c r="UUO42" s="78"/>
      <c r="UUP42" s="78"/>
      <c r="UUQ42" s="78"/>
      <c r="UUR42" s="78"/>
      <c r="UUS42" s="78"/>
      <c r="UUT42" s="78"/>
      <c r="UUU42" s="78"/>
      <c r="UUV42" s="78"/>
      <c r="UUW42" s="78"/>
      <c r="UUX42" s="78"/>
      <c r="UUY42" s="78"/>
      <c r="UUZ42" s="78"/>
      <c r="UVA42" s="78"/>
      <c r="UVB42" s="78"/>
      <c r="UVC42" s="78"/>
      <c r="UVD42" s="78"/>
      <c r="UVE42" s="78"/>
      <c r="UVF42" s="78"/>
      <c r="UVG42" s="78"/>
      <c r="UVH42" s="78"/>
      <c r="UVI42" s="78"/>
      <c r="UVJ42" s="78"/>
      <c r="UVK42" s="78"/>
      <c r="UVL42" s="78"/>
      <c r="UVM42" s="78"/>
      <c r="UVN42" s="78"/>
      <c r="UVO42" s="78"/>
      <c r="UVP42" s="78"/>
      <c r="UVQ42" s="78"/>
      <c r="UVR42" s="78"/>
      <c r="UVS42" s="78"/>
      <c r="UVT42" s="78"/>
      <c r="UVU42" s="78"/>
      <c r="UVV42" s="78"/>
      <c r="UVW42" s="78"/>
      <c r="UVX42" s="78"/>
      <c r="UVY42" s="78"/>
      <c r="UVZ42" s="78"/>
      <c r="UWA42" s="78"/>
      <c r="UWB42" s="78"/>
      <c r="UWC42" s="78"/>
      <c r="UWD42" s="78"/>
      <c r="UWE42" s="78"/>
      <c r="UWF42" s="78"/>
      <c r="UWG42" s="78"/>
      <c r="UWH42" s="78"/>
      <c r="UWI42" s="78"/>
      <c r="UWJ42" s="78"/>
      <c r="UWK42" s="78"/>
      <c r="UWL42" s="78"/>
      <c r="UWM42" s="78"/>
      <c r="UWN42" s="78"/>
      <c r="UWO42" s="78"/>
      <c r="UWP42" s="78"/>
      <c r="UWQ42" s="78"/>
      <c r="UWR42" s="78"/>
      <c r="UWS42" s="78"/>
      <c r="UWT42" s="78"/>
      <c r="UWU42" s="78"/>
      <c r="UWV42" s="78"/>
      <c r="UWW42" s="78"/>
      <c r="UWX42" s="78"/>
      <c r="UWY42" s="78"/>
      <c r="UWZ42" s="78"/>
      <c r="UXA42" s="78"/>
      <c r="UXB42" s="78"/>
      <c r="UXC42" s="78"/>
      <c r="UXD42" s="78"/>
      <c r="UXE42" s="78"/>
      <c r="UXF42" s="78"/>
      <c r="UXG42" s="78"/>
      <c r="UXH42" s="78"/>
      <c r="UXI42" s="78"/>
      <c r="UXJ42" s="78"/>
      <c r="UXK42" s="78"/>
      <c r="UXL42" s="78"/>
      <c r="UXM42" s="78"/>
      <c r="UXN42" s="78"/>
      <c r="UXO42" s="78"/>
      <c r="UXP42" s="78"/>
      <c r="UXQ42" s="78"/>
      <c r="UXR42" s="78"/>
      <c r="UXS42" s="78"/>
      <c r="UXT42" s="78"/>
      <c r="UXU42" s="78"/>
      <c r="UXV42" s="78"/>
      <c r="UXW42" s="78"/>
      <c r="UXX42" s="78"/>
      <c r="UXY42" s="78"/>
      <c r="UXZ42" s="78"/>
      <c r="UYA42" s="78"/>
      <c r="UYB42" s="78"/>
      <c r="UYC42" s="78"/>
      <c r="UYD42" s="78"/>
      <c r="UYE42" s="78"/>
      <c r="UYF42" s="78"/>
      <c r="UYG42" s="78"/>
      <c r="UYH42" s="78"/>
      <c r="UYI42" s="78"/>
      <c r="UYJ42" s="78"/>
      <c r="UYK42" s="78"/>
      <c r="UYL42" s="78"/>
      <c r="UYM42" s="78"/>
      <c r="UYN42" s="78"/>
      <c r="UYO42" s="78"/>
      <c r="UYP42" s="78"/>
      <c r="UYQ42" s="78"/>
      <c r="UYR42" s="78"/>
      <c r="UYS42" s="78"/>
      <c r="UYT42" s="78"/>
      <c r="UYU42" s="78"/>
      <c r="UYV42" s="78"/>
      <c r="UYW42" s="78"/>
      <c r="UYX42" s="78"/>
      <c r="UYY42" s="78"/>
      <c r="UYZ42" s="78"/>
      <c r="UZA42" s="78"/>
      <c r="UZB42" s="78"/>
      <c r="UZC42" s="78"/>
      <c r="UZD42" s="78"/>
      <c r="UZE42" s="78"/>
      <c r="UZF42" s="78"/>
      <c r="UZG42" s="78"/>
      <c r="UZH42" s="78"/>
      <c r="UZI42" s="78"/>
      <c r="UZJ42" s="78"/>
      <c r="UZK42" s="78"/>
      <c r="UZL42" s="78"/>
      <c r="UZM42" s="78"/>
      <c r="UZN42" s="78"/>
      <c r="UZO42" s="78"/>
      <c r="UZP42" s="78"/>
      <c r="UZQ42" s="78"/>
      <c r="UZR42" s="78"/>
      <c r="UZS42" s="78"/>
      <c r="UZT42" s="78"/>
      <c r="UZU42" s="78"/>
      <c r="UZV42" s="78"/>
      <c r="UZW42" s="78"/>
      <c r="UZX42" s="78"/>
      <c r="UZY42" s="78"/>
      <c r="UZZ42" s="78"/>
      <c r="VAA42" s="78"/>
      <c r="VAB42" s="78"/>
      <c r="VAC42" s="78"/>
      <c r="VAD42" s="78"/>
      <c r="VAE42" s="78"/>
      <c r="VAF42" s="78"/>
      <c r="VAG42" s="78"/>
      <c r="VAH42" s="78"/>
      <c r="VAI42" s="78"/>
      <c r="VAJ42" s="78"/>
      <c r="VAK42" s="78"/>
      <c r="VAL42" s="78"/>
      <c r="VAM42" s="78"/>
      <c r="VAN42" s="78"/>
      <c r="VAO42" s="78"/>
      <c r="VAP42" s="78"/>
      <c r="VAQ42" s="78"/>
      <c r="VAR42" s="78"/>
      <c r="VAS42" s="78"/>
      <c r="VAT42" s="78"/>
      <c r="VAU42" s="78"/>
      <c r="VAV42" s="78"/>
      <c r="VAW42" s="78"/>
      <c r="VAX42" s="78"/>
      <c r="VAY42" s="78"/>
      <c r="VAZ42" s="78"/>
      <c r="VBA42" s="78"/>
      <c r="VBB42" s="78"/>
      <c r="VBC42" s="78"/>
      <c r="VBD42" s="78"/>
      <c r="VBE42" s="78"/>
      <c r="VBF42" s="78"/>
      <c r="VBG42" s="78"/>
      <c r="VBH42" s="78"/>
      <c r="VBI42" s="78"/>
      <c r="VBJ42" s="78"/>
      <c r="VBK42" s="78"/>
      <c r="VBL42" s="78"/>
      <c r="VBM42" s="78"/>
      <c r="VBN42" s="78"/>
      <c r="VBO42" s="78"/>
      <c r="VBP42" s="78"/>
      <c r="VBQ42" s="78"/>
      <c r="VBR42" s="78"/>
      <c r="VBS42" s="78"/>
      <c r="VBT42" s="78"/>
      <c r="VBU42" s="78"/>
      <c r="VBV42" s="78"/>
      <c r="VBW42" s="78"/>
      <c r="VBX42" s="78"/>
      <c r="VBY42" s="78"/>
      <c r="VBZ42" s="78"/>
      <c r="VCA42" s="78"/>
      <c r="VCB42" s="78"/>
      <c r="VCC42" s="78"/>
      <c r="VCD42" s="78"/>
      <c r="VCE42" s="78"/>
      <c r="VCF42" s="78"/>
      <c r="VCG42" s="78"/>
      <c r="VCH42" s="78"/>
      <c r="VCI42" s="78"/>
      <c r="VCJ42" s="78"/>
      <c r="VCK42" s="78"/>
      <c r="VCL42" s="78"/>
      <c r="VCM42" s="78"/>
      <c r="VCN42" s="78"/>
      <c r="VCO42" s="78"/>
      <c r="VCP42" s="78"/>
      <c r="VCQ42" s="78"/>
      <c r="VCR42" s="78"/>
      <c r="VCS42" s="78"/>
      <c r="VCT42" s="78"/>
      <c r="VCU42" s="78"/>
      <c r="VCV42" s="78"/>
      <c r="VCW42" s="78"/>
      <c r="VCX42" s="78"/>
      <c r="VCY42" s="78"/>
      <c r="VCZ42" s="78"/>
      <c r="VDA42" s="78"/>
      <c r="VDB42" s="78"/>
      <c r="VDC42" s="78"/>
      <c r="VDD42" s="78"/>
      <c r="VDE42" s="78"/>
      <c r="VDF42" s="78"/>
      <c r="VDG42" s="78"/>
      <c r="VDH42" s="78"/>
      <c r="VDI42" s="78"/>
      <c r="VDJ42" s="78"/>
      <c r="VDK42" s="78"/>
      <c r="VDL42" s="78"/>
      <c r="VDM42" s="78"/>
      <c r="VDN42" s="78"/>
      <c r="VDO42" s="78"/>
      <c r="VDP42" s="78"/>
      <c r="VDQ42" s="78"/>
      <c r="VDR42" s="78"/>
      <c r="VDS42" s="78"/>
      <c r="VDT42" s="78"/>
      <c r="VDU42" s="78"/>
      <c r="VDV42" s="78"/>
      <c r="VDW42" s="78"/>
      <c r="VDX42" s="78"/>
      <c r="VDY42" s="78"/>
      <c r="VDZ42" s="78"/>
      <c r="VEA42" s="78"/>
      <c r="VEB42" s="78"/>
      <c r="VEC42" s="78"/>
      <c r="VED42" s="78"/>
      <c r="VEE42" s="78"/>
      <c r="VEF42" s="78"/>
      <c r="VEG42" s="78"/>
      <c r="VEH42" s="78"/>
      <c r="VEI42" s="78"/>
      <c r="VEJ42" s="78"/>
      <c r="VEK42" s="78"/>
      <c r="VEL42" s="78"/>
      <c r="VEM42" s="78"/>
      <c r="VEN42" s="78"/>
      <c r="VEO42" s="78"/>
      <c r="VEP42" s="78"/>
      <c r="VEQ42" s="78"/>
      <c r="VER42" s="78"/>
      <c r="VES42" s="78"/>
      <c r="VET42" s="78"/>
      <c r="VEU42" s="78"/>
      <c r="VEV42" s="78"/>
      <c r="VEW42" s="78"/>
      <c r="VEX42" s="78"/>
      <c r="VEY42" s="78"/>
      <c r="VEZ42" s="78"/>
      <c r="VFA42" s="78"/>
      <c r="VFB42" s="78"/>
      <c r="VFC42" s="78"/>
      <c r="VFD42" s="78"/>
      <c r="VFE42" s="78"/>
      <c r="VFF42" s="78"/>
      <c r="VFG42" s="78"/>
      <c r="VFH42" s="78"/>
      <c r="VFI42" s="78"/>
      <c r="VFJ42" s="78"/>
      <c r="VFK42" s="78"/>
      <c r="VFL42" s="78"/>
      <c r="VFM42" s="78"/>
      <c r="VFN42" s="78"/>
      <c r="VFO42" s="78"/>
      <c r="VFP42" s="78"/>
      <c r="VFQ42" s="78"/>
      <c r="VFR42" s="78"/>
      <c r="VFS42" s="78"/>
      <c r="VFT42" s="78"/>
      <c r="VFU42" s="78"/>
      <c r="VFV42" s="78"/>
      <c r="VFW42" s="78"/>
      <c r="VFX42" s="78"/>
      <c r="VFY42" s="78"/>
      <c r="VFZ42" s="78"/>
      <c r="VGA42" s="78"/>
      <c r="VGB42" s="78"/>
      <c r="VGC42" s="78"/>
      <c r="VGD42" s="78"/>
      <c r="VGE42" s="78"/>
      <c r="VGF42" s="78"/>
      <c r="VGG42" s="78"/>
      <c r="VGH42" s="78"/>
      <c r="VGI42" s="78"/>
      <c r="VGJ42" s="78"/>
      <c r="VGK42" s="78"/>
      <c r="VGL42" s="78"/>
      <c r="VGM42" s="78"/>
      <c r="VGN42" s="78"/>
      <c r="VGO42" s="78"/>
      <c r="VGP42" s="78"/>
      <c r="VGQ42" s="78"/>
      <c r="VGR42" s="78"/>
      <c r="VGS42" s="78"/>
      <c r="VGT42" s="78"/>
      <c r="VGU42" s="78"/>
      <c r="VGV42" s="78"/>
      <c r="VGW42" s="78"/>
      <c r="VGX42" s="78"/>
      <c r="VGY42" s="78"/>
      <c r="VGZ42" s="78"/>
      <c r="VHA42" s="78"/>
      <c r="VHB42" s="78"/>
      <c r="VHC42" s="78"/>
      <c r="VHD42" s="78"/>
      <c r="VHE42" s="78"/>
      <c r="VHF42" s="78"/>
      <c r="VHG42" s="78"/>
      <c r="VHH42" s="78"/>
      <c r="VHI42" s="78"/>
      <c r="VHJ42" s="78"/>
      <c r="VHK42" s="78"/>
      <c r="VHL42" s="78"/>
      <c r="VHM42" s="78"/>
      <c r="VHN42" s="78"/>
      <c r="VHO42" s="78"/>
      <c r="VHP42" s="78"/>
      <c r="VHQ42" s="78"/>
      <c r="VHR42" s="78"/>
      <c r="VHS42" s="78"/>
      <c r="VHT42" s="78"/>
      <c r="VHU42" s="78"/>
      <c r="VHV42" s="78"/>
      <c r="VHW42" s="78"/>
      <c r="VHX42" s="78"/>
      <c r="VHY42" s="78"/>
      <c r="VHZ42" s="78"/>
      <c r="VIA42" s="78"/>
      <c r="VIB42" s="78"/>
      <c r="VIC42" s="78"/>
      <c r="VID42" s="78"/>
      <c r="VIE42" s="78"/>
      <c r="VIF42" s="78"/>
      <c r="VIG42" s="78"/>
      <c r="VIH42" s="78"/>
      <c r="VII42" s="78"/>
      <c r="VIJ42" s="78"/>
      <c r="VIK42" s="78"/>
      <c r="VIL42" s="78"/>
      <c r="VIM42" s="78"/>
      <c r="VIN42" s="78"/>
      <c r="VIO42" s="78"/>
      <c r="VIP42" s="78"/>
      <c r="VIQ42" s="78"/>
      <c r="VIR42" s="78"/>
      <c r="VIS42" s="78"/>
      <c r="VIT42" s="78"/>
      <c r="VIU42" s="78"/>
      <c r="VIV42" s="78"/>
      <c r="VIW42" s="78"/>
      <c r="VIX42" s="78"/>
      <c r="VIY42" s="78"/>
      <c r="VIZ42" s="78"/>
      <c r="VJA42" s="78"/>
      <c r="VJB42" s="78"/>
      <c r="VJC42" s="78"/>
      <c r="VJD42" s="78"/>
      <c r="VJE42" s="78"/>
      <c r="VJF42" s="78"/>
      <c r="VJG42" s="78"/>
      <c r="VJH42" s="78"/>
      <c r="VJI42" s="78"/>
      <c r="VJJ42" s="78"/>
      <c r="VJK42" s="78"/>
      <c r="VJL42" s="78"/>
      <c r="VJM42" s="78"/>
      <c r="VJN42" s="78"/>
      <c r="VJO42" s="78"/>
      <c r="VJP42" s="78"/>
      <c r="VJQ42" s="78"/>
      <c r="VJR42" s="78"/>
      <c r="VJS42" s="78"/>
      <c r="VJT42" s="78"/>
      <c r="VJU42" s="78"/>
      <c r="VJV42" s="78"/>
      <c r="VJW42" s="78"/>
      <c r="VJX42" s="78"/>
      <c r="VJY42" s="78"/>
      <c r="VJZ42" s="78"/>
      <c r="VKA42" s="78"/>
      <c r="VKB42" s="78"/>
      <c r="VKC42" s="78"/>
      <c r="VKD42" s="78"/>
      <c r="VKE42" s="78"/>
      <c r="VKF42" s="78"/>
      <c r="VKG42" s="78"/>
      <c r="VKH42" s="78"/>
      <c r="VKI42" s="78"/>
      <c r="VKJ42" s="78"/>
      <c r="VKK42" s="78"/>
      <c r="VKL42" s="78"/>
      <c r="VKM42" s="78"/>
      <c r="VKN42" s="78"/>
      <c r="VKO42" s="78"/>
      <c r="VKP42" s="78"/>
      <c r="VKQ42" s="78"/>
      <c r="VKR42" s="78"/>
      <c r="VKS42" s="78"/>
      <c r="VKT42" s="78"/>
      <c r="VKU42" s="78"/>
      <c r="VKV42" s="78"/>
      <c r="VKW42" s="78"/>
      <c r="VKX42" s="78"/>
      <c r="VKY42" s="78"/>
      <c r="VKZ42" s="78"/>
      <c r="VLA42" s="78"/>
      <c r="VLB42" s="78"/>
      <c r="VLC42" s="78"/>
      <c r="VLD42" s="78"/>
      <c r="VLE42" s="78"/>
      <c r="VLF42" s="78"/>
      <c r="VLG42" s="78"/>
      <c r="VLH42" s="78"/>
      <c r="VLI42" s="78"/>
      <c r="VLJ42" s="78"/>
      <c r="VLK42" s="78"/>
      <c r="VLL42" s="78"/>
      <c r="VLM42" s="78"/>
      <c r="VLN42" s="78"/>
      <c r="VLO42" s="78"/>
      <c r="VLP42" s="78"/>
      <c r="VLQ42" s="78"/>
      <c r="VLR42" s="78"/>
      <c r="VLS42" s="78"/>
      <c r="VLT42" s="78"/>
      <c r="VLU42" s="78"/>
      <c r="VLV42" s="78"/>
      <c r="VLW42" s="78"/>
      <c r="VLX42" s="78"/>
      <c r="VLY42" s="78"/>
      <c r="VLZ42" s="78"/>
      <c r="VMA42" s="78"/>
      <c r="VMB42" s="78"/>
      <c r="VMC42" s="78"/>
      <c r="VMD42" s="78"/>
      <c r="VME42" s="78"/>
      <c r="VMF42" s="78"/>
      <c r="VMG42" s="78"/>
      <c r="VMH42" s="78"/>
      <c r="VMI42" s="78"/>
      <c r="VMJ42" s="78"/>
      <c r="VMK42" s="78"/>
      <c r="VML42" s="78"/>
      <c r="VMM42" s="78"/>
      <c r="VMN42" s="78"/>
      <c r="VMO42" s="78"/>
      <c r="VMP42" s="78"/>
      <c r="VMQ42" s="78"/>
      <c r="VMR42" s="78"/>
      <c r="VMS42" s="78"/>
      <c r="VMT42" s="78"/>
      <c r="VMU42" s="78"/>
      <c r="VMV42" s="78"/>
      <c r="VMW42" s="78"/>
      <c r="VMX42" s="78"/>
      <c r="VMY42" s="78"/>
      <c r="VMZ42" s="78"/>
      <c r="VNA42" s="78"/>
      <c r="VNB42" s="78"/>
      <c r="VNC42" s="78"/>
      <c r="VND42" s="78"/>
      <c r="VNE42" s="78"/>
      <c r="VNF42" s="78"/>
      <c r="VNG42" s="78"/>
      <c r="VNH42" s="78"/>
      <c r="VNI42" s="78"/>
      <c r="VNJ42" s="78"/>
      <c r="VNK42" s="78"/>
      <c r="VNL42" s="78"/>
      <c r="VNM42" s="78"/>
      <c r="VNN42" s="78"/>
      <c r="VNO42" s="78"/>
      <c r="VNP42" s="78"/>
      <c r="VNQ42" s="78"/>
      <c r="VNR42" s="78"/>
      <c r="VNS42" s="78"/>
      <c r="VNT42" s="78"/>
      <c r="VNU42" s="78"/>
      <c r="VNV42" s="78"/>
      <c r="VNW42" s="78"/>
      <c r="VNX42" s="78"/>
      <c r="VNY42" s="78"/>
      <c r="VNZ42" s="78"/>
      <c r="VOA42" s="78"/>
      <c r="VOB42" s="78"/>
      <c r="VOC42" s="78"/>
      <c r="VOD42" s="78"/>
      <c r="VOE42" s="78"/>
      <c r="VOF42" s="78"/>
      <c r="VOG42" s="78"/>
      <c r="VOH42" s="78"/>
      <c r="VOI42" s="78"/>
      <c r="VOJ42" s="78"/>
      <c r="VOK42" s="78"/>
      <c r="VOL42" s="78"/>
      <c r="VOM42" s="78"/>
      <c r="VON42" s="78"/>
      <c r="VOO42" s="78"/>
      <c r="VOP42" s="78"/>
      <c r="VOQ42" s="78"/>
      <c r="VOR42" s="78"/>
      <c r="VOS42" s="78"/>
      <c r="VOT42" s="78"/>
      <c r="VOU42" s="78"/>
      <c r="VOV42" s="78"/>
      <c r="VOW42" s="78"/>
      <c r="VOX42" s="78"/>
      <c r="VOY42" s="78"/>
      <c r="VOZ42" s="78"/>
      <c r="VPA42" s="78"/>
      <c r="VPB42" s="78"/>
      <c r="VPC42" s="78"/>
      <c r="VPD42" s="78"/>
      <c r="VPE42" s="78"/>
      <c r="VPF42" s="78"/>
      <c r="VPG42" s="78"/>
      <c r="VPH42" s="78"/>
      <c r="VPI42" s="78"/>
      <c r="VPJ42" s="78"/>
      <c r="VPK42" s="78"/>
      <c r="VPL42" s="78"/>
      <c r="VPM42" s="78"/>
      <c r="VPN42" s="78"/>
      <c r="VPO42" s="78"/>
      <c r="VPP42" s="78"/>
      <c r="VPQ42" s="78"/>
      <c r="VPR42" s="78"/>
      <c r="VPS42" s="78"/>
      <c r="VPT42" s="78"/>
      <c r="VPU42" s="78"/>
      <c r="VPV42" s="78"/>
      <c r="VPW42" s="78"/>
      <c r="VPX42" s="78"/>
      <c r="VPY42" s="78"/>
      <c r="VPZ42" s="78"/>
      <c r="VQA42" s="78"/>
      <c r="VQB42" s="78"/>
      <c r="VQC42" s="78"/>
      <c r="VQD42" s="78"/>
      <c r="VQE42" s="78"/>
      <c r="VQF42" s="78"/>
      <c r="VQG42" s="78"/>
      <c r="VQH42" s="78"/>
      <c r="VQI42" s="78"/>
      <c r="VQJ42" s="78"/>
      <c r="VQK42" s="78"/>
      <c r="VQL42" s="78"/>
      <c r="VQM42" s="78"/>
      <c r="VQN42" s="78"/>
      <c r="VQO42" s="78"/>
      <c r="VQP42" s="78"/>
      <c r="VQQ42" s="78"/>
      <c r="VQR42" s="78"/>
      <c r="VQS42" s="78"/>
      <c r="VQT42" s="78"/>
      <c r="VQU42" s="78"/>
      <c r="VQV42" s="78"/>
      <c r="VQW42" s="78"/>
      <c r="VQX42" s="78"/>
      <c r="VQY42" s="78"/>
      <c r="VQZ42" s="78"/>
      <c r="VRA42" s="78"/>
      <c r="VRB42" s="78"/>
      <c r="VRC42" s="78"/>
      <c r="VRD42" s="78"/>
      <c r="VRE42" s="78"/>
      <c r="VRF42" s="78"/>
      <c r="VRG42" s="78"/>
      <c r="VRH42" s="78"/>
      <c r="VRI42" s="78"/>
      <c r="VRJ42" s="78"/>
      <c r="VRK42" s="78"/>
      <c r="VRL42" s="78"/>
      <c r="VRM42" s="78"/>
      <c r="VRN42" s="78"/>
      <c r="VRO42" s="78"/>
      <c r="VRP42" s="78"/>
      <c r="VRQ42" s="78"/>
      <c r="VRR42" s="78"/>
      <c r="VRS42" s="78"/>
      <c r="VRT42" s="78"/>
      <c r="VRU42" s="78"/>
      <c r="VRV42" s="78"/>
      <c r="VRW42" s="78"/>
      <c r="VRX42" s="78"/>
      <c r="VRY42" s="78"/>
      <c r="VRZ42" s="78"/>
      <c r="VSA42" s="78"/>
      <c r="VSB42" s="78"/>
      <c r="VSC42" s="78"/>
      <c r="VSD42" s="78"/>
      <c r="VSE42" s="78"/>
      <c r="VSF42" s="78"/>
      <c r="VSG42" s="78"/>
      <c r="VSH42" s="78"/>
      <c r="VSI42" s="78"/>
      <c r="VSJ42" s="78"/>
      <c r="VSK42" s="78"/>
      <c r="VSL42" s="78"/>
      <c r="VSM42" s="78"/>
      <c r="VSN42" s="78"/>
      <c r="VSO42" s="78"/>
      <c r="VSP42" s="78"/>
      <c r="VSQ42" s="78"/>
      <c r="VSR42" s="78"/>
      <c r="VSS42" s="78"/>
      <c r="VST42" s="78"/>
      <c r="VSU42" s="78"/>
      <c r="VSV42" s="78"/>
      <c r="VSW42" s="78"/>
      <c r="VSX42" s="78"/>
      <c r="VSY42" s="78"/>
      <c r="VSZ42" s="78"/>
      <c r="VTA42" s="78"/>
      <c r="VTB42" s="78"/>
      <c r="VTC42" s="78"/>
      <c r="VTD42" s="78"/>
      <c r="VTE42" s="78"/>
      <c r="VTF42" s="78"/>
      <c r="VTG42" s="78"/>
      <c r="VTH42" s="78"/>
      <c r="VTI42" s="78"/>
      <c r="VTJ42" s="78"/>
      <c r="VTK42" s="78"/>
      <c r="VTL42" s="78"/>
      <c r="VTM42" s="78"/>
      <c r="VTN42" s="78"/>
      <c r="VTO42" s="78"/>
      <c r="VTP42" s="78"/>
      <c r="VTQ42" s="78"/>
      <c r="VTR42" s="78"/>
      <c r="VTS42" s="78"/>
      <c r="VTT42" s="78"/>
      <c r="VTU42" s="78"/>
      <c r="VTV42" s="78"/>
      <c r="VTW42" s="78"/>
      <c r="VTX42" s="78"/>
      <c r="VTY42" s="78"/>
      <c r="VTZ42" s="78"/>
      <c r="VUA42" s="78"/>
      <c r="VUB42" s="78"/>
      <c r="VUC42" s="78"/>
      <c r="VUD42" s="78"/>
      <c r="VUE42" s="78"/>
      <c r="VUF42" s="78"/>
      <c r="VUG42" s="78"/>
      <c r="VUH42" s="78"/>
      <c r="VUI42" s="78"/>
      <c r="VUJ42" s="78"/>
      <c r="VUK42" s="78"/>
      <c r="VUL42" s="78"/>
      <c r="VUM42" s="78"/>
      <c r="VUN42" s="78"/>
      <c r="VUO42" s="78"/>
      <c r="VUP42" s="78"/>
      <c r="VUQ42" s="78"/>
      <c r="VUR42" s="78"/>
      <c r="VUS42" s="78"/>
      <c r="VUT42" s="78"/>
      <c r="VUU42" s="78"/>
      <c r="VUV42" s="78"/>
      <c r="VUW42" s="78"/>
      <c r="VUX42" s="78"/>
      <c r="VUY42" s="78"/>
      <c r="VUZ42" s="78"/>
      <c r="VVA42" s="78"/>
      <c r="VVB42" s="78"/>
      <c r="VVC42" s="78"/>
      <c r="VVD42" s="78"/>
      <c r="VVE42" s="78"/>
      <c r="VVF42" s="78"/>
      <c r="VVG42" s="78"/>
      <c r="VVH42" s="78"/>
      <c r="VVI42" s="78"/>
      <c r="VVJ42" s="78"/>
      <c r="VVK42" s="78"/>
      <c r="VVL42" s="78"/>
      <c r="VVM42" s="78"/>
      <c r="VVN42" s="78"/>
      <c r="VVO42" s="78"/>
      <c r="VVP42" s="78"/>
      <c r="VVQ42" s="78"/>
      <c r="VVR42" s="78"/>
      <c r="VVS42" s="78"/>
      <c r="VVT42" s="78"/>
      <c r="VVU42" s="78"/>
      <c r="VVV42" s="78"/>
      <c r="VVW42" s="78"/>
      <c r="VVX42" s="78"/>
      <c r="VVY42" s="78"/>
      <c r="VVZ42" s="78"/>
      <c r="VWA42" s="78"/>
      <c r="VWB42" s="78"/>
      <c r="VWC42" s="78"/>
      <c r="VWD42" s="78"/>
      <c r="VWE42" s="78"/>
      <c r="VWF42" s="78"/>
      <c r="VWG42" s="78"/>
      <c r="VWH42" s="78"/>
      <c r="VWI42" s="78"/>
      <c r="VWJ42" s="78"/>
      <c r="VWK42" s="78"/>
      <c r="VWL42" s="78"/>
      <c r="VWM42" s="78"/>
      <c r="VWN42" s="78"/>
      <c r="VWO42" s="78"/>
      <c r="VWP42" s="78"/>
      <c r="VWQ42" s="78"/>
      <c r="VWR42" s="78"/>
      <c r="VWS42" s="78"/>
      <c r="VWT42" s="78"/>
      <c r="VWU42" s="78"/>
      <c r="VWV42" s="78"/>
      <c r="VWW42" s="78"/>
      <c r="VWX42" s="78"/>
      <c r="VWY42" s="78"/>
      <c r="VWZ42" s="78"/>
      <c r="VXA42" s="78"/>
      <c r="VXB42" s="78"/>
      <c r="VXC42" s="78"/>
      <c r="VXD42" s="78"/>
      <c r="VXE42" s="78"/>
      <c r="VXF42" s="78"/>
      <c r="VXG42" s="78"/>
      <c r="VXH42" s="78"/>
      <c r="VXI42" s="78"/>
      <c r="VXJ42" s="78"/>
      <c r="VXK42" s="78"/>
      <c r="VXL42" s="78"/>
      <c r="VXM42" s="78"/>
      <c r="VXN42" s="78"/>
      <c r="VXO42" s="78"/>
      <c r="VXP42" s="78"/>
      <c r="VXQ42" s="78"/>
      <c r="VXR42" s="78"/>
      <c r="VXS42" s="78"/>
      <c r="VXT42" s="78"/>
      <c r="VXU42" s="78"/>
      <c r="VXV42" s="78"/>
      <c r="VXW42" s="78"/>
      <c r="VXX42" s="78"/>
      <c r="VXY42" s="78"/>
      <c r="VXZ42" s="78"/>
      <c r="VYA42" s="78"/>
      <c r="VYB42" s="78"/>
      <c r="VYC42" s="78"/>
      <c r="VYD42" s="78"/>
      <c r="VYE42" s="78"/>
      <c r="VYF42" s="78"/>
      <c r="VYG42" s="78"/>
      <c r="VYH42" s="78"/>
      <c r="VYI42" s="78"/>
      <c r="VYJ42" s="78"/>
      <c r="VYK42" s="78"/>
      <c r="VYL42" s="78"/>
      <c r="VYM42" s="78"/>
      <c r="VYN42" s="78"/>
      <c r="VYO42" s="78"/>
      <c r="VYP42" s="78"/>
      <c r="VYQ42" s="78"/>
      <c r="VYR42" s="78"/>
      <c r="VYS42" s="78"/>
      <c r="VYT42" s="78"/>
      <c r="VYU42" s="78"/>
      <c r="VYV42" s="78"/>
      <c r="VYW42" s="78"/>
      <c r="VYX42" s="78"/>
      <c r="VYY42" s="78"/>
      <c r="VYZ42" s="78"/>
      <c r="VZA42" s="78"/>
      <c r="VZB42" s="78"/>
      <c r="VZC42" s="78"/>
      <c r="VZD42" s="78"/>
      <c r="VZE42" s="78"/>
      <c r="VZF42" s="78"/>
      <c r="VZG42" s="78"/>
      <c r="VZH42" s="78"/>
      <c r="VZI42" s="78"/>
      <c r="VZJ42" s="78"/>
      <c r="VZK42" s="78"/>
      <c r="VZL42" s="78"/>
      <c r="VZM42" s="78"/>
      <c r="VZN42" s="78"/>
      <c r="VZO42" s="78"/>
      <c r="VZP42" s="78"/>
      <c r="VZQ42" s="78"/>
      <c r="VZR42" s="78"/>
      <c r="VZS42" s="78"/>
      <c r="VZT42" s="78"/>
      <c r="VZU42" s="78"/>
      <c r="VZV42" s="78"/>
      <c r="VZW42" s="78"/>
      <c r="VZX42" s="78"/>
      <c r="VZY42" s="78"/>
      <c r="VZZ42" s="78"/>
      <c r="WAA42" s="78"/>
      <c r="WAB42" s="78"/>
      <c r="WAC42" s="78"/>
      <c r="WAD42" s="78"/>
      <c r="WAE42" s="78"/>
      <c r="WAF42" s="78"/>
      <c r="WAG42" s="78"/>
      <c r="WAH42" s="78"/>
      <c r="WAI42" s="78"/>
      <c r="WAJ42" s="78"/>
      <c r="WAK42" s="78"/>
      <c r="WAL42" s="78"/>
      <c r="WAM42" s="78"/>
      <c r="WAN42" s="78"/>
      <c r="WAO42" s="78"/>
      <c r="WAP42" s="78"/>
      <c r="WAQ42" s="78"/>
      <c r="WAR42" s="78"/>
      <c r="WAS42" s="78"/>
      <c r="WAT42" s="78"/>
      <c r="WAU42" s="78"/>
      <c r="WAV42" s="78"/>
      <c r="WAW42" s="78"/>
      <c r="WAX42" s="78"/>
      <c r="WAY42" s="78"/>
      <c r="WAZ42" s="78"/>
      <c r="WBA42" s="78"/>
      <c r="WBB42" s="78"/>
      <c r="WBC42" s="78"/>
      <c r="WBD42" s="78"/>
      <c r="WBE42" s="78"/>
      <c r="WBF42" s="78"/>
      <c r="WBG42" s="78"/>
      <c r="WBH42" s="78"/>
      <c r="WBI42" s="78"/>
      <c r="WBJ42" s="78"/>
      <c r="WBK42" s="78"/>
      <c r="WBL42" s="78"/>
      <c r="WBM42" s="78"/>
      <c r="WBN42" s="78"/>
      <c r="WBO42" s="78"/>
      <c r="WBP42" s="78"/>
      <c r="WBQ42" s="78"/>
      <c r="WBR42" s="78"/>
      <c r="WBS42" s="78"/>
      <c r="WBT42" s="78"/>
      <c r="WBU42" s="78"/>
      <c r="WBV42" s="78"/>
      <c r="WBW42" s="78"/>
      <c r="WBX42" s="78"/>
      <c r="WBY42" s="78"/>
      <c r="WBZ42" s="78"/>
      <c r="WCA42" s="78"/>
      <c r="WCB42" s="78"/>
      <c r="WCC42" s="78"/>
      <c r="WCD42" s="78"/>
      <c r="WCE42" s="78"/>
      <c r="WCF42" s="78"/>
      <c r="WCG42" s="78"/>
      <c r="WCH42" s="78"/>
      <c r="WCI42" s="78"/>
      <c r="WCJ42" s="78"/>
      <c r="WCK42" s="78"/>
      <c r="WCL42" s="78"/>
      <c r="WCM42" s="78"/>
      <c r="WCN42" s="78"/>
      <c r="WCO42" s="78"/>
      <c r="WCP42" s="78"/>
      <c r="WCQ42" s="78"/>
      <c r="WCR42" s="78"/>
      <c r="WCS42" s="78"/>
      <c r="WCT42" s="78"/>
      <c r="WCU42" s="78"/>
      <c r="WCV42" s="78"/>
      <c r="WCW42" s="78"/>
      <c r="WCX42" s="78"/>
      <c r="WCY42" s="78"/>
      <c r="WCZ42" s="78"/>
      <c r="WDA42" s="78"/>
      <c r="WDB42" s="78"/>
      <c r="WDC42" s="78"/>
      <c r="WDD42" s="78"/>
      <c r="WDE42" s="78"/>
      <c r="WDF42" s="78"/>
      <c r="WDG42" s="78"/>
      <c r="WDH42" s="78"/>
      <c r="WDI42" s="78"/>
      <c r="WDJ42" s="78"/>
      <c r="WDK42" s="78"/>
      <c r="WDL42" s="78"/>
      <c r="WDM42" s="78"/>
      <c r="WDN42" s="78"/>
      <c r="WDO42" s="78"/>
      <c r="WDP42" s="78"/>
      <c r="WDQ42" s="78"/>
      <c r="WDR42" s="78"/>
      <c r="WDS42" s="78"/>
      <c r="WDT42" s="78"/>
      <c r="WDU42" s="78"/>
      <c r="WDV42" s="78"/>
      <c r="WDW42" s="78"/>
      <c r="WDX42" s="78"/>
      <c r="WDY42" s="78"/>
      <c r="WDZ42" s="78"/>
      <c r="WEA42" s="78"/>
      <c r="WEB42" s="78"/>
      <c r="WEC42" s="78"/>
      <c r="WED42" s="78"/>
      <c r="WEE42" s="78"/>
      <c r="WEF42" s="78"/>
      <c r="WEG42" s="78"/>
      <c r="WEH42" s="78"/>
      <c r="WEI42" s="78"/>
      <c r="WEJ42" s="78"/>
      <c r="WEK42" s="78"/>
      <c r="WEL42" s="78"/>
      <c r="WEM42" s="78"/>
      <c r="WEN42" s="78"/>
      <c r="WEO42" s="78"/>
      <c r="WEP42" s="78"/>
      <c r="WEQ42" s="78"/>
      <c r="WER42" s="78"/>
      <c r="WES42" s="78"/>
      <c r="WET42" s="78"/>
      <c r="WEU42" s="78"/>
      <c r="WEV42" s="78"/>
      <c r="WEW42" s="78"/>
      <c r="WEX42" s="78"/>
      <c r="WEY42" s="78"/>
      <c r="WEZ42" s="78"/>
      <c r="WFA42" s="78"/>
      <c r="WFB42" s="78"/>
      <c r="WFC42" s="78"/>
      <c r="WFD42" s="78"/>
      <c r="WFE42" s="78"/>
      <c r="WFF42" s="78"/>
      <c r="WFG42" s="78"/>
      <c r="WFH42" s="78"/>
      <c r="WFI42" s="78"/>
      <c r="WFJ42" s="78"/>
      <c r="WFK42" s="78"/>
      <c r="WFL42" s="78"/>
      <c r="WFM42" s="78"/>
      <c r="WFN42" s="78"/>
      <c r="WFO42" s="78"/>
      <c r="WFP42" s="78"/>
      <c r="WFQ42" s="78"/>
      <c r="WFR42" s="78"/>
      <c r="WFS42" s="78"/>
      <c r="WFT42" s="78"/>
      <c r="WFU42" s="78"/>
      <c r="WFV42" s="78"/>
      <c r="WFW42" s="78"/>
      <c r="WFX42" s="78"/>
      <c r="WFY42" s="78"/>
      <c r="WFZ42" s="78"/>
      <c r="WGA42" s="78"/>
      <c r="WGB42" s="78"/>
      <c r="WGC42" s="78"/>
      <c r="WGD42" s="78"/>
      <c r="WGE42" s="78"/>
      <c r="WGF42" s="78"/>
      <c r="WGG42" s="78"/>
      <c r="WGH42" s="78"/>
      <c r="WGI42" s="78"/>
      <c r="WGJ42" s="78"/>
      <c r="WGK42" s="78"/>
      <c r="WGL42" s="78"/>
      <c r="WGM42" s="78"/>
      <c r="WGN42" s="78"/>
      <c r="WGO42" s="78"/>
      <c r="WGP42" s="78"/>
      <c r="WGQ42" s="78"/>
      <c r="WGR42" s="78"/>
      <c r="WGS42" s="78"/>
      <c r="WGT42" s="78"/>
      <c r="WGU42" s="78"/>
      <c r="WGV42" s="78"/>
      <c r="WGW42" s="78"/>
      <c r="WGX42" s="78"/>
      <c r="WGY42" s="78"/>
      <c r="WGZ42" s="78"/>
      <c r="WHA42" s="78"/>
      <c r="WHB42" s="78"/>
      <c r="WHC42" s="78"/>
      <c r="WHD42" s="78"/>
      <c r="WHE42" s="78"/>
      <c r="WHF42" s="78"/>
      <c r="WHG42" s="78"/>
      <c r="WHH42" s="78"/>
      <c r="WHI42" s="78"/>
      <c r="WHJ42" s="78"/>
      <c r="WHK42" s="78"/>
      <c r="WHL42" s="78"/>
      <c r="WHM42" s="78"/>
      <c r="WHN42" s="78"/>
      <c r="WHO42" s="78"/>
      <c r="WHP42" s="78"/>
      <c r="WHQ42" s="78"/>
      <c r="WHR42" s="78"/>
      <c r="WHS42" s="78"/>
      <c r="WHT42" s="78"/>
      <c r="WHU42" s="78"/>
      <c r="WHV42" s="78"/>
      <c r="WHW42" s="78"/>
      <c r="WHX42" s="78"/>
      <c r="WHY42" s="78"/>
      <c r="WHZ42" s="78"/>
      <c r="WIA42" s="78"/>
      <c r="WIB42" s="78"/>
      <c r="WIC42" s="78"/>
      <c r="WID42" s="78"/>
      <c r="WIE42" s="78"/>
      <c r="WIF42" s="78"/>
      <c r="WIG42" s="78"/>
      <c r="WIH42" s="78"/>
      <c r="WII42" s="78"/>
      <c r="WIJ42" s="78"/>
      <c r="WIK42" s="78"/>
      <c r="WIL42" s="78"/>
      <c r="WIM42" s="78"/>
      <c r="WIN42" s="78"/>
      <c r="WIO42" s="78"/>
      <c r="WIP42" s="78"/>
      <c r="WIQ42" s="78"/>
      <c r="WIR42" s="78"/>
      <c r="WIS42" s="78"/>
      <c r="WIT42" s="78"/>
      <c r="WIU42" s="78"/>
      <c r="WIV42" s="78"/>
      <c r="WIW42" s="78"/>
      <c r="WIX42" s="78"/>
      <c r="WIY42" s="78"/>
      <c r="WIZ42" s="78"/>
      <c r="WJA42" s="78"/>
      <c r="WJB42" s="78"/>
      <c r="WJC42" s="78"/>
      <c r="WJD42" s="78"/>
      <c r="WJE42" s="78"/>
      <c r="WJF42" s="78"/>
      <c r="WJG42" s="78"/>
      <c r="WJH42" s="78"/>
      <c r="WJI42" s="78"/>
      <c r="WJJ42" s="78"/>
      <c r="WJK42" s="78"/>
      <c r="WJL42" s="78"/>
      <c r="WJM42" s="78"/>
      <c r="WJN42" s="78"/>
      <c r="WJO42" s="78"/>
      <c r="WJP42" s="78"/>
      <c r="WJQ42" s="78"/>
      <c r="WJR42" s="78"/>
      <c r="WJS42" s="78"/>
      <c r="WJT42" s="78"/>
      <c r="WJU42" s="78"/>
      <c r="WJV42" s="78"/>
      <c r="WJW42" s="78"/>
      <c r="WJX42" s="78"/>
      <c r="WJY42" s="78"/>
      <c r="WJZ42" s="78"/>
      <c r="WKA42" s="78"/>
      <c r="WKB42" s="78"/>
      <c r="WKC42" s="78"/>
      <c r="WKD42" s="78"/>
      <c r="WKE42" s="78"/>
      <c r="WKF42" s="78"/>
      <c r="WKG42" s="78"/>
      <c r="WKH42" s="78"/>
      <c r="WKI42" s="78"/>
      <c r="WKJ42" s="78"/>
      <c r="WKK42" s="78"/>
      <c r="WKL42" s="78"/>
      <c r="WKM42" s="78"/>
      <c r="WKN42" s="78"/>
      <c r="WKO42" s="78"/>
      <c r="WKP42" s="78"/>
      <c r="WKQ42" s="78"/>
      <c r="WKR42" s="78"/>
      <c r="WKS42" s="78"/>
      <c r="WKT42" s="78"/>
      <c r="WKU42" s="78"/>
      <c r="WKV42" s="78"/>
      <c r="WKW42" s="78"/>
      <c r="WKX42" s="78"/>
      <c r="WKY42" s="78"/>
      <c r="WKZ42" s="78"/>
      <c r="WLA42" s="78"/>
      <c r="WLB42" s="78"/>
      <c r="WLC42" s="78"/>
      <c r="WLD42" s="78"/>
      <c r="WLE42" s="78"/>
      <c r="WLF42" s="78"/>
      <c r="WLG42" s="78"/>
      <c r="WLH42" s="78"/>
      <c r="WLI42" s="78"/>
      <c r="WLJ42" s="78"/>
      <c r="WLK42" s="78"/>
      <c r="WLL42" s="78"/>
      <c r="WLM42" s="78"/>
      <c r="WLN42" s="78"/>
      <c r="WLO42" s="78"/>
      <c r="WLP42" s="78"/>
      <c r="WLQ42" s="78"/>
      <c r="WLR42" s="78"/>
      <c r="WLS42" s="78"/>
      <c r="WLT42" s="78"/>
      <c r="WLU42" s="78"/>
      <c r="WLV42" s="78"/>
      <c r="WLW42" s="78"/>
      <c r="WLX42" s="78"/>
      <c r="WLY42" s="78"/>
      <c r="WLZ42" s="78"/>
      <c r="WMA42" s="78"/>
      <c r="WMB42" s="78"/>
      <c r="WMC42" s="78"/>
      <c r="WMD42" s="78"/>
      <c r="WME42" s="78"/>
      <c r="WMF42" s="78"/>
      <c r="WMG42" s="78"/>
      <c r="WMH42" s="78"/>
      <c r="WMI42" s="78"/>
      <c r="WMJ42" s="78"/>
      <c r="WMK42" s="78"/>
      <c r="WML42" s="78"/>
      <c r="WMM42" s="78"/>
      <c r="WMN42" s="78"/>
      <c r="WMO42" s="78"/>
      <c r="WMP42" s="78"/>
      <c r="WMQ42" s="78"/>
      <c r="WMR42" s="78"/>
      <c r="WMS42" s="78"/>
      <c r="WMT42" s="78"/>
      <c r="WMU42" s="78"/>
      <c r="WMV42" s="78"/>
      <c r="WMW42" s="78"/>
      <c r="WMX42" s="78"/>
      <c r="WMY42" s="78"/>
      <c r="WMZ42" s="78"/>
      <c r="WNA42" s="78"/>
      <c r="WNB42" s="78"/>
      <c r="WNC42" s="78"/>
      <c r="WND42" s="78"/>
      <c r="WNE42" s="78"/>
      <c r="WNF42" s="78"/>
      <c r="WNG42" s="78"/>
      <c r="WNH42" s="78"/>
      <c r="WNI42" s="78"/>
      <c r="WNJ42" s="78"/>
      <c r="WNK42" s="78"/>
      <c r="WNL42" s="78"/>
      <c r="WNM42" s="78"/>
      <c r="WNN42" s="78"/>
      <c r="WNO42" s="78"/>
      <c r="WNP42" s="78"/>
      <c r="WNQ42" s="78"/>
      <c r="WNR42" s="78"/>
      <c r="WNS42" s="78"/>
      <c r="WNT42" s="78"/>
      <c r="WNU42" s="78"/>
      <c r="WNV42" s="78"/>
      <c r="WNW42" s="78"/>
      <c r="WNX42" s="78"/>
      <c r="WNY42" s="78"/>
      <c r="WNZ42" s="78"/>
      <c r="WOA42" s="78"/>
      <c r="WOB42" s="78"/>
      <c r="WOC42" s="78"/>
      <c r="WOD42" s="78"/>
      <c r="WOE42" s="78"/>
      <c r="WOF42" s="78"/>
      <c r="WOG42" s="78"/>
      <c r="WOH42" s="78"/>
      <c r="WOI42" s="78"/>
      <c r="WOJ42" s="78"/>
      <c r="WOK42" s="78"/>
      <c r="WOL42" s="78"/>
      <c r="WOM42" s="78"/>
      <c r="WON42" s="78"/>
      <c r="WOO42" s="78"/>
      <c r="WOP42" s="78"/>
      <c r="WOQ42" s="78"/>
      <c r="WOR42" s="78"/>
      <c r="WOS42" s="78"/>
      <c r="WOT42" s="78"/>
      <c r="WOU42" s="78"/>
      <c r="WOV42" s="78"/>
      <c r="WOW42" s="78"/>
      <c r="WOX42" s="78"/>
      <c r="WOY42" s="78"/>
      <c r="WOZ42" s="78"/>
      <c r="WPA42" s="78"/>
      <c r="WPB42" s="78"/>
      <c r="WPC42" s="78"/>
      <c r="WPD42" s="78"/>
      <c r="WPE42" s="78"/>
      <c r="WPF42" s="78"/>
      <c r="WPG42" s="78"/>
      <c r="WPH42" s="78"/>
      <c r="WPI42" s="78"/>
      <c r="WPJ42" s="78"/>
      <c r="WPK42" s="78"/>
      <c r="WPL42" s="78"/>
      <c r="WPM42" s="78"/>
      <c r="WPN42" s="78"/>
      <c r="WPO42" s="78"/>
      <c r="WPP42" s="78"/>
      <c r="WPQ42" s="78"/>
      <c r="WPR42" s="78"/>
      <c r="WPS42" s="78"/>
      <c r="WPT42" s="78"/>
      <c r="WPU42" s="78"/>
      <c r="WPV42" s="78"/>
      <c r="WPW42" s="78"/>
      <c r="WPX42" s="78"/>
      <c r="WPY42" s="78"/>
      <c r="WPZ42" s="78"/>
      <c r="WQA42" s="78"/>
      <c r="WQB42" s="78"/>
      <c r="WQC42" s="78"/>
      <c r="WQD42" s="78"/>
      <c r="WQE42" s="78"/>
      <c r="WQF42" s="78"/>
      <c r="WQG42" s="78"/>
      <c r="WQH42" s="78"/>
      <c r="WQI42" s="78"/>
      <c r="WQJ42" s="78"/>
      <c r="WQK42" s="78"/>
      <c r="WQL42" s="78"/>
      <c r="WQM42" s="78"/>
      <c r="WQN42" s="78"/>
      <c r="WQO42" s="78"/>
      <c r="WQP42" s="78"/>
      <c r="WQQ42" s="78"/>
      <c r="WQR42" s="78"/>
      <c r="WQS42" s="78"/>
      <c r="WQT42" s="78"/>
      <c r="WQU42" s="78"/>
      <c r="WQV42" s="78"/>
      <c r="WQW42" s="78"/>
      <c r="WQX42" s="78"/>
      <c r="WQY42" s="78"/>
      <c r="WQZ42" s="78"/>
      <c r="WRA42" s="78"/>
      <c r="WRB42" s="78"/>
      <c r="WRC42" s="78"/>
      <c r="WRD42" s="78"/>
      <c r="WRE42" s="78"/>
      <c r="WRF42" s="78"/>
      <c r="WRG42" s="78"/>
      <c r="WRH42" s="78"/>
      <c r="WRI42" s="78"/>
      <c r="WRJ42" s="78"/>
      <c r="WRK42" s="78"/>
      <c r="WRL42" s="78"/>
      <c r="WRM42" s="78"/>
      <c r="WRN42" s="78"/>
      <c r="WRO42" s="78"/>
      <c r="WRP42" s="78"/>
      <c r="WRQ42" s="78"/>
      <c r="WRR42" s="78"/>
      <c r="WRS42" s="78"/>
      <c r="WRT42" s="78"/>
      <c r="WRU42" s="78"/>
      <c r="WRV42" s="78"/>
      <c r="WRW42" s="78"/>
      <c r="WRX42" s="78"/>
      <c r="WRY42" s="78"/>
      <c r="WRZ42" s="78"/>
      <c r="WSA42" s="78"/>
      <c r="WSB42" s="78"/>
      <c r="WSC42" s="78"/>
      <c r="WSD42" s="78"/>
      <c r="WSE42" s="78"/>
      <c r="WSF42" s="78"/>
      <c r="WSG42" s="78"/>
      <c r="WSH42" s="78"/>
      <c r="WSI42" s="78"/>
      <c r="WSJ42" s="78"/>
      <c r="WSK42" s="78"/>
      <c r="WSL42" s="78"/>
      <c r="WSM42" s="78"/>
      <c r="WSN42" s="78"/>
      <c r="WSO42" s="78"/>
      <c r="WSP42" s="78"/>
      <c r="WSQ42" s="78"/>
      <c r="WSR42" s="78"/>
      <c r="WSS42" s="78"/>
      <c r="WST42" s="78"/>
      <c r="WSU42" s="78"/>
      <c r="WSV42" s="78"/>
      <c r="WSW42" s="78"/>
      <c r="WSX42" s="78"/>
      <c r="WSY42" s="78"/>
      <c r="WSZ42" s="78"/>
      <c r="WTA42" s="78"/>
      <c r="WTB42" s="78"/>
      <c r="WTC42" s="78"/>
      <c r="WTD42" s="78"/>
      <c r="WTE42" s="78"/>
      <c r="WTF42" s="78"/>
      <c r="WTG42" s="78"/>
      <c r="WTH42" s="78"/>
      <c r="WTI42" s="78"/>
      <c r="WTJ42" s="78"/>
      <c r="WTK42" s="78"/>
      <c r="WTL42" s="78"/>
      <c r="WTM42" s="78"/>
      <c r="WTN42" s="78"/>
      <c r="WTO42" s="78"/>
      <c r="WTP42" s="78"/>
      <c r="WTQ42" s="78"/>
      <c r="WTR42" s="78"/>
      <c r="WTS42" s="78"/>
      <c r="WTT42" s="78"/>
      <c r="WTU42" s="78"/>
      <c r="WTV42" s="78"/>
      <c r="WTW42" s="78"/>
      <c r="WTX42" s="78"/>
      <c r="WTY42" s="78"/>
      <c r="WTZ42" s="78"/>
      <c r="WUA42" s="78"/>
      <c r="WUB42" s="78"/>
      <c r="WUC42" s="78"/>
      <c r="WUD42" s="78"/>
      <c r="WUE42" s="78"/>
      <c r="WUF42" s="78"/>
      <c r="WUG42" s="78"/>
      <c r="WUH42" s="78"/>
      <c r="WUI42" s="78"/>
      <c r="WUJ42" s="78"/>
      <c r="WUK42" s="78"/>
      <c r="WUL42" s="78"/>
      <c r="WUM42" s="78"/>
      <c r="WUN42" s="78"/>
      <c r="WUO42" s="78"/>
      <c r="WUP42" s="78"/>
      <c r="WUQ42" s="78"/>
      <c r="WUR42" s="78"/>
      <c r="WUS42" s="78"/>
      <c r="WUT42" s="78"/>
      <c r="WUU42" s="78"/>
      <c r="WUV42" s="78"/>
      <c r="WUW42" s="78"/>
      <c r="WUX42" s="78"/>
      <c r="WUY42" s="78"/>
      <c r="WUZ42" s="78"/>
      <c r="WVA42" s="78"/>
      <c r="WVB42" s="78"/>
      <c r="WVC42" s="78"/>
      <c r="WVD42" s="78"/>
      <c r="WVE42" s="78"/>
      <c r="WVF42" s="78"/>
      <c r="WVG42" s="78"/>
      <c r="WVH42" s="78"/>
      <c r="WVI42" s="78"/>
      <c r="WVJ42" s="78"/>
      <c r="WVK42" s="78"/>
      <c r="WVL42" s="78"/>
      <c r="WVM42" s="78"/>
      <c r="WVN42" s="78"/>
      <c r="WVO42" s="78"/>
      <c r="WVP42" s="78"/>
      <c r="WVQ42" s="78"/>
      <c r="WVR42" s="78"/>
      <c r="WVS42" s="78"/>
      <c r="WVT42" s="78"/>
      <c r="WVU42" s="78"/>
      <c r="WVV42" s="78"/>
      <c r="WVW42" s="78"/>
      <c r="WVX42" s="78"/>
      <c r="WVY42" s="78"/>
      <c r="WVZ42" s="78"/>
      <c r="WWA42" s="78"/>
      <c r="WWB42" s="78"/>
      <c r="WWC42" s="78"/>
      <c r="WWD42" s="78"/>
      <c r="WWE42" s="78"/>
      <c r="WWF42" s="78"/>
      <c r="WWG42" s="78"/>
      <c r="WWH42" s="78"/>
      <c r="WWI42" s="78"/>
      <c r="WWJ42" s="78"/>
      <c r="WWK42" s="78"/>
      <c r="WWL42" s="78"/>
      <c r="WWM42" s="78"/>
      <c r="WWN42" s="78"/>
      <c r="WWO42" s="78"/>
      <c r="WWP42" s="78"/>
      <c r="WWQ42" s="78"/>
      <c r="WWR42" s="78"/>
      <c r="WWS42" s="78"/>
      <c r="WWT42" s="78"/>
      <c r="WWU42" s="78"/>
      <c r="WWV42" s="78"/>
      <c r="WWW42" s="78"/>
      <c r="WWX42" s="78"/>
      <c r="WWY42" s="78"/>
      <c r="WWZ42" s="78"/>
      <c r="WXA42" s="78"/>
      <c r="WXB42" s="78"/>
      <c r="WXC42" s="78"/>
      <c r="WXD42" s="78"/>
      <c r="WXE42" s="78"/>
      <c r="WXF42" s="78"/>
      <c r="WXG42" s="78"/>
      <c r="WXH42" s="78"/>
      <c r="WXI42" s="78"/>
      <c r="WXJ42" s="78"/>
      <c r="WXK42" s="78"/>
      <c r="WXL42" s="78"/>
      <c r="WXM42" s="78"/>
      <c r="WXN42" s="78"/>
      <c r="WXO42" s="78"/>
      <c r="WXP42" s="78"/>
      <c r="WXQ42" s="78"/>
      <c r="WXR42" s="78"/>
      <c r="WXS42" s="78"/>
      <c r="WXT42" s="78"/>
      <c r="WXU42" s="78"/>
      <c r="WXV42" s="78"/>
      <c r="WXW42" s="78"/>
      <c r="WXX42" s="78"/>
      <c r="WXY42" s="78"/>
      <c r="WXZ42" s="78"/>
      <c r="WYA42" s="78"/>
      <c r="WYB42" s="78"/>
      <c r="WYC42" s="78"/>
      <c r="WYD42" s="78"/>
      <c r="WYE42" s="78"/>
      <c r="WYF42" s="78"/>
      <c r="WYG42" s="78"/>
      <c r="WYH42" s="78"/>
      <c r="WYI42" s="78"/>
      <c r="WYJ42" s="78"/>
      <c r="WYK42" s="78"/>
      <c r="WYL42" s="78"/>
      <c r="WYM42" s="78"/>
      <c r="WYN42" s="78"/>
      <c r="WYO42" s="78"/>
      <c r="WYP42" s="78"/>
      <c r="WYQ42" s="78"/>
      <c r="WYR42" s="78"/>
      <c r="WYS42" s="78"/>
      <c r="WYT42" s="78"/>
      <c r="WYU42" s="78"/>
      <c r="WYV42" s="78"/>
      <c r="WYW42" s="78"/>
      <c r="WYX42" s="78"/>
      <c r="WYY42" s="78"/>
      <c r="WYZ42" s="78"/>
      <c r="WZA42" s="78"/>
      <c r="WZB42" s="78"/>
      <c r="WZC42" s="78"/>
      <c r="WZD42" s="78"/>
      <c r="WZE42" s="78"/>
      <c r="WZF42" s="78"/>
      <c r="WZG42" s="78"/>
      <c r="WZH42" s="78"/>
      <c r="WZI42" s="78"/>
      <c r="WZJ42" s="78"/>
      <c r="WZK42" s="78"/>
      <c r="WZL42" s="78"/>
      <c r="WZM42" s="78"/>
      <c r="WZN42" s="78"/>
      <c r="WZO42" s="78"/>
      <c r="WZP42" s="78"/>
      <c r="WZQ42" s="78"/>
      <c r="WZR42" s="78"/>
      <c r="WZS42" s="78"/>
      <c r="WZT42" s="78"/>
      <c r="WZU42" s="78"/>
      <c r="WZV42" s="78"/>
      <c r="WZW42" s="78"/>
      <c r="WZX42" s="78"/>
      <c r="WZY42" s="78"/>
      <c r="WZZ42" s="78"/>
      <c r="XAA42" s="78"/>
      <c r="XAB42" s="78"/>
      <c r="XAC42" s="78"/>
      <c r="XAD42" s="78"/>
      <c r="XAE42" s="78"/>
      <c r="XAF42" s="78"/>
      <c r="XAG42" s="78"/>
      <c r="XAH42" s="78"/>
      <c r="XAI42" s="78"/>
      <c r="XAJ42" s="78"/>
      <c r="XAK42" s="78"/>
      <c r="XAL42" s="78"/>
      <c r="XAM42" s="78"/>
      <c r="XAN42" s="78"/>
      <c r="XAO42" s="78"/>
      <c r="XAP42" s="78"/>
      <c r="XAQ42" s="78"/>
      <c r="XAR42" s="78"/>
      <c r="XAS42" s="78"/>
      <c r="XAT42" s="78"/>
      <c r="XAU42" s="78"/>
      <c r="XAV42" s="78"/>
      <c r="XAW42" s="78"/>
      <c r="XAX42" s="78"/>
      <c r="XAY42" s="78"/>
      <c r="XAZ42" s="78"/>
      <c r="XBA42" s="78"/>
      <c r="XBB42" s="78"/>
      <c r="XBC42" s="78"/>
      <c r="XBD42" s="78"/>
      <c r="XBE42" s="78"/>
      <c r="XBF42" s="78"/>
      <c r="XBG42" s="78"/>
      <c r="XBH42" s="78"/>
      <c r="XBI42" s="78"/>
      <c r="XBJ42" s="78"/>
      <c r="XBK42" s="78"/>
      <c r="XBL42" s="78"/>
      <c r="XBM42" s="78"/>
      <c r="XBN42" s="78"/>
      <c r="XBO42" s="78"/>
      <c r="XBP42" s="78"/>
      <c r="XBQ42" s="78"/>
      <c r="XBR42" s="78"/>
      <c r="XBS42" s="78"/>
      <c r="XBT42" s="78"/>
      <c r="XBU42" s="78"/>
      <c r="XBV42" s="78"/>
      <c r="XBW42" s="78"/>
      <c r="XBX42" s="78"/>
      <c r="XBY42" s="78"/>
      <c r="XBZ42" s="78"/>
      <c r="XCA42" s="78"/>
      <c r="XCB42" s="78"/>
      <c r="XCC42" s="78"/>
      <c r="XCD42" s="78"/>
      <c r="XCE42" s="78"/>
      <c r="XCF42" s="78"/>
      <c r="XCG42" s="78"/>
      <c r="XCH42" s="78"/>
      <c r="XCI42" s="78"/>
      <c r="XCJ42" s="78"/>
      <c r="XCK42" s="78"/>
      <c r="XCL42" s="78"/>
      <c r="XCM42" s="78"/>
      <c r="XCN42" s="78"/>
      <c r="XCO42" s="78"/>
      <c r="XCP42" s="78"/>
      <c r="XCQ42" s="78"/>
      <c r="XCR42" s="78"/>
      <c r="XCS42" s="78"/>
      <c r="XCT42" s="78"/>
      <c r="XCU42" s="78"/>
      <c r="XCV42" s="78"/>
      <c r="XCW42" s="78"/>
      <c r="XCX42" s="78"/>
      <c r="XCY42" s="78"/>
      <c r="XCZ42" s="78"/>
      <c r="XDA42" s="78"/>
      <c r="XDB42" s="78"/>
      <c r="XDC42" s="78"/>
      <c r="XDD42" s="78"/>
      <c r="XDE42" s="78"/>
      <c r="XDF42" s="78"/>
      <c r="XDG42" s="78"/>
      <c r="XDH42" s="78"/>
      <c r="XDI42" s="78"/>
      <c r="XDJ42" s="78"/>
      <c r="XDK42" s="78"/>
      <c r="XDL42" s="78"/>
      <c r="XDM42" s="78"/>
      <c r="XDN42" s="78"/>
      <c r="XDO42" s="78"/>
      <c r="XDP42" s="78"/>
      <c r="XDQ42" s="78"/>
      <c r="XDR42" s="78"/>
      <c r="XDS42" s="78"/>
      <c r="XDT42" s="78"/>
      <c r="XDU42" s="78"/>
      <c r="XDV42" s="78"/>
      <c r="XDW42" s="78"/>
      <c r="XDX42" s="78"/>
      <c r="XDY42" s="78"/>
      <c r="XDZ42" s="78"/>
      <c r="XEA42" s="78"/>
      <c r="XEB42" s="78"/>
      <c r="XEC42" s="78"/>
      <c r="XED42" s="78"/>
      <c r="XEE42" s="78"/>
      <c r="XEF42" s="78"/>
      <c r="XEG42" s="78"/>
      <c r="XEH42" s="78"/>
      <c r="XEI42" s="78"/>
      <c r="XEJ42" s="78"/>
      <c r="XEK42" s="78"/>
      <c r="XEL42" s="78"/>
      <c r="XEM42" s="78"/>
      <c r="XEN42" s="78"/>
      <c r="XEO42" s="78"/>
      <c r="XEP42" s="78"/>
      <c r="XEQ42" s="78"/>
      <c r="XER42" s="78"/>
      <c r="XES42" s="78"/>
      <c r="XET42" s="78"/>
      <c r="XEU42" s="78"/>
      <c r="XEV42" s="78"/>
      <c r="XEW42" s="78"/>
      <c r="XEX42" s="78"/>
      <c r="XEY42" s="78"/>
      <c r="XEZ42" s="78"/>
      <c r="XFA42" s="78"/>
    </row>
    <row r="43" spans="1:16381" s="17" customFormat="1" ht="11.1" customHeight="1" x14ac:dyDescent="0.3">
      <c r="A43" s="7" t="str">
        <f t="shared" si="35"/>
        <v>Przelicznik techniczny PLN -&gt; PLN</v>
      </c>
      <c r="B43" s="79" t="str">
        <f>"Przelicznik techniczny "&amp;A_PANEL!$J$178&amp; " -&gt; PLN"</f>
        <v>Przelicznik techniczny PLN -&gt; PLN</v>
      </c>
      <c r="C43" s="79" t="str">
        <f>"Technical factor ("&amp;A_PANEL!$J$178&amp;"-&gt; PLN)"</f>
        <v>Technical factor (PLN-&gt; PLN)</v>
      </c>
      <c r="E43" s="17" t="s">
        <v>88</v>
      </c>
      <c r="F43" s="17" t="str">
        <f>A43</f>
        <v>Przelicznik techniczny PLN -&gt; PLN</v>
      </c>
      <c r="L43" s="18"/>
      <c r="M43" s="24">
        <f>AVERAGEIFS($S43:$AL43,$S$5:$AL$5,"&gt;="&amp;A_PANEL!$J$188,$S$5:$AL$5,"&lt;="&amp;A_PANEL!$J$190)</f>
        <v>1</v>
      </c>
      <c r="N43" s="24">
        <f ca="1">SUMIF($S$5:$AL$5,N$5,S43:AB43)</f>
        <v>1</v>
      </c>
      <c r="O43" s="19"/>
      <c r="P43" s="41" t="str">
        <f>A_PANEL!$J$178&amp;" -&gt; PLN"</f>
        <v>PLN -&gt; PLN</v>
      </c>
      <c r="S43" s="41"/>
      <c r="T43" s="41"/>
      <c r="U43" s="41"/>
      <c r="V43" s="41"/>
      <c r="W43" s="24">
        <f>IF(A_PANEL!$J$178=tech!$A$3,A1_ASSUMPTIONS!W19,IF(A_PANEL!$J$178=tech!$A$4,A1_ASSUMPTIONS!W17,1))</f>
        <v>1</v>
      </c>
      <c r="X43" s="24">
        <f>IF(A_PANEL!$J$178=tech!$A$3,A1_ASSUMPTIONS!X19,IF(A_PANEL!$J$178=tech!$A$4,A1_ASSUMPTIONS!X17,1))</f>
        <v>1</v>
      </c>
      <c r="Y43" s="24">
        <f>IF(A_PANEL!$J$178=tech!$A$3,A1_ASSUMPTIONS!Y19,IF(A_PANEL!$J$178=tech!$A$4,A1_ASSUMPTIONS!Y17,1))</f>
        <v>1</v>
      </c>
      <c r="Z43" s="24">
        <f>IF(A_PANEL!$J$178=tech!$A$3,A1_ASSUMPTIONS!Z19,IF(A_PANEL!$J$178=tech!$A$4,A1_ASSUMPTIONS!Z17,1))</f>
        <v>1</v>
      </c>
      <c r="AA43" s="24">
        <f>IF(A_PANEL!$J$178=tech!$A$3,A1_ASSUMPTIONS!AA19,IF(A_PANEL!$J$178=tech!$A$4,A1_ASSUMPTIONS!AA17,1))</f>
        <v>1</v>
      </c>
      <c r="AB43" s="24">
        <f>IF(A_PANEL!$J$178=tech!$A$3,A1_ASSUMPTIONS!AB19,IF(A_PANEL!$J$178=tech!$A$4,A1_ASSUMPTIONS!AB17,1))</f>
        <v>1</v>
      </c>
      <c r="AC43" s="24">
        <f>IF(A_PANEL!$J$178=tech!$A$3,A1_ASSUMPTIONS!AC19,IF(A_PANEL!$J$178=tech!$A$4,A1_ASSUMPTIONS!AC17,1))</f>
        <v>1</v>
      </c>
      <c r="AD43" s="24">
        <f>IF(A_PANEL!$J$178=tech!$A$3,A1_ASSUMPTIONS!AD19,IF(A_PANEL!$J$178=tech!$A$4,A1_ASSUMPTIONS!AD17,1))</f>
        <v>1</v>
      </c>
      <c r="AE43" s="24">
        <f>IF(A_PANEL!$J$178=tech!$A$3,A1_ASSUMPTIONS!AE19,IF(A_PANEL!$J$178=tech!$A$4,A1_ASSUMPTIONS!AE17,1))</f>
        <v>1</v>
      </c>
      <c r="AF43" s="24">
        <f>IF(A_PANEL!$J$178=tech!$A$3,A1_ASSUMPTIONS!AF19,IF(A_PANEL!$J$178=tech!$A$4,A1_ASSUMPTIONS!AF17,1))</f>
        <v>1</v>
      </c>
      <c r="AG43" s="24">
        <f>IF(A_PANEL!$J$178=tech!$A$3,A1_ASSUMPTIONS!AG19,IF(A_PANEL!$J$178=tech!$A$4,A1_ASSUMPTIONS!AG17,1))</f>
        <v>1</v>
      </c>
      <c r="AH43" s="24">
        <f>IF(A_PANEL!$J$178=tech!$A$3,A1_ASSUMPTIONS!AH19,IF(A_PANEL!$J$178=tech!$A$4,A1_ASSUMPTIONS!AH17,1))</f>
        <v>1</v>
      </c>
      <c r="AI43" s="24">
        <f>IF(A_PANEL!$J$178=tech!$A$3,A1_ASSUMPTIONS!AI19,IF(A_PANEL!$J$178=tech!$A$4,A1_ASSUMPTIONS!AI17,1))</f>
        <v>1</v>
      </c>
      <c r="AJ43" s="24">
        <f>IF(A_PANEL!$J$178=tech!$A$3,A1_ASSUMPTIONS!AJ19,IF(A_PANEL!$J$178=tech!$A$4,A1_ASSUMPTIONS!AJ17,1))</f>
        <v>1</v>
      </c>
      <c r="AK43" s="24">
        <f>IF(A_PANEL!$J$178=tech!$A$3,A1_ASSUMPTIONS!AK19,IF(A_PANEL!$J$178=tech!$A$4,A1_ASSUMPTIONS!AK17,1))</f>
        <v>1</v>
      </c>
      <c r="AL43" s="19"/>
    </row>
    <row r="44" spans="1:16381" s="7" customFormat="1" x14ac:dyDescent="0.3">
      <c r="A44" s="7">
        <f t="shared" si="35"/>
        <v>0</v>
      </c>
      <c r="B44" s="79"/>
      <c r="C44" s="79"/>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c r="GU44" s="78"/>
      <c r="GV44" s="78"/>
      <c r="GW44" s="78"/>
      <c r="GX44" s="78"/>
      <c r="GY44" s="78"/>
      <c r="GZ44" s="78"/>
      <c r="HA44" s="78"/>
      <c r="HB44" s="78"/>
      <c r="HC44" s="78"/>
      <c r="HD44" s="78"/>
      <c r="HE44" s="78"/>
      <c r="HF44" s="78"/>
      <c r="HG44" s="78"/>
      <c r="HH44" s="78"/>
      <c r="HI44" s="78"/>
      <c r="HJ44" s="78"/>
      <c r="HK44" s="78"/>
      <c r="HL44" s="78"/>
      <c r="HM44" s="78"/>
      <c r="HN44" s="78"/>
      <c r="HO44" s="78"/>
      <c r="HP44" s="78"/>
      <c r="HQ44" s="78"/>
      <c r="HR44" s="78"/>
      <c r="HS44" s="78"/>
      <c r="HT44" s="78"/>
      <c r="HU44" s="78"/>
      <c r="HV44" s="78"/>
      <c r="HW44" s="78"/>
      <c r="HX44" s="78"/>
      <c r="HY44" s="78"/>
      <c r="HZ44" s="78"/>
      <c r="IA44" s="78"/>
      <c r="IB44" s="78"/>
      <c r="IC44" s="78"/>
      <c r="ID44" s="78"/>
      <c r="IE44" s="78"/>
      <c r="IF44" s="78"/>
      <c r="IG44" s="78"/>
      <c r="IH44" s="78"/>
      <c r="II44" s="78"/>
      <c r="IJ44" s="78"/>
      <c r="IK44" s="78"/>
      <c r="IL44" s="78"/>
      <c r="IM44" s="78"/>
      <c r="IN44" s="78"/>
      <c r="IO44" s="78"/>
      <c r="IP44" s="78"/>
      <c r="IQ44" s="78"/>
      <c r="IR44" s="78"/>
      <c r="IS44" s="78"/>
      <c r="IT44" s="78"/>
      <c r="IU44" s="78"/>
      <c r="IV44" s="78"/>
      <c r="IW44" s="78"/>
      <c r="IX44" s="78"/>
      <c r="IY44" s="78"/>
      <c r="IZ44" s="78"/>
      <c r="JA44" s="78"/>
      <c r="JB44" s="78"/>
      <c r="JC44" s="78"/>
      <c r="JD44" s="78"/>
      <c r="JE44" s="78"/>
      <c r="JF44" s="78"/>
      <c r="JG44" s="78"/>
      <c r="JH44" s="78"/>
      <c r="JI44" s="78"/>
      <c r="JJ44" s="78"/>
      <c r="JK44" s="78"/>
      <c r="JL44" s="78"/>
      <c r="JM44" s="78"/>
      <c r="JN44" s="78"/>
      <c r="JO44" s="78"/>
      <c r="JP44" s="78"/>
      <c r="JQ44" s="78"/>
      <c r="JR44" s="78"/>
      <c r="JS44" s="78"/>
      <c r="JT44" s="78"/>
      <c r="JU44" s="78"/>
      <c r="JV44" s="78"/>
      <c r="JW44" s="78"/>
      <c r="JX44" s="78"/>
      <c r="JY44" s="78"/>
      <c r="JZ44" s="78"/>
      <c r="KA44" s="78"/>
      <c r="KB44" s="78"/>
      <c r="KC44" s="78"/>
      <c r="KD44" s="78"/>
      <c r="KE44" s="78"/>
      <c r="KF44" s="78"/>
      <c r="KG44" s="78"/>
      <c r="KH44" s="78"/>
      <c r="KI44" s="78"/>
      <c r="KJ44" s="78"/>
      <c r="KK44" s="78"/>
      <c r="KL44" s="78"/>
      <c r="KM44" s="78"/>
      <c r="KN44" s="78"/>
      <c r="KO44" s="78"/>
      <c r="KP44" s="78"/>
      <c r="KQ44" s="78"/>
      <c r="KR44" s="78"/>
      <c r="KS44" s="78"/>
      <c r="KT44" s="78"/>
      <c r="KU44" s="78"/>
      <c r="KV44" s="78"/>
      <c r="KW44" s="78"/>
      <c r="KX44" s="78"/>
      <c r="KY44" s="78"/>
      <c r="KZ44" s="78"/>
      <c r="LA44" s="78"/>
      <c r="LB44" s="78"/>
      <c r="LC44" s="78"/>
      <c r="LD44" s="78"/>
      <c r="LE44" s="78"/>
      <c r="LF44" s="78"/>
      <c r="LG44" s="78"/>
      <c r="LH44" s="78"/>
      <c r="LI44" s="78"/>
      <c r="LJ44" s="78"/>
      <c r="LK44" s="78"/>
      <c r="LL44" s="78"/>
      <c r="LM44" s="78"/>
      <c r="LN44" s="78"/>
      <c r="LO44" s="78"/>
      <c r="LP44" s="78"/>
      <c r="LQ44" s="78"/>
      <c r="LR44" s="78"/>
      <c r="LS44" s="78"/>
      <c r="LT44" s="78"/>
      <c r="LU44" s="78"/>
      <c r="LV44" s="78"/>
      <c r="LW44" s="78"/>
      <c r="LX44" s="78"/>
      <c r="LY44" s="78"/>
      <c r="LZ44" s="78"/>
      <c r="MA44" s="78"/>
      <c r="MB44" s="78"/>
      <c r="MC44" s="78"/>
      <c r="MD44" s="78"/>
      <c r="ME44" s="78"/>
      <c r="MF44" s="78"/>
      <c r="MG44" s="78"/>
      <c r="MH44" s="78"/>
      <c r="MI44" s="78"/>
      <c r="MJ44" s="78"/>
      <c r="MK44" s="78"/>
      <c r="ML44" s="78"/>
      <c r="MM44" s="78"/>
      <c r="MN44" s="78"/>
      <c r="MO44" s="78"/>
      <c r="MP44" s="78"/>
      <c r="MQ44" s="78"/>
      <c r="MR44" s="78"/>
      <c r="MS44" s="78"/>
      <c r="MT44" s="78"/>
      <c r="MU44" s="78"/>
      <c r="MV44" s="78"/>
      <c r="MW44" s="78"/>
      <c r="MX44" s="78"/>
      <c r="MY44" s="78"/>
      <c r="MZ44" s="78"/>
      <c r="NA44" s="78"/>
      <c r="NB44" s="78"/>
      <c r="NC44" s="78"/>
      <c r="ND44" s="78"/>
      <c r="NE44" s="78"/>
      <c r="NF44" s="78"/>
      <c r="NG44" s="78"/>
      <c r="NH44" s="78"/>
      <c r="NI44" s="78"/>
      <c r="NJ44" s="78"/>
      <c r="NK44" s="78"/>
      <c r="NL44" s="78"/>
      <c r="NM44" s="78"/>
      <c r="NN44" s="78"/>
      <c r="NO44" s="78"/>
      <c r="NP44" s="78"/>
      <c r="NQ44" s="78"/>
      <c r="NR44" s="78"/>
      <c r="NS44" s="78"/>
      <c r="NT44" s="78"/>
      <c r="NU44" s="78"/>
      <c r="NV44" s="78"/>
      <c r="NW44" s="78"/>
      <c r="NX44" s="78"/>
      <c r="NY44" s="78"/>
      <c r="NZ44" s="78"/>
      <c r="OA44" s="78"/>
      <c r="OB44" s="78"/>
      <c r="OC44" s="78"/>
      <c r="OD44" s="78"/>
      <c r="OE44" s="78"/>
      <c r="OF44" s="78"/>
      <c r="OG44" s="78"/>
      <c r="OH44" s="78"/>
      <c r="OI44" s="78"/>
      <c r="OJ44" s="78"/>
      <c r="OK44" s="78"/>
      <c r="OL44" s="78"/>
      <c r="OM44" s="78"/>
      <c r="ON44" s="78"/>
      <c r="OO44" s="78"/>
      <c r="OP44" s="78"/>
      <c r="OQ44" s="78"/>
      <c r="OR44" s="78"/>
      <c r="OS44" s="78"/>
      <c r="OT44" s="78"/>
      <c r="OU44" s="78"/>
      <c r="OV44" s="78"/>
      <c r="OW44" s="78"/>
      <c r="OX44" s="78"/>
      <c r="OY44" s="78"/>
      <c r="OZ44" s="78"/>
      <c r="PA44" s="78"/>
      <c r="PB44" s="78"/>
      <c r="PC44" s="78"/>
      <c r="PD44" s="78"/>
      <c r="PE44" s="78"/>
      <c r="PF44" s="78"/>
      <c r="PG44" s="78"/>
      <c r="PH44" s="78"/>
      <c r="PI44" s="78"/>
      <c r="PJ44" s="78"/>
      <c r="PK44" s="78"/>
      <c r="PL44" s="78"/>
      <c r="PM44" s="78"/>
      <c r="PN44" s="78"/>
      <c r="PO44" s="78"/>
      <c r="PP44" s="78"/>
      <c r="PQ44" s="78"/>
      <c r="PR44" s="78"/>
      <c r="PS44" s="78"/>
      <c r="PT44" s="78"/>
      <c r="PU44" s="78"/>
      <c r="PV44" s="78"/>
      <c r="PW44" s="78"/>
      <c r="PX44" s="78"/>
      <c r="PY44" s="78"/>
      <c r="PZ44" s="78"/>
      <c r="QA44" s="78"/>
      <c r="QB44" s="78"/>
      <c r="QC44" s="78"/>
      <c r="QD44" s="78"/>
      <c r="QE44" s="78"/>
      <c r="QF44" s="78"/>
      <c r="QG44" s="78"/>
      <c r="QH44" s="78"/>
      <c r="QI44" s="78"/>
      <c r="QJ44" s="78"/>
      <c r="QK44" s="78"/>
      <c r="QL44" s="78"/>
      <c r="QM44" s="78"/>
      <c r="QN44" s="78"/>
      <c r="QO44" s="78"/>
      <c r="QP44" s="78"/>
      <c r="QQ44" s="78"/>
      <c r="QR44" s="78"/>
      <c r="QS44" s="78"/>
      <c r="QT44" s="78"/>
      <c r="QU44" s="78"/>
      <c r="QV44" s="78"/>
      <c r="QW44" s="78"/>
      <c r="QX44" s="78"/>
      <c r="QY44" s="78"/>
      <c r="QZ44" s="78"/>
      <c r="RA44" s="78"/>
      <c r="RB44" s="78"/>
      <c r="RC44" s="78"/>
      <c r="RD44" s="78"/>
      <c r="RE44" s="78"/>
      <c r="RF44" s="78"/>
      <c r="RG44" s="78"/>
      <c r="RH44" s="78"/>
      <c r="RI44" s="78"/>
      <c r="RJ44" s="78"/>
      <c r="RK44" s="78"/>
      <c r="RL44" s="78"/>
      <c r="RM44" s="78"/>
      <c r="RN44" s="78"/>
      <c r="RO44" s="78"/>
      <c r="RP44" s="78"/>
      <c r="RQ44" s="78"/>
      <c r="RR44" s="78"/>
      <c r="RS44" s="78"/>
      <c r="RT44" s="78"/>
      <c r="RU44" s="78"/>
      <c r="RV44" s="78"/>
      <c r="RW44" s="78"/>
      <c r="RX44" s="78"/>
      <c r="RY44" s="78"/>
      <c r="RZ44" s="78"/>
      <c r="SA44" s="78"/>
      <c r="SB44" s="78"/>
      <c r="SC44" s="78"/>
      <c r="SD44" s="78"/>
      <c r="SE44" s="78"/>
      <c r="SF44" s="78"/>
      <c r="SG44" s="78"/>
      <c r="SH44" s="78"/>
      <c r="SI44" s="78"/>
      <c r="SJ44" s="78"/>
      <c r="SK44" s="78"/>
      <c r="SL44" s="78"/>
      <c r="SM44" s="78"/>
      <c r="SN44" s="78"/>
      <c r="SO44" s="78"/>
      <c r="SP44" s="78"/>
      <c r="SQ44" s="78"/>
      <c r="SR44" s="78"/>
      <c r="SS44" s="78"/>
      <c r="ST44" s="78"/>
      <c r="SU44" s="78"/>
      <c r="SV44" s="78"/>
      <c r="SW44" s="78"/>
      <c r="SX44" s="78"/>
      <c r="SY44" s="78"/>
      <c r="SZ44" s="78"/>
      <c r="TA44" s="78"/>
      <c r="TB44" s="78"/>
      <c r="TC44" s="78"/>
      <c r="TD44" s="78"/>
      <c r="TE44" s="78"/>
      <c r="TF44" s="78"/>
      <c r="TG44" s="78"/>
      <c r="TH44" s="78"/>
      <c r="TI44" s="78"/>
      <c r="TJ44" s="78"/>
      <c r="TK44" s="78"/>
      <c r="TL44" s="78"/>
      <c r="TM44" s="78"/>
      <c r="TN44" s="78"/>
      <c r="TO44" s="78"/>
      <c r="TP44" s="78"/>
      <c r="TQ44" s="78"/>
      <c r="TR44" s="78"/>
      <c r="TS44" s="78"/>
      <c r="TT44" s="78"/>
      <c r="TU44" s="78"/>
      <c r="TV44" s="78"/>
      <c r="TW44" s="78"/>
      <c r="TX44" s="78"/>
      <c r="TY44" s="78"/>
      <c r="TZ44" s="78"/>
      <c r="UA44" s="78"/>
      <c r="UB44" s="78"/>
      <c r="UC44" s="78"/>
      <c r="UD44" s="78"/>
      <c r="UE44" s="78"/>
      <c r="UF44" s="78"/>
      <c r="UG44" s="78"/>
      <c r="UH44" s="78"/>
      <c r="UI44" s="78"/>
      <c r="UJ44" s="78"/>
      <c r="UK44" s="78"/>
      <c r="UL44" s="78"/>
      <c r="UM44" s="78"/>
      <c r="UN44" s="78"/>
      <c r="UO44" s="78"/>
      <c r="UP44" s="78"/>
      <c r="UQ44" s="78"/>
      <c r="UR44" s="78"/>
      <c r="US44" s="78"/>
      <c r="UT44" s="78"/>
      <c r="UU44" s="78"/>
      <c r="UV44" s="78"/>
      <c r="UW44" s="78"/>
      <c r="UX44" s="78"/>
      <c r="UY44" s="78"/>
      <c r="UZ44" s="78"/>
      <c r="VA44" s="78"/>
      <c r="VB44" s="78"/>
      <c r="VC44" s="78"/>
      <c r="VD44" s="78"/>
      <c r="VE44" s="78"/>
      <c r="VF44" s="78"/>
      <c r="VG44" s="78"/>
      <c r="VH44" s="78"/>
      <c r="VI44" s="78"/>
      <c r="VJ44" s="78"/>
      <c r="VK44" s="78"/>
      <c r="VL44" s="78"/>
      <c r="VM44" s="78"/>
      <c r="VN44" s="78"/>
      <c r="VO44" s="78"/>
      <c r="VP44" s="78"/>
      <c r="VQ44" s="78"/>
      <c r="VR44" s="78"/>
      <c r="VS44" s="78"/>
      <c r="VT44" s="78"/>
      <c r="VU44" s="78"/>
      <c r="VV44" s="78"/>
      <c r="VW44" s="78"/>
      <c r="VX44" s="78"/>
      <c r="VY44" s="78"/>
      <c r="VZ44" s="78"/>
      <c r="WA44" s="78"/>
      <c r="WB44" s="78"/>
      <c r="WC44" s="78"/>
      <c r="WD44" s="78"/>
      <c r="WE44" s="78"/>
      <c r="WF44" s="78"/>
      <c r="WG44" s="78"/>
      <c r="WH44" s="78"/>
      <c r="WI44" s="78"/>
      <c r="WJ44" s="78"/>
      <c r="WK44" s="78"/>
      <c r="WL44" s="78"/>
      <c r="WM44" s="78"/>
      <c r="WN44" s="78"/>
      <c r="WO44" s="78"/>
      <c r="WP44" s="78"/>
      <c r="WQ44" s="78"/>
      <c r="WR44" s="78"/>
      <c r="WS44" s="78"/>
      <c r="WT44" s="78"/>
      <c r="WU44" s="78"/>
      <c r="WV44" s="78"/>
      <c r="WW44" s="78"/>
      <c r="WX44" s="78"/>
      <c r="WY44" s="78"/>
      <c r="WZ44" s="78"/>
      <c r="XA44" s="78"/>
      <c r="XB44" s="78"/>
      <c r="XC44" s="78"/>
      <c r="XD44" s="78"/>
      <c r="XE44" s="78"/>
      <c r="XF44" s="78"/>
      <c r="XG44" s="78"/>
      <c r="XH44" s="78"/>
      <c r="XI44" s="78"/>
      <c r="XJ44" s="78"/>
      <c r="XK44" s="78"/>
      <c r="XL44" s="78"/>
      <c r="XM44" s="78"/>
      <c r="XN44" s="78"/>
      <c r="XO44" s="78"/>
      <c r="XP44" s="78"/>
      <c r="XQ44" s="78"/>
      <c r="XR44" s="78"/>
      <c r="XS44" s="78"/>
      <c r="XT44" s="78"/>
      <c r="XU44" s="78"/>
      <c r="XV44" s="78"/>
      <c r="XW44" s="78"/>
      <c r="XX44" s="78"/>
      <c r="XY44" s="78"/>
      <c r="XZ44" s="78"/>
      <c r="YA44" s="78"/>
      <c r="YB44" s="78"/>
      <c r="YC44" s="78"/>
      <c r="YD44" s="78"/>
      <c r="YE44" s="78"/>
      <c r="YF44" s="78"/>
      <c r="YG44" s="78"/>
      <c r="YH44" s="78"/>
      <c r="YI44" s="78"/>
      <c r="YJ44" s="78"/>
      <c r="YK44" s="78"/>
      <c r="YL44" s="78"/>
      <c r="YM44" s="78"/>
      <c r="YN44" s="78"/>
      <c r="YO44" s="78"/>
      <c r="YP44" s="78"/>
      <c r="YQ44" s="78"/>
      <c r="YR44" s="78"/>
      <c r="YS44" s="78"/>
      <c r="YT44" s="78"/>
      <c r="YU44" s="78"/>
      <c r="YV44" s="78"/>
      <c r="YW44" s="78"/>
      <c r="YX44" s="78"/>
      <c r="YY44" s="78"/>
      <c r="YZ44" s="78"/>
      <c r="ZA44" s="78"/>
      <c r="ZB44" s="78"/>
      <c r="ZC44" s="78"/>
      <c r="ZD44" s="78"/>
      <c r="ZE44" s="78"/>
      <c r="ZF44" s="78"/>
      <c r="ZG44" s="78"/>
      <c r="ZH44" s="78"/>
      <c r="ZI44" s="78"/>
      <c r="ZJ44" s="78"/>
      <c r="ZK44" s="78"/>
      <c r="ZL44" s="78"/>
      <c r="ZM44" s="78"/>
      <c r="ZN44" s="78"/>
      <c r="ZO44" s="78"/>
      <c r="ZP44" s="78"/>
      <c r="ZQ44" s="78"/>
      <c r="ZR44" s="78"/>
      <c r="ZS44" s="78"/>
      <c r="ZT44" s="78"/>
      <c r="ZU44" s="78"/>
      <c r="ZV44" s="78"/>
      <c r="ZW44" s="78"/>
      <c r="ZX44" s="78"/>
      <c r="ZY44" s="78"/>
      <c r="ZZ44" s="78"/>
      <c r="AAA44" s="78"/>
      <c r="AAB44" s="78"/>
      <c r="AAC44" s="78"/>
      <c r="AAD44" s="78"/>
      <c r="AAE44" s="78"/>
      <c r="AAF44" s="78"/>
      <c r="AAG44" s="78"/>
      <c r="AAH44" s="78"/>
      <c r="AAI44" s="78"/>
      <c r="AAJ44" s="78"/>
      <c r="AAK44" s="78"/>
      <c r="AAL44" s="78"/>
      <c r="AAM44" s="78"/>
      <c r="AAN44" s="78"/>
      <c r="AAO44" s="78"/>
      <c r="AAP44" s="78"/>
      <c r="AAQ44" s="78"/>
      <c r="AAR44" s="78"/>
      <c r="AAS44" s="78"/>
      <c r="AAT44" s="78"/>
      <c r="AAU44" s="78"/>
      <c r="AAV44" s="78"/>
      <c r="AAW44" s="78"/>
      <c r="AAX44" s="78"/>
      <c r="AAY44" s="78"/>
      <c r="AAZ44" s="78"/>
      <c r="ABA44" s="78"/>
      <c r="ABB44" s="78"/>
      <c r="ABC44" s="78"/>
      <c r="ABD44" s="78"/>
      <c r="ABE44" s="78"/>
      <c r="ABF44" s="78"/>
      <c r="ABG44" s="78"/>
      <c r="ABH44" s="78"/>
      <c r="ABI44" s="78"/>
      <c r="ABJ44" s="78"/>
      <c r="ABK44" s="78"/>
      <c r="ABL44" s="78"/>
      <c r="ABM44" s="78"/>
      <c r="ABN44" s="78"/>
      <c r="ABO44" s="78"/>
      <c r="ABP44" s="78"/>
      <c r="ABQ44" s="78"/>
      <c r="ABR44" s="78"/>
      <c r="ABS44" s="78"/>
      <c r="ABT44" s="78"/>
      <c r="ABU44" s="78"/>
      <c r="ABV44" s="78"/>
      <c r="ABW44" s="78"/>
      <c r="ABX44" s="78"/>
      <c r="ABY44" s="78"/>
      <c r="ABZ44" s="78"/>
      <c r="ACA44" s="78"/>
      <c r="ACB44" s="78"/>
      <c r="ACC44" s="78"/>
      <c r="ACD44" s="78"/>
      <c r="ACE44" s="78"/>
      <c r="ACF44" s="78"/>
      <c r="ACG44" s="78"/>
      <c r="ACH44" s="78"/>
      <c r="ACI44" s="78"/>
      <c r="ACJ44" s="78"/>
      <c r="ACK44" s="78"/>
      <c r="ACL44" s="78"/>
      <c r="ACM44" s="78"/>
      <c r="ACN44" s="78"/>
      <c r="ACO44" s="78"/>
      <c r="ACP44" s="78"/>
      <c r="ACQ44" s="78"/>
      <c r="ACR44" s="78"/>
      <c r="ACS44" s="78"/>
      <c r="ACT44" s="78"/>
      <c r="ACU44" s="78"/>
      <c r="ACV44" s="78"/>
      <c r="ACW44" s="78"/>
      <c r="ACX44" s="78"/>
      <c r="ACY44" s="78"/>
      <c r="ACZ44" s="78"/>
      <c r="ADA44" s="78"/>
      <c r="ADB44" s="78"/>
      <c r="ADC44" s="78"/>
      <c r="ADD44" s="78"/>
      <c r="ADE44" s="78"/>
      <c r="ADF44" s="78"/>
      <c r="ADG44" s="78"/>
      <c r="ADH44" s="78"/>
      <c r="ADI44" s="78"/>
      <c r="ADJ44" s="78"/>
      <c r="ADK44" s="78"/>
      <c r="ADL44" s="78"/>
      <c r="ADM44" s="78"/>
      <c r="ADN44" s="78"/>
      <c r="ADO44" s="78"/>
      <c r="ADP44" s="78"/>
      <c r="ADQ44" s="78"/>
      <c r="ADR44" s="78"/>
      <c r="ADS44" s="78"/>
      <c r="ADT44" s="78"/>
      <c r="ADU44" s="78"/>
      <c r="ADV44" s="78"/>
      <c r="ADW44" s="78"/>
      <c r="ADX44" s="78"/>
      <c r="ADY44" s="78"/>
      <c r="ADZ44" s="78"/>
      <c r="AEA44" s="78"/>
      <c r="AEB44" s="78"/>
      <c r="AEC44" s="78"/>
      <c r="AED44" s="78"/>
      <c r="AEE44" s="78"/>
      <c r="AEF44" s="78"/>
      <c r="AEG44" s="78"/>
      <c r="AEH44" s="78"/>
      <c r="AEI44" s="78"/>
      <c r="AEJ44" s="78"/>
      <c r="AEK44" s="78"/>
      <c r="AEL44" s="78"/>
      <c r="AEM44" s="78"/>
      <c r="AEN44" s="78"/>
      <c r="AEO44" s="78"/>
      <c r="AEP44" s="78"/>
      <c r="AEQ44" s="78"/>
      <c r="AER44" s="78"/>
      <c r="AES44" s="78"/>
      <c r="AET44" s="78"/>
      <c r="AEU44" s="78"/>
      <c r="AEV44" s="78"/>
      <c r="AEW44" s="78"/>
      <c r="AEX44" s="78"/>
      <c r="AEY44" s="78"/>
      <c r="AEZ44" s="78"/>
      <c r="AFA44" s="78"/>
      <c r="AFB44" s="78"/>
      <c r="AFC44" s="78"/>
      <c r="AFD44" s="78"/>
      <c r="AFE44" s="78"/>
      <c r="AFF44" s="78"/>
      <c r="AFG44" s="78"/>
      <c r="AFH44" s="78"/>
      <c r="AFI44" s="78"/>
      <c r="AFJ44" s="78"/>
      <c r="AFK44" s="78"/>
      <c r="AFL44" s="78"/>
      <c r="AFM44" s="78"/>
      <c r="AFN44" s="78"/>
      <c r="AFO44" s="78"/>
      <c r="AFP44" s="78"/>
      <c r="AFQ44" s="78"/>
      <c r="AFR44" s="78"/>
      <c r="AFS44" s="78"/>
      <c r="AFT44" s="78"/>
      <c r="AFU44" s="78"/>
      <c r="AFV44" s="78"/>
      <c r="AFW44" s="78"/>
      <c r="AFX44" s="78"/>
      <c r="AFY44" s="78"/>
      <c r="AFZ44" s="78"/>
      <c r="AGA44" s="78"/>
      <c r="AGB44" s="78"/>
      <c r="AGC44" s="78"/>
      <c r="AGD44" s="78"/>
      <c r="AGE44" s="78"/>
      <c r="AGF44" s="78"/>
      <c r="AGG44" s="78"/>
      <c r="AGH44" s="78"/>
      <c r="AGI44" s="78"/>
      <c r="AGJ44" s="78"/>
      <c r="AGK44" s="78"/>
      <c r="AGL44" s="78"/>
      <c r="AGM44" s="78"/>
      <c r="AGN44" s="78"/>
      <c r="AGO44" s="78"/>
      <c r="AGP44" s="78"/>
      <c r="AGQ44" s="78"/>
      <c r="AGR44" s="78"/>
      <c r="AGS44" s="78"/>
      <c r="AGT44" s="78"/>
      <c r="AGU44" s="78"/>
      <c r="AGV44" s="78"/>
      <c r="AGW44" s="78"/>
      <c r="AGX44" s="78"/>
      <c r="AGY44" s="78"/>
      <c r="AGZ44" s="78"/>
      <c r="AHA44" s="78"/>
      <c r="AHB44" s="78"/>
      <c r="AHC44" s="78"/>
      <c r="AHD44" s="78"/>
      <c r="AHE44" s="78"/>
      <c r="AHF44" s="78"/>
      <c r="AHG44" s="78"/>
      <c r="AHH44" s="78"/>
      <c r="AHI44" s="78"/>
      <c r="AHJ44" s="78"/>
      <c r="AHK44" s="78"/>
      <c r="AHL44" s="78"/>
      <c r="AHM44" s="78"/>
      <c r="AHN44" s="78"/>
      <c r="AHO44" s="78"/>
      <c r="AHP44" s="78"/>
      <c r="AHQ44" s="78"/>
      <c r="AHR44" s="78"/>
      <c r="AHS44" s="78"/>
      <c r="AHT44" s="78"/>
      <c r="AHU44" s="78"/>
      <c r="AHV44" s="78"/>
      <c r="AHW44" s="78"/>
      <c r="AHX44" s="78"/>
      <c r="AHY44" s="78"/>
      <c r="AHZ44" s="78"/>
      <c r="AIA44" s="78"/>
      <c r="AIB44" s="78"/>
      <c r="AIC44" s="78"/>
      <c r="AID44" s="78"/>
      <c r="AIE44" s="78"/>
      <c r="AIF44" s="78"/>
      <c r="AIG44" s="78"/>
      <c r="AIH44" s="78"/>
      <c r="AII44" s="78"/>
      <c r="AIJ44" s="78"/>
      <c r="AIK44" s="78"/>
      <c r="AIL44" s="78"/>
      <c r="AIM44" s="78"/>
      <c r="AIN44" s="78"/>
      <c r="AIO44" s="78"/>
      <c r="AIP44" s="78"/>
      <c r="AIQ44" s="78"/>
      <c r="AIR44" s="78"/>
      <c r="AIS44" s="78"/>
      <c r="AIT44" s="78"/>
      <c r="AIU44" s="78"/>
      <c r="AIV44" s="78"/>
      <c r="AIW44" s="78"/>
      <c r="AIX44" s="78"/>
      <c r="AIY44" s="78"/>
      <c r="AIZ44" s="78"/>
      <c r="AJA44" s="78"/>
      <c r="AJB44" s="78"/>
      <c r="AJC44" s="78"/>
      <c r="AJD44" s="78"/>
      <c r="AJE44" s="78"/>
      <c r="AJF44" s="78"/>
      <c r="AJG44" s="78"/>
      <c r="AJH44" s="78"/>
      <c r="AJI44" s="78"/>
      <c r="AJJ44" s="78"/>
      <c r="AJK44" s="78"/>
      <c r="AJL44" s="78"/>
      <c r="AJM44" s="78"/>
      <c r="AJN44" s="78"/>
      <c r="AJO44" s="78"/>
      <c r="AJP44" s="78"/>
      <c r="AJQ44" s="78"/>
      <c r="AJR44" s="78"/>
      <c r="AJS44" s="78"/>
      <c r="AJT44" s="78"/>
      <c r="AJU44" s="78"/>
      <c r="AJV44" s="78"/>
      <c r="AJW44" s="78"/>
      <c r="AJX44" s="78"/>
      <c r="AJY44" s="78"/>
      <c r="AJZ44" s="78"/>
      <c r="AKA44" s="78"/>
      <c r="AKB44" s="78"/>
      <c r="AKC44" s="78"/>
      <c r="AKD44" s="78"/>
      <c r="AKE44" s="78"/>
      <c r="AKF44" s="78"/>
      <c r="AKG44" s="78"/>
      <c r="AKH44" s="78"/>
      <c r="AKI44" s="78"/>
      <c r="AKJ44" s="78"/>
      <c r="AKK44" s="78"/>
      <c r="AKL44" s="78"/>
      <c r="AKM44" s="78"/>
      <c r="AKN44" s="78"/>
      <c r="AKO44" s="78"/>
      <c r="AKP44" s="78"/>
      <c r="AKQ44" s="78"/>
      <c r="AKR44" s="78"/>
      <c r="AKS44" s="78"/>
      <c r="AKT44" s="78"/>
      <c r="AKU44" s="78"/>
      <c r="AKV44" s="78"/>
      <c r="AKW44" s="78"/>
      <c r="AKX44" s="78"/>
      <c r="AKY44" s="78"/>
      <c r="AKZ44" s="78"/>
      <c r="ALA44" s="78"/>
      <c r="ALB44" s="78"/>
      <c r="ALC44" s="78"/>
      <c r="ALD44" s="78"/>
      <c r="ALE44" s="78"/>
      <c r="ALF44" s="78"/>
      <c r="ALG44" s="78"/>
      <c r="ALH44" s="78"/>
      <c r="ALI44" s="78"/>
      <c r="ALJ44" s="78"/>
      <c r="ALK44" s="78"/>
      <c r="ALL44" s="78"/>
      <c r="ALM44" s="78"/>
      <c r="ALN44" s="78"/>
      <c r="ALO44" s="78"/>
      <c r="ALP44" s="78"/>
      <c r="ALQ44" s="78"/>
      <c r="ALR44" s="78"/>
      <c r="ALS44" s="78"/>
      <c r="ALT44" s="78"/>
      <c r="ALU44" s="78"/>
      <c r="ALV44" s="78"/>
      <c r="ALW44" s="78"/>
      <c r="ALX44" s="78"/>
      <c r="ALY44" s="78"/>
      <c r="ALZ44" s="78"/>
      <c r="AMA44" s="78"/>
      <c r="AMB44" s="78"/>
      <c r="AMC44" s="78"/>
      <c r="AMD44" s="78"/>
      <c r="AME44" s="78"/>
      <c r="AMF44" s="78"/>
      <c r="AMG44" s="78"/>
      <c r="AMH44" s="78"/>
      <c r="AMI44" s="78"/>
      <c r="AMJ44" s="78"/>
      <c r="AMK44" s="78"/>
      <c r="AML44" s="78"/>
      <c r="AMM44" s="78"/>
      <c r="AMN44" s="78"/>
      <c r="AMO44" s="78"/>
      <c r="AMP44" s="78"/>
      <c r="AMQ44" s="78"/>
      <c r="AMR44" s="78"/>
      <c r="AMS44" s="78"/>
      <c r="AMT44" s="78"/>
      <c r="AMU44" s="78"/>
      <c r="AMV44" s="78"/>
      <c r="AMW44" s="78"/>
      <c r="AMX44" s="78"/>
      <c r="AMY44" s="78"/>
      <c r="AMZ44" s="78"/>
      <c r="ANA44" s="78"/>
      <c r="ANB44" s="78"/>
      <c r="ANC44" s="78"/>
      <c r="AND44" s="78"/>
      <c r="ANE44" s="78"/>
      <c r="ANF44" s="78"/>
      <c r="ANG44" s="78"/>
      <c r="ANH44" s="78"/>
      <c r="ANI44" s="78"/>
      <c r="ANJ44" s="78"/>
      <c r="ANK44" s="78"/>
      <c r="ANL44" s="78"/>
      <c r="ANM44" s="78"/>
      <c r="ANN44" s="78"/>
      <c r="ANO44" s="78"/>
      <c r="ANP44" s="78"/>
      <c r="ANQ44" s="78"/>
      <c r="ANR44" s="78"/>
      <c r="ANS44" s="78"/>
      <c r="ANT44" s="78"/>
      <c r="ANU44" s="78"/>
      <c r="ANV44" s="78"/>
      <c r="ANW44" s="78"/>
      <c r="ANX44" s="78"/>
      <c r="ANY44" s="78"/>
      <c r="ANZ44" s="78"/>
      <c r="AOA44" s="78"/>
      <c r="AOB44" s="78"/>
      <c r="AOC44" s="78"/>
      <c r="AOD44" s="78"/>
      <c r="AOE44" s="78"/>
      <c r="AOF44" s="78"/>
      <c r="AOG44" s="78"/>
      <c r="AOH44" s="78"/>
      <c r="AOI44" s="78"/>
      <c r="AOJ44" s="78"/>
      <c r="AOK44" s="78"/>
      <c r="AOL44" s="78"/>
      <c r="AOM44" s="78"/>
      <c r="AON44" s="78"/>
      <c r="AOO44" s="78"/>
      <c r="AOP44" s="78"/>
      <c r="AOQ44" s="78"/>
      <c r="AOR44" s="78"/>
      <c r="AOS44" s="78"/>
      <c r="AOT44" s="78"/>
      <c r="AOU44" s="78"/>
      <c r="AOV44" s="78"/>
      <c r="AOW44" s="78"/>
      <c r="AOX44" s="78"/>
      <c r="AOY44" s="78"/>
      <c r="AOZ44" s="78"/>
      <c r="APA44" s="78"/>
      <c r="APB44" s="78"/>
      <c r="APC44" s="78"/>
      <c r="APD44" s="78"/>
      <c r="APE44" s="78"/>
      <c r="APF44" s="78"/>
      <c r="APG44" s="78"/>
      <c r="APH44" s="78"/>
      <c r="API44" s="78"/>
      <c r="APJ44" s="78"/>
      <c r="APK44" s="78"/>
      <c r="APL44" s="78"/>
      <c r="APM44" s="78"/>
      <c r="APN44" s="78"/>
      <c r="APO44" s="78"/>
      <c r="APP44" s="78"/>
      <c r="APQ44" s="78"/>
      <c r="APR44" s="78"/>
      <c r="APS44" s="78"/>
      <c r="APT44" s="78"/>
      <c r="APU44" s="78"/>
      <c r="APV44" s="78"/>
      <c r="APW44" s="78"/>
      <c r="APX44" s="78"/>
      <c r="APY44" s="78"/>
      <c r="APZ44" s="78"/>
      <c r="AQA44" s="78"/>
      <c r="AQB44" s="78"/>
      <c r="AQC44" s="78"/>
      <c r="AQD44" s="78"/>
      <c r="AQE44" s="78"/>
      <c r="AQF44" s="78"/>
      <c r="AQG44" s="78"/>
      <c r="AQH44" s="78"/>
      <c r="AQI44" s="78"/>
      <c r="AQJ44" s="78"/>
      <c r="AQK44" s="78"/>
      <c r="AQL44" s="78"/>
      <c r="AQM44" s="78"/>
      <c r="AQN44" s="78"/>
      <c r="AQO44" s="78"/>
      <c r="AQP44" s="78"/>
      <c r="AQQ44" s="78"/>
      <c r="AQR44" s="78"/>
      <c r="AQS44" s="78"/>
      <c r="AQT44" s="78"/>
      <c r="AQU44" s="78"/>
      <c r="AQV44" s="78"/>
      <c r="AQW44" s="78"/>
      <c r="AQX44" s="78"/>
      <c r="AQY44" s="78"/>
      <c r="AQZ44" s="78"/>
      <c r="ARA44" s="78"/>
      <c r="ARB44" s="78"/>
      <c r="ARC44" s="78"/>
      <c r="ARD44" s="78"/>
      <c r="ARE44" s="78"/>
      <c r="ARF44" s="78"/>
      <c r="ARG44" s="78"/>
      <c r="ARH44" s="78"/>
      <c r="ARI44" s="78"/>
      <c r="ARJ44" s="78"/>
      <c r="ARK44" s="78"/>
      <c r="ARL44" s="78"/>
      <c r="ARM44" s="78"/>
      <c r="ARN44" s="78"/>
      <c r="ARO44" s="78"/>
      <c r="ARP44" s="78"/>
      <c r="ARQ44" s="78"/>
      <c r="ARR44" s="78"/>
      <c r="ARS44" s="78"/>
      <c r="ART44" s="78"/>
      <c r="ARU44" s="78"/>
      <c r="ARV44" s="78"/>
      <c r="ARW44" s="78"/>
      <c r="ARX44" s="78"/>
      <c r="ARY44" s="78"/>
      <c r="ARZ44" s="78"/>
      <c r="ASA44" s="78"/>
      <c r="ASB44" s="78"/>
      <c r="ASC44" s="78"/>
      <c r="ASD44" s="78"/>
      <c r="ASE44" s="78"/>
      <c r="ASF44" s="78"/>
      <c r="ASG44" s="78"/>
      <c r="ASH44" s="78"/>
      <c r="ASI44" s="78"/>
      <c r="ASJ44" s="78"/>
      <c r="ASK44" s="78"/>
      <c r="ASL44" s="78"/>
      <c r="ASM44" s="78"/>
      <c r="ASN44" s="78"/>
      <c r="ASO44" s="78"/>
      <c r="ASP44" s="78"/>
      <c r="ASQ44" s="78"/>
      <c r="ASR44" s="78"/>
      <c r="ASS44" s="78"/>
      <c r="AST44" s="78"/>
      <c r="ASU44" s="78"/>
      <c r="ASV44" s="78"/>
      <c r="ASW44" s="78"/>
      <c r="ASX44" s="78"/>
      <c r="ASY44" s="78"/>
      <c r="ASZ44" s="78"/>
      <c r="ATA44" s="78"/>
      <c r="ATB44" s="78"/>
      <c r="ATC44" s="78"/>
      <c r="ATD44" s="78"/>
      <c r="ATE44" s="78"/>
      <c r="ATF44" s="78"/>
      <c r="ATG44" s="78"/>
      <c r="ATH44" s="78"/>
      <c r="ATI44" s="78"/>
      <c r="ATJ44" s="78"/>
      <c r="ATK44" s="78"/>
      <c r="ATL44" s="78"/>
      <c r="ATM44" s="78"/>
      <c r="ATN44" s="78"/>
      <c r="ATO44" s="78"/>
      <c r="ATP44" s="78"/>
      <c r="ATQ44" s="78"/>
      <c r="ATR44" s="78"/>
      <c r="ATS44" s="78"/>
      <c r="ATT44" s="78"/>
      <c r="ATU44" s="78"/>
      <c r="ATV44" s="78"/>
      <c r="ATW44" s="78"/>
      <c r="ATX44" s="78"/>
      <c r="ATY44" s="78"/>
      <c r="ATZ44" s="78"/>
      <c r="AUA44" s="78"/>
      <c r="AUB44" s="78"/>
      <c r="AUC44" s="78"/>
      <c r="AUD44" s="78"/>
      <c r="AUE44" s="78"/>
      <c r="AUF44" s="78"/>
      <c r="AUG44" s="78"/>
      <c r="AUH44" s="78"/>
      <c r="AUI44" s="78"/>
      <c r="AUJ44" s="78"/>
      <c r="AUK44" s="78"/>
      <c r="AUL44" s="78"/>
      <c r="AUM44" s="78"/>
      <c r="AUN44" s="78"/>
      <c r="AUO44" s="78"/>
      <c r="AUP44" s="78"/>
      <c r="AUQ44" s="78"/>
      <c r="AUR44" s="78"/>
      <c r="AUS44" s="78"/>
      <c r="AUT44" s="78"/>
      <c r="AUU44" s="78"/>
      <c r="AUV44" s="78"/>
      <c r="AUW44" s="78"/>
      <c r="AUX44" s="78"/>
      <c r="AUY44" s="78"/>
      <c r="AUZ44" s="78"/>
      <c r="AVA44" s="78"/>
      <c r="AVB44" s="78"/>
      <c r="AVC44" s="78"/>
      <c r="AVD44" s="78"/>
      <c r="AVE44" s="78"/>
      <c r="AVF44" s="78"/>
      <c r="AVG44" s="78"/>
      <c r="AVH44" s="78"/>
      <c r="AVI44" s="78"/>
      <c r="AVJ44" s="78"/>
      <c r="AVK44" s="78"/>
      <c r="AVL44" s="78"/>
      <c r="AVM44" s="78"/>
      <c r="AVN44" s="78"/>
      <c r="AVO44" s="78"/>
      <c r="AVP44" s="78"/>
      <c r="AVQ44" s="78"/>
      <c r="AVR44" s="78"/>
      <c r="AVS44" s="78"/>
      <c r="AVT44" s="78"/>
      <c r="AVU44" s="78"/>
      <c r="AVV44" s="78"/>
      <c r="AVW44" s="78"/>
      <c r="AVX44" s="78"/>
      <c r="AVY44" s="78"/>
      <c r="AVZ44" s="78"/>
      <c r="AWA44" s="78"/>
      <c r="AWB44" s="78"/>
      <c r="AWC44" s="78"/>
      <c r="AWD44" s="78"/>
      <c r="AWE44" s="78"/>
      <c r="AWF44" s="78"/>
      <c r="AWG44" s="78"/>
      <c r="AWH44" s="78"/>
      <c r="AWI44" s="78"/>
      <c r="AWJ44" s="78"/>
      <c r="AWK44" s="78"/>
      <c r="AWL44" s="78"/>
      <c r="AWM44" s="78"/>
      <c r="AWN44" s="78"/>
      <c r="AWO44" s="78"/>
      <c r="AWP44" s="78"/>
      <c r="AWQ44" s="78"/>
      <c r="AWR44" s="78"/>
      <c r="AWS44" s="78"/>
      <c r="AWT44" s="78"/>
      <c r="AWU44" s="78"/>
      <c r="AWV44" s="78"/>
      <c r="AWW44" s="78"/>
      <c r="AWX44" s="78"/>
      <c r="AWY44" s="78"/>
      <c r="AWZ44" s="78"/>
      <c r="AXA44" s="78"/>
      <c r="AXB44" s="78"/>
      <c r="AXC44" s="78"/>
      <c r="AXD44" s="78"/>
      <c r="AXE44" s="78"/>
      <c r="AXF44" s="78"/>
      <c r="AXG44" s="78"/>
      <c r="AXH44" s="78"/>
      <c r="AXI44" s="78"/>
      <c r="AXJ44" s="78"/>
      <c r="AXK44" s="78"/>
      <c r="AXL44" s="78"/>
      <c r="AXM44" s="78"/>
      <c r="AXN44" s="78"/>
      <c r="AXO44" s="78"/>
      <c r="AXP44" s="78"/>
      <c r="AXQ44" s="78"/>
      <c r="AXR44" s="78"/>
      <c r="AXS44" s="78"/>
      <c r="AXT44" s="78"/>
      <c r="AXU44" s="78"/>
      <c r="AXV44" s="78"/>
      <c r="AXW44" s="78"/>
      <c r="AXX44" s="78"/>
      <c r="AXY44" s="78"/>
      <c r="AXZ44" s="78"/>
      <c r="AYA44" s="78"/>
      <c r="AYB44" s="78"/>
      <c r="AYC44" s="78"/>
      <c r="AYD44" s="78"/>
      <c r="AYE44" s="78"/>
      <c r="AYF44" s="78"/>
      <c r="AYG44" s="78"/>
      <c r="AYH44" s="78"/>
      <c r="AYI44" s="78"/>
      <c r="AYJ44" s="78"/>
      <c r="AYK44" s="78"/>
      <c r="AYL44" s="78"/>
      <c r="AYM44" s="78"/>
      <c r="AYN44" s="78"/>
      <c r="AYO44" s="78"/>
      <c r="AYP44" s="78"/>
      <c r="AYQ44" s="78"/>
      <c r="AYR44" s="78"/>
      <c r="AYS44" s="78"/>
      <c r="AYT44" s="78"/>
      <c r="AYU44" s="78"/>
      <c r="AYV44" s="78"/>
      <c r="AYW44" s="78"/>
      <c r="AYX44" s="78"/>
      <c r="AYY44" s="78"/>
      <c r="AYZ44" s="78"/>
      <c r="AZA44" s="78"/>
      <c r="AZB44" s="78"/>
      <c r="AZC44" s="78"/>
      <c r="AZD44" s="78"/>
      <c r="AZE44" s="78"/>
      <c r="AZF44" s="78"/>
      <c r="AZG44" s="78"/>
      <c r="AZH44" s="78"/>
      <c r="AZI44" s="78"/>
      <c r="AZJ44" s="78"/>
      <c r="AZK44" s="78"/>
      <c r="AZL44" s="78"/>
      <c r="AZM44" s="78"/>
      <c r="AZN44" s="78"/>
      <c r="AZO44" s="78"/>
      <c r="AZP44" s="78"/>
      <c r="AZQ44" s="78"/>
      <c r="AZR44" s="78"/>
      <c r="AZS44" s="78"/>
      <c r="AZT44" s="78"/>
      <c r="AZU44" s="78"/>
      <c r="AZV44" s="78"/>
      <c r="AZW44" s="78"/>
      <c r="AZX44" s="78"/>
      <c r="AZY44" s="78"/>
      <c r="AZZ44" s="78"/>
      <c r="BAA44" s="78"/>
      <c r="BAB44" s="78"/>
      <c r="BAC44" s="78"/>
      <c r="BAD44" s="78"/>
      <c r="BAE44" s="78"/>
      <c r="BAF44" s="78"/>
      <c r="BAG44" s="78"/>
      <c r="BAH44" s="78"/>
      <c r="BAI44" s="78"/>
      <c r="BAJ44" s="78"/>
      <c r="BAK44" s="78"/>
      <c r="BAL44" s="78"/>
      <c r="BAM44" s="78"/>
      <c r="BAN44" s="78"/>
      <c r="BAO44" s="78"/>
      <c r="BAP44" s="78"/>
      <c r="BAQ44" s="78"/>
      <c r="BAR44" s="78"/>
      <c r="BAS44" s="78"/>
      <c r="BAT44" s="78"/>
      <c r="BAU44" s="78"/>
      <c r="BAV44" s="78"/>
      <c r="BAW44" s="78"/>
      <c r="BAX44" s="78"/>
      <c r="BAY44" s="78"/>
      <c r="BAZ44" s="78"/>
      <c r="BBA44" s="78"/>
      <c r="BBB44" s="78"/>
      <c r="BBC44" s="78"/>
      <c r="BBD44" s="78"/>
      <c r="BBE44" s="78"/>
      <c r="BBF44" s="78"/>
      <c r="BBG44" s="78"/>
      <c r="BBH44" s="78"/>
      <c r="BBI44" s="78"/>
      <c r="BBJ44" s="78"/>
      <c r="BBK44" s="78"/>
      <c r="BBL44" s="78"/>
      <c r="BBM44" s="78"/>
      <c r="BBN44" s="78"/>
      <c r="BBO44" s="78"/>
      <c r="BBP44" s="78"/>
      <c r="BBQ44" s="78"/>
      <c r="BBR44" s="78"/>
      <c r="BBS44" s="78"/>
      <c r="BBT44" s="78"/>
      <c r="BBU44" s="78"/>
      <c r="BBV44" s="78"/>
      <c r="BBW44" s="78"/>
      <c r="BBX44" s="78"/>
      <c r="BBY44" s="78"/>
      <c r="BBZ44" s="78"/>
      <c r="BCA44" s="78"/>
      <c r="BCB44" s="78"/>
      <c r="BCC44" s="78"/>
      <c r="BCD44" s="78"/>
      <c r="BCE44" s="78"/>
      <c r="BCF44" s="78"/>
      <c r="BCG44" s="78"/>
      <c r="BCH44" s="78"/>
      <c r="BCI44" s="78"/>
      <c r="BCJ44" s="78"/>
      <c r="BCK44" s="78"/>
      <c r="BCL44" s="78"/>
      <c r="BCM44" s="78"/>
      <c r="BCN44" s="78"/>
      <c r="BCO44" s="78"/>
      <c r="BCP44" s="78"/>
      <c r="BCQ44" s="78"/>
      <c r="BCR44" s="78"/>
      <c r="BCS44" s="78"/>
      <c r="BCT44" s="78"/>
      <c r="BCU44" s="78"/>
      <c r="BCV44" s="78"/>
      <c r="BCW44" s="78"/>
      <c r="BCX44" s="78"/>
      <c r="BCY44" s="78"/>
      <c r="BCZ44" s="78"/>
      <c r="BDA44" s="78"/>
      <c r="BDB44" s="78"/>
      <c r="BDC44" s="78"/>
      <c r="BDD44" s="78"/>
      <c r="BDE44" s="78"/>
      <c r="BDF44" s="78"/>
      <c r="BDG44" s="78"/>
      <c r="BDH44" s="78"/>
      <c r="BDI44" s="78"/>
      <c r="BDJ44" s="78"/>
      <c r="BDK44" s="78"/>
      <c r="BDL44" s="78"/>
      <c r="BDM44" s="78"/>
      <c r="BDN44" s="78"/>
      <c r="BDO44" s="78"/>
      <c r="BDP44" s="78"/>
      <c r="BDQ44" s="78"/>
      <c r="BDR44" s="78"/>
      <c r="BDS44" s="78"/>
      <c r="BDT44" s="78"/>
      <c r="BDU44" s="78"/>
      <c r="BDV44" s="78"/>
      <c r="BDW44" s="78"/>
      <c r="BDX44" s="78"/>
      <c r="BDY44" s="78"/>
      <c r="BDZ44" s="78"/>
      <c r="BEA44" s="78"/>
      <c r="BEB44" s="78"/>
      <c r="BEC44" s="78"/>
      <c r="BED44" s="78"/>
      <c r="BEE44" s="78"/>
      <c r="BEF44" s="78"/>
      <c r="BEG44" s="78"/>
      <c r="BEH44" s="78"/>
      <c r="BEI44" s="78"/>
      <c r="BEJ44" s="78"/>
      <c r="BEK44" s="78"/>
      <c r="BEL44" s="78"/>
      <c r="BEM44" s="78"/>
      <c r="BEN44" s="78"/>
      <c r="BEO44" s="78"/>
      <c r="BEP44" s="78"/>
      <c r="BEQ44" s="78"/>
      <c r="BER44" s="78"/>
      <c r="BES44" s="78"/>
      <c r="BET44" s="78"/>
      <c r="BEU44" s="78"/>
      <c r="BEV44" s="78"/>
      <c r="BEW44" s="78"/>
      <c r="BEX44" s="78"/>
      <c r="BEY44" s="78"/>
      <c r="BEZ44" s="78"/>
      <c r="BFA44" s="78"/>
      <c r="BFB44" s="78"/>
      <c r="BFC44" s="78"/>
      <c r="BFD44" s="78"/>
      <c r="BFE44" s="78"/>
      <c r="BFF44" s="78"/>
      <c r="BFG44" s="78"/>
      <c r="BFH44" s="78"/>
      <c r="BFI44" s="78"/>
      <c r="BFJ44" s="78"/>
      <c r="BFK44" s="78"/>
      <c r="BFL44" s="78"/>
      <c r="BFM44" s="78"/>
      <c r="BFN44" s="78"/>
      <c r="BFO44" s="78"/>
      <c r="BFP44" s="78"/>
      <c r="BFQ44" s="78"/>
      <c r="BFR44" s="78"/>
      <c r="BFS44" s="78"/>
      <c r="BFT44" s="78"/>
      <c r="BFU44" s="78"/>
      <c r="BFV44" s="78"/>
      <c r="BFW44" s="78"/>
      <c r="BFX44" s="78"/>
      <c r="BFY44" s="78"/>
      <c r="BFZ44" s="78"/>
      <c r="BGA44" s="78"/>
      <c r="BGB44" s="78"/>
      <c r="BGC44" s="78"/>
      <c r="BGD44" s="78"/>
      <c r="BGE44" s="78"/>
      <c r="BGF44" s="78"/>
      <c r="BGG44" s="78"/>
      <c r="BGH44" s="78"/>
      <c r="BGI44" s="78"/>
      <c r="BGJ44" s="78"/>
      <c r="BGK44" s="78"/>
      <c r="BGL44" s="78"/>
      <c r="BGM44" s="78"/>
      <c r="BGN44" s="78"/>
      <c r="BGO44" s="78"/>
      <c r="BGP44" s="78"/>
      <c r="BGQ44" s="78"/>
      <c r="BGR44" s="78"/>
      <c r="BGS44" s="78"/>
      <c r="BGT44" s="78"/>
      <c r="BGU44" s="78"/>
      <c r="BGV44" s="78"/>
      <c r="BGW44" s="78"/>
      <c r="BGX44" s="78"/>
      <c r="BGY44" s="78"/>
      <c r="BGZ44" s="78"/>
      <c r="BHA44" s="78"/>
      <c r="BHB44" s="78"/>
      <c r="BHC44" s="78"/>
      <c r="BHD44" s="78"/>
      <c r="BHE44" s="78"/>
      <c r="BHF44" s="78"/>
      <c r="BHG44" s="78"/>
      <c r="BHH44" s="78"/>
      <c r="BHI44" s="78"/>
      <c r="BHJ44" s="78"/>
      <c r="BHK44" s="78"/>
      <c r="BHL44" s="78"/>
      <c r="BHM44" s="78"/>
      <c r="BHN44" s="78"/>
      <c r="BHO44" s="78"/>
      <c r="BHP44" s="78"/>
      <c r="BHQ44" s="78"/>
      <c r="BHR44" s="78"/>
      <c r="BHS44" s="78"/>
      <c r="BHT44" s="78"/>
      <c r="BHU44" s="78"/>
      <c r="BHV44" s="78"/>
      <c r="BHW44" s="78"/>
      <c r="BHX44" s="78"/>
      <c r="BHY44" s="78"/>
      <c r="BHZ44" s="78"/>
      <c r="BIA44" s="78"/>
      <c r="BIB44" s="78"/>
      <c r="BIC44" s="78"/>
      <c r="BID44" s="78"/>
      <c r="BIE44" s="78"/>
      <c r="BIF44" s="78"/>
      <c r="BIG44" s="78"/>
      <c r="BIH44" s="78"/>
      <c r="BII44" s="78"/>
      <c r="BIJ44" s="78"/>
      <c r="BIK44" s="78"/>
      <c r="BIL44" s="78"/>
      <c r="BIM44" s="78"/>
      <c r="BIN44" s="78"/>
      <c r="BIO44" s="78"/>
      <c r="BIP44" s="78"/>
      <c r="BIQ44" s="78"/>
      <c r="BIR44" s="78"/>
      <c r="BIS44" s="78"/>
      <c r="BIT44" s="78"/>
      <c r="BIU44" s="78"/>
      <c r="BIV44" s="78"/>
      <c r="BIW44" s="78"/>
      <c r="BIX44" s="78"/>
      <c r="BIY44" s="78"/>
      <c r="BIZ44" s="78"/>
      <c r="BJA44" s="78"/>
      <c r="BJB44" s="78"/>
      <c r="BJC44" s="78"/>
      <c r="BJD44" s="78"/>
      <c r="BJE44" s="78"/>
      <c r="BJF44" s="78"/>
      <c r="BJG44" s="78"/>
      <c r="BJH44" s="78"/>
      <c r="BJI44" s="78"/>
      <c r="BJJ44" s="78"/>
      <c r="BJK44" s="78"/>
      <c r="BJL44" s="78"/>
      <c r="BJM44" s="78"/>
      <c r="BJN44" s="78"/>
      <c r="BJO44" s="78"/>
      <c r="BJP44" s="78"/>
      <c r="BJQ44" s="78"/>
      <c r="BJR44" s="78"/>
      <c r="BJS44" s="78"/>
      <c r="BJT44" s="78"/>
      <c r="BJU44" s="78"/>
      <c r="BJV44" s="78"/>
      <c r="BJW44" s="78"/>
      <c r="BJX44" s="78"/>
      <c r="BJY44" s="78"/>
      <c r="BJZ44" s="78"/>
      <c r="BKA44" s="78"/>
      <c r="BKB44" s="78"/>
      <c r="BKC44" s="78"/>
      <c r="BKD44" s="78"/>
      <c r="BKE44" s="78"/>
      <c r="BKF44" s="78"/>
      <c r="BKG44" s="78"/>
      <c r="BKH44" s="78"/>
      <c r="BKI44" s="78"/>
      <c r="BKJ44" s="78"/>
      <c r="BKK44" s="78"/>
      <c r="BKL44" s="78"/>
      <c r="BKM44" s="78"/>
      <c r="BKN44" s="78"/>
      <c r="BKO44" s="78"/>
      <c r="BKP44" s="78"/>
      <c r="BKQ44" s="78"/>
      <c r="BKR44" s="78"/>
      <c r="BKS44" s="78"/>
      <c r="BKT44" s="78"/>
      <c r="BKU44" s="78"/>
      <c r="BKV44" s="78"/>
      <c r="BKW44" s="78"/>
      <c r="BKX44" s="78"/>
      <c r="BKY44" s="78"/>
      <c r="BKZ44" s="78"/>
      <c r="BLA44" s="78"/>
      <c r="BLB44" s="78"/>
      <c r="BLC44" s="78"/>
      <c r="BLD44" s="78"/>
      <c r="BLE44" s="78"/>
      <c r="BLF44" s="78"/>
      <c r="BLG44" s="78"/>
      <c r="BLH44" s="78"/>
      <c r="BLI44" s="78"/>
      <c r="BLJ44" s="78"/>
      <c r="BLK44" s="78"/>
      <c r="BLL44" s="78"/>
      <c r="BLM44" s="78"/>
      <c r="BLN44" s="78"/>
      <c r="BLO44" s="78"/>
      <c r="BLP44" s="78"/>
      <c r="BLQ44" s="78"/>
      <c r="BLR44" s="78"/>
      <c r="BLS44" s="78"/>
      <c r="BLT44" s="78"/>
      <c r="BLU44" s="78"/>
      <c r="BLV44" s="78"/>
      <c r="BLW44" s="78"/>
      <c r="BLX44" s="78"/>
      <c r="BLY44" s="78"/>
      <c r="BLZ44" s="78"/>
      <c r="BMA44" s="78"/>
      <c r="BMB44" s="78"/>
      <c r="BMC44" s="78"/>
      <c r="BMD44" s="78"/>
      <c r="BME44" s="78"/>
      <c r="BMF44" s="78"/>
      <c r="BMG44" s="78"/>
      <c r="BMH44" s="78"/>
      <c r="BMI44" s="78"/>
      <c r="BMJ44" s="78"/>
      <c r="BMK44" s="78"/>
      <c r="BML44" s="78"/>
      <c r="BMM44" s="78"/>
      <c r="BMN44" s="78"/>
      <c r="BMO44" s="78"/>
      <c r="BMP44" s="78"/>
      <c r="BMQ44" s="78"/>
      <c r="BMR44" s="78"/>
      <c r="BMS44" s="78"/>
      <c r="BMT44" s="78"/>
      <c r="BMU44" s="78"/>
      <c r="BMV44" s="78"/>
      <c r="BMW44" s="78"/>
      <c r="BMX44" s="78"/>
      <c r="BMY44" s="78"/>
      <c r="BMZ44" s="78"/>
      <c r="BNA44" s="78"/>
      <c r="BNB44" s="78"/>
      <c r="BNC44" s="78"/>
      <c r="BND44" s="78"/>
      <c r="BNE44" s="78"/>
      <c r="BNF44" s="78"/>
      <c r="BNG44" s="78"/>
      <c r="BNH44" s="78"/>
      <c r="BNI44" s="78"/>
      <c r="BNJ44" s="78"/>
      <c r="BNK44" s="78"/>
      <c r="BNL44" s="78"/>
      <c r="BNM44" s="78"/>
      <c r="BNN44" s="78"/>
      <c r="BNO44" s="78"/>
      <c r="BNP44" s="78"/>
      <c r="BNQ44" s="78"/>
      <c r="BNR44" s="78"/>
      <c r="BNS44" s="78"/>
      <c r="BNT44" s="78"/>
      <c r="BNU44" s="78"/>
      <c r="BNV44" s="78"/>
      <c r="BNW44" s="78"/>
      <c r="BNX44" s="78"/>
      <c r="BNY44" s="78"/>
      <c r="BNZ44" s="78"/>
      <c r="BOA44" s="78"/>
      <c r="BOB44" s="78"/>
      <c r="BOC44" s="78"/>
      <c r="BOD44" s="78"/>
      <c r="BOE44" s="78"/>
      <c r="BOF44" s="78"/>
      <c r="BOG44" s="78"/>
      <c r="BOH44" s="78"/>
      <c r="BOI44" s="78"/>
      <c r="BOJ44" s="78"/>
      <c r="BOK44" s="78"/>
      <c r="BOL44" s="78"/>
      <c r="BOM44" s="78"/>
      <c r="BON44" s="78"/>
      <c r="BOO44" s="78"/>
      <c r="BOP44" s="78"/>
      <c r="BOQ44" s="78"/>
      <c r="BOR44" s="78"/>
      <c r="BOS44" s="78"/>
      <c r="BOT44" s="78"/>
      <c r="BOU44" s="78"/>
      <c r="BOV44" s="78"/>
      <c r="BOW44" s="78"/>
      <c r="BOX44" s="78"/>
      <c r="BOY44" s="78"/>
      <c r="BOZ44" s="78"/>
      <c r="BPA44" s="78"/>
      <c r="BPB44" s="78"/>
      <c r="BPC44" s="78"/>
      <c r="BPD44" s="78"/>
      <c r="BPE44" s="78"/>
      <c r="BPF44" s="78"/>
      <c r="BPG44" s="78"/>
      <c r="BPH44" s="78"/>
      <c r="BPI44" s="78"/>
      <c r="BPJ44" s="78"/>
      <c r="BPK44" s="78"/>
      <c r="BPL44" s="78"/>
      <c r="BPM44" s="78"/>
      <c r="BPN44" s="78"/>
      <c r="BPO44" s="78"/>
      <c r="BPP44" s="78"/>
      <c r="BPQ44" s="78"/>
      <c r="BPR44" s="78"/>
      <c r="BPS44" s="78"/>
      <c r="BPT44" s="78"/>
      <c r="BPU44" s="78"/>
      <c r="BPV44" s="78"/>
      <c r="BPW44" s="78"/>
      <c r="BPX44" s="78"/>
      <c r="BPY44" s="78"/>
      <c r="BPZ44" s="78"/>
      <c r="BQA44" s="78"/>
      <c r="BQB44" s="78"/>
      <c r="BQC44" s="78"/>
      <c r="BQD44" s="78"/>
      <c r="BQE44" s="78"/>
      <c r="BQF44" s="78"/>
      <c r="BQG44" s="78"/>
      <c r="BQH44" s="78"/>
      <c r="BQI44" s="78"/>
      <c r="BQJ44" s="78"/>
      <c r="BQK44" s="78"/>
      <c r="BQL44" s="78"/>
      <c r="BQM44" s="78"/>
      <c r="BQN44" s="78"/>
      <c r="BQO44" s="78"/>
      <c r="BQP44" s="78"/>
      <c r="BQQ44" s="78"/>
      <c r="BQR44" s="78"/>
      <c r="BQS44" s="78"/>
      <c r="BQT44" s="78"/>
      <c r="BQU44" s="78"/>
      <c r="BQV44" s="78"/>
      <c r="BQW44" s="78"/>
      <c r="BQX44" s="78"/>
      <c r="BQY44" s="78"/>
      <c r="BQZ44" s="78"/>
      <c r="BRA44" s="78"/>
      <c r="BRB44" s="78"/>
      <c r="BRC44" s="78"/>
      <c r="BRD44" s="78"/>
      <c r="BRE44" s="78"/>
      <c r="BRF44" s="78"/>
      <c r="BRG44" s="78"/>
      <c r="BRH44" s="78"/>
      <c r="BRI44" s="78"/>
      <c r="BRJ44" s="78"/>
      <c r="BRK44" s="78"/>
      <c r="BRL44" s="78"/>
      <c r="BRM44" s="78"/>
      <c r="BRN44" s="78"/>
      <c r="BRO44" s="78"/>
      <c r="BRP44" s="78"/>
      <c r="BRQ44" s="78"/>
      <c r="BRR44" s="78"/>
      <c r="BRS44" s="78"/>
      <c r="BRT44" s="78"/>
      <c r="BRU44" s="78"/>
      <c r="BRV44" s="78"/>
      <c r="BRW44" s="78"/>
      <c r="BRX44" s="78"/>
      <c r="BRY44" s="78"/>
      <c r="BRZ44" s="78"/>
      <c r="BSA44" s="78"/>
      <c r="BSB44" s="78"/>
      <c r="BSC44" s="78"/>
      <c r="BSD44" s="78"/>
      <c r="BSE44" s="78"/>
      <c r="BSF44" s="78"/>
      <c r="BSG44" s="78"/>
      <c r="BSH44" s="78"/>
      <c r="BSI44" s="78"/>
      <c r="BSJ44" s="78"/>
      <c r="BSK44" s="78"/>
      <c r="BSL44" s="78"/>
      <c r="BSM44" s="78"/>
      <c r="BSN44" s="78"/>
      <c r="BSO44" s="78"/>
      <c r="BSP44" s="78"/>
      <c r="BSQ44" s="78"/>
      <c r="BSR44" s="78"/>
      <c r="BSS44" s="78"/>
      <c r="BST44" s="78"/>
      <c r="BSU44" s="78"/>
      <c r="BSV44" s="78"/>
      <c r="BSW44" s="78"/>
      <c r="BSX44" s="78"/>
      <c r="BSY44" s="78"/>
      <c r="BSZ44" s="78"/>
      <c r="BTA44" s="78"/>
      <c r="BTB44" s="78"/>
      <c r="BTC44" s="78"/>
      <c r="BTD44" s="78"/>
      <c r="BTE44" s="78"/>
      <c r="BTF44" s="78"/>
      <c r="BTG44" s="78"/>
      <c r="BTH44" s="78"/>
      <c r="BTI44" s="78"/>
      <c r="BTJ44" s="78"/>
      <c r="BTK44" s="78"/>
      <c r="BTL44" s="78"/>
      <c r="BTM44" s="78"/>
      <c r="BTN44" s="78"/>
      <c r="BTO44" s="78"/>
      <c r="BTP44" s="78"/>
      <c r="BTQ44" s="78"/>
      <c r="BTR44" s="78"/>
      <c r="BTS44" s="78"/>
      <c r="BTT44" s="78"/>
      <c r="BTU44" s="78"/>
      <c r="BTV44" s="78"/>
      <c r="BTW44" s="78"/>
      <c r="BTX44" s="78"/>
      <c r="BTY44" s="78"/>
      <c r="BTZ44" s="78"/>
      <c r="BUA44" s="78"/>
      <c r="BUB44" s="78"/>
      <c r="BUC44" s="78"/>
      <c r="BUD44" s="78"/>
      <c r="BUE44" s="78"/>
      <c r="BUF44" s="78"/>
      <c r="BUG44" s="78"/>
      <c r="BUH44" s="78"/>
      <c r="BUI44" s="78"/>
      <c r="BUJ44" s="78"/>
      <c r="BUK44" s="78"/>
      <c r="BUL44" s="78"/>
      <c r="BUM44" s="78"/>
      <c r="BUN44" s="78"/>
      <c r="BUO44" s="78"/>
      <c r="BUP44" s="78"/>
      <c r="BUQ44" s="78"/>
      <c r="BUR44" s="78"/>
      <c r="BUS44" s="78"/>
      <c r="BUT44" s="78"/>
      <c r="BUU44" s="78"/>
      <c r="BUV44" s="78"/>
      <c r="BUW44" s="78"/>
      <c r="BUX44" s="78"/>
      <c r="BUY44" s="78"/>
      <c r="BUZ44" s="78"/>
      <c r="BVA44" s="78"/>
      <c r="BVB44" s="78"/>
      <c r="BVC44" s="78"/>
      <c r="BVD44" s="78"/>
      <c r="BVE44" s="78"/>
      <c r="BVF44" s="78"/>
      <c r="BVG44" s="78"/>
      <c r="BVH44" s="78"/>
      <c r="BVI44" s="78"/>
      <c r="BVJ44" s="78"/>
      <c r="BVK44" s="78"/>
      <c r="BVL44" s="78"/>
      <c r="BVM44" s="78"/>
      <c r="BVN44" s="78"/>
      <c r="BVO44" s="78"/>
      <c r="BVP44" s="78"/>
      <c r="BVQ44" s="78"/>
      <c r="BVR44" s="78"/>
      <c r="BVS44" s="78"/>
      <c r="BVT44" s="78"/>
      <c r="BVU44" s="78"/>
      <c r="BVV44" s="78"/>
      <c r="BVW44" s="78"/>
      <c r="BVX44" s="78"/>
      <c r="BVY44" s="78"/>
      <c r="BVZ44" s="78"/>
      <c r="BWA44" s="78"/>
      <c r="BWB44" s="78"/>
      <c r="BWC44" s="78"/>
      <c r="BWD44" s="78"/>
      <c r="BWE44" s="78"/>
      <c r="BWF44" s="78"/>
      <c r="BWG44" s="78"/>
      <c r="BWH44" s="78"/>
      <c r="BWI44" s="78"/>
      <c r="BWJ44" s="78"/>
      <c r="BWK44" s="78"/>
      <c r="BWL44" s="78"/>
      <c r="BWM44" s="78"/>
      <c r="BWN44" s="78"/>
      <c r="BWO44" s="78"/>
      <c r="BWP44" s="78"/>
      <c r="BWQ44" s="78"/>
      <c r="BWR44" s="78"/>
      <c r="BWS44" s="78"/>
      <c r="BWT44" s="78"/>
      <c r="BWU44" s="78"/>
      <c r="BWV44" s="78"/>
      <c r="BWW44" s="78"/>
      <c r="BWX44" s="78"/>
      <c r="BWY44" s="78"/>
      <c r="BWZ44" s="78"/>
      <c r="BXA44" s="78"/>
      <c r="BXB44" s="78"/>
      <c r="BXC44" s="78"/>
      <c r="BXD44" s="78"/>
      <c r="BXE44" s="78"/>
      <c r="BXF44" s="78"/>
      <c r="BXG44" s="78"/>
      <c r="BXH44" s="78"/>
      <c r="BXI44" s="78"/>
      <c r="BXJ44" s="78"/>
      <c r="BXK44" s="78"/>
      <c r="BXL44" s="78"/>
      <c r="BXM44" s="78"/>
      <c r="BXN44" s="78"/>
      <c r="BXO44" s="78"/>
      <c r="BXP44" s="78"/>
      <c r="BXQ44" s="78"/>
      <c r="BXR44" s="78"/>
      <c r="BXS44" s="78"/>
      <c r="BXT44" s="78"/>
      <c r="BXU44" s="78"/>
      <c r="BXV44" s="78"/>
      <c r="BXW44" s="78"/>
      <c r="BXX44" s="78"/>
      <c r="BXY44" s="78"/>
      <c r="BXZ44" s="78"/>
      <c r="BYA44" s="78"/>
      <c r="BYB44" s="78"/>
      <c r="BYC44" s="78"/>
      <c r="BYD44" s="78"/>
      <c r="BYE44" s="78"/>
      <c r="BYF44" s="78"/>
      <c r="BYG44" s="78"/>
      <c r="BYH44" s="78"/>
      <c r="BYI44" s="78"/>
      <c r="BYJ44" s="78"/>
      <c r="BYK44" s="78"/>
      <c r="BYL44" s="78"/>
      <c r="BYM44" s="78"/>
      <c r="BYN44" s="78"/>
      <c r="BYO44" s="78"/>
      <c r="BYP44" s="78"/>
      <c r="BYQ44" s="78"/>
      <c r="BYR44" s="78"/>
      <c r="BYS44" s="78"/>
      <c r="BYT44" s="78"/>
      <c r="BYU44" s="78"/>
      <c r="BYV44" s="78"/>
      <c r="BYW44" s="78"/>
      <c r="BYX44" s="78"/>
      <c r="BYY44" s="78"/>
      <c r="BYZ44" s="78"/>
      <c r="BZA44" s="78"/>
      <c r="BZB44" s="78"/>
      <c r="BZC44" s="78"/>
      <c r="BZD44" s="78"/>
      <c r="BZE44" s="78"/>
      <c r="BZF44" s="78"/>
      <c r="BZG44" s="78"/>
      <c r="BZH44" s="78"/>
      <c r="BZI44" s="78"/>
      <c r="BZJ44" s="78"/>
      <c r="BZK44" s="78"/>
      <c r="BZL44" s="78"/>
      <c r="BZM44" s="78"/>
      <c r="BZN44" s="78"/>
      <c r="BZO44" s="78"/>
      <c r="BZP44" s="78"/>
      <c r="BZQ44" s="78"/>
      <c r="BZR44" s="78"/>
      <c r="BZS44" s="78"/>
      <c r="BZT44" s="78"/>
      <c r="BZU44" s="78"/>
      <c r="BZV44" s="78"/>
      <c r="BZW44" s="78"/>
      <c r="BZX44" s="78"/>
      <c r="BZY44" s="78"/>
      <c r="BZZ44" s="78"/>
      <c r="CAA44" s="78"/>
      <c r="CAB44" s="78"/>
      <c r="CAC44" s="78"/>
      <c r="CAD44" s="78"/>
      <c r="CAE44" s="78"/>
      <c r="CAF44" s="78"/>
      <c r="CAG44" s="78"/>
      <c r="CAH44" s="78"/>
      <c r="CAI44" s="78"/>
      <c r="CAJ44" s="78"/>
      <c r="CAK44" s="78"/>
      <c r="CAL44" s="78"/>
      <c r="CAM44" s="78"/>
      <c r="CAN44" s="78"/>
      <c r="CAO44" s="78"/>
      <c r="CAP44" s="78"/>
      <c r="CAQ44" s="78"/>
      <c r="CAR44" s="78"/>
      <c r="CAS44" s="78"/>
      <c r="CAT44" s="78"/>
      <c r="CAU44" s="78"/>
      <c r="CAV44" s="78"/>
      <c r="CAW44" s="78"/>
      <c r="CAX44" s="78"/>
      <c r="CAY44" s="78"/>
      <c r="CAZ44" s="78"/>
      <c r="CBA44" s="78"/>
      <c r="CBB44" s="78"/>
      <c r="CBC44" s="78"/>
      <c r="CBD44" s="78"/>
      <c r="CBE44" s="78"/>
      <c r="CBF44" s="78"/>
      <c r="CBG44" s="78"/>
      <c r="CBH44" s="78"/>
      <c r="CBI44" s="78"/>
      <c r="CBJ44" s="78"/>
      <c r="CBK44" s="78"/>
      <c r="CBL44" s="78"/>
      <c r="CBM44" s="78"/>
      <c r="CBN44" s="78"/>
      <c r="CBO44" s="78"/>
      <c r="CBP44" s="78"/>
      <c r="CBQ44" s="78"/>
      <c r="CBR44" s="78"/>
      <c r="CBS44" s="78"/>
      <c r="CBT44" s="78"/>
      <c r="CBU44" s="78"/>
      <c r="CBV44" s="78"/>
      <c r="CBW44" s="78"/>
      <c r="CBX44" s="78"/>
      <c r="CBY44" s="78"/>
      <c r="CBZ44" s="78"/>
      <c r="CCA44" s="78"/>
      <c r="CCB44" s="78"/>
      <c r="CCC44" s="78"/>
      <c r="CCD44" s="78"/>
      <c r="CCE44" s="78"/>
      <c r="CCF44" s="78"/>
      <c r="CCG44" s="78"/>
      <c r="CCH44" s="78"/>
      <c r="CCI44" s="78"/>
      <c r="CCJ44" s="78"/>
      <c r="CCK44" s="78"/>
      <c r="CCL44" s="78"/>
      <c r="CCM44" s="78"/>
      <c r="CCN44" s="78"/>
      <c r="CCO44" s="78"/>
      <c r="CCP44" s="78"/>
      <c r="CCQ44" s="78"/>
      <c r="CCR44" s="78"/>
      <c r="CCS44" s="78"/>
      <c r="CCT44" s="78"/>
      <c r="CCU44" s="78"/>
      <c r="CCV44" s="78"/>
      <c r="CCW44" s="78"/>
      <c r="CCX44" s="78"/>
      <c r="CCY44" s="78"/>
      <c r="CCZ44" s="78"/>
      <c r="CDA44" s="78"/>
      <c r="CDB44" s="78"/>
      <c r="CDC44" s="78"/>
      <c r="CDD44" s="78"/>
      <c r="CDE44" s="78"/>
      <c r="CDF44" s="78"/>
      <c r="CDG44" s="78"/>
      <c r="CDH44" s="78"/>
      <c r="CDI44" s="78"/>
      <c r="CDJ44" s="78"/>
      <c r="CDK44" s="78"/>
      <c r="CDL44" s="78"/>
      <c r="CDM44" s="78"/>
      <c r="CDN44" s="78"/>
      <c r="CDO44" s="78"/>
      <c r="CDP44" s="78"/>
      <c r="CDQ44" s="78"/>
      <c r="CDR44" s="78"/>
      <c r="CDS44" s="78"/>
      <c r="CDT44" s="78"/>
      <c r="CDU44" s="78"/>
      <c r="CDV44" s="78"/>
      <c r="CDW44" s="78"/>
      <c r="CDX44" s="78"/>
      <c r="CDY44" s="78"/>
      <c r="CDZ44" s="78"/>
      <c r="CEA44" s="78"/>
      <c r="CEB44" s="78"/>
      <c r="CEC44" s="78"/>
      <c r="CED44" s="78"/>
      <c r="CEE44" s="78"/>
      <c r="CEF44" s="78"/>
      <c r="CEG44" s="78"/>
      <c r="CEH44" s="78"/>
      <c r="CEI44" s="78"/>
      <c r="CEJ44" s="78"/>
      <c r="CEK44" s="78"/>
      <c r="CEL44" s="78"/>
      <c r="CEM44" s="78"/>
      <c r="CEN44" s="78"/>
      <c r="CEO44" s="78"/>
      <c r="CEP44" s="78"/>
      <c r="CEQ44" s="78"/>
      <c r="CER44" s="78"/>
      <c r="CES44" s="78"/>
      <c r="CET44" s="78"/>
      <c r="CEU44" s="78"/>
      <c r="CEV44" s="78"/>
      <c r="CEW44" s="78"/>
      <c r="CEX44" s="78"/>
      <c r="CEY44" s="78"/>
      <c r="CEZ44" s="78"/>
      <c r="CFA44" s="78"/>
      <c r="CFB44" s="78"/>
      <c r="CFC44" s="78"/>
      <c r="CFD44" s="78"/>
      <c r="CFE44" s="78"/>
      <c r="CFF44" s="78"/>
      <c r="CFG44" s="78"/>
      <c r="CFH44" s="78"/>
      <c r="CFI44" s="78"/>
      <c r="CFJ44" s="78"/>
      <c r="CFK44" s="78"/>
      <c r="CFL44" s="78"/>
      <c r="CFM44" s="78"/>
      <c r="CFN44" s="78"/>
      <c r="CFO44" s="78"/>
      <c r="CFP44" s="78"/>
      <c r="CFQ44" s="78"/>
      <c r="CFR44" s="78"/>
      <c r="CFS44" s="78"/>
      <c r="CFT44" s="78"/>
      <c r="CFU44" s="78"/>
      <c r="CFV44" s="78"/>
      <c r="CFW44" s="78"/>
      <c r="CFX44" s="78"/>
      <c r="CFY44" s="78"/>
      <c r="CFZ44" s="78"/>
      <c r="CGA44" s="78"/>
      <c r="CGB44" s="78"/>
      <c r="CGC44" s="78"/>
      <c r="CGD44" s="78"/>
      <c r="CGE44" s="78"/>
      <c r="CGF44" s="78"/>
      <c r="CGG44" s="78"/>
      <c r="CGH44" s="78"/>
      <c r="CGI44" s="78"/>
      <c r="CGJ44" s="78"/>
      <c r="CGK44" s="78"/>
      <c r="CGL44" s="78"/>
      <c r="CGM44" s="78"/>
      <c r="CGN44" s="78"/>
      <c r="CGO44" s="78"/>
      <c r="CGP44" s="78"/>
      <c r="CGQ44" s="78"/>
      <c r="CGR44" s="78"/>
      <c r="CGS44" s="78"/>
      <c r="CGT44" s="78"/>
      <c r="CGU44" s="78"/>
      <c r="CGV44" s="78"/>
      <c r="CGW44" s="78"/>
      <c r="CGX44" s="78"/>
      <c r="CGY44" s="78"/>
      <c r="CGZ44" s="78"/>
      <c r="CHA44" s="78"/>
      <c r="CHB44" s="78"/>
      <c r="CHC44" s="78"/>
      <c r="CHD44" s="78"/>
      <c r="CHE44" s="78"/>
      <c r="CHF44" s="78"/>
      <c r="CHG44" s="78"/>
      <c r="CHH44" s="78"/>
      <c r="CHI44" s="78"/>
      <c r="CHJ44" s="78"/>
      <c r="CHK44" s="78"/>
      <c r="CHL44" s="78"/>
      <c r="CHM44" s="78"/>
      <c r="CHN44" s="78"/>
      <c r="CHO44" s="78"/>
      <c r="CHP44" s="78"/>
      <c r="CHQ44" s="78"/>
      <c r="CHR44" s="78"/>
      <c r="CHS44" s="78"/>
      <c r="CHT44" s="78"/>
      <c r="CHU44" s="78"/>
      <c r="CHV44" s="78"/>
      <c r="CHW44" s="78"/>
      <c r="CHX44" s="78"/>
      <c r="CHY44" s="78"/>
      <c r="CHZ44" s="78"/>
      <c r="CIA44" s="78"/>
      <c r="CIB44" s="78"/>
      <c r="CIC44" s="78"/>
      <c r="CID44" s="78"/>
      <c r="CIE44" s="78"/>
      <c r="CIF44" s="78"/>
      <c r="CIG44" s="78"/>
      <c r="CIH44" s="78"/>
      <c r="CII44" s="78"/>
      <c r="CIJ44" s="78"/>
      <c r="CIK44" s="78"/>
      <c r="CIL44" s="78"/>
      <c r="CIM44" s="78"/>
      <c r="CIN44" s="78"/>
      <c r="CIO44" s="78"/>
      <c r="CIP44" s="78"/>
      <c r="CIQ44" s="78"/>
      <c r="CIR44" s="78"/>
      <c r="CIS44" s="78"/>
      <c r="CIT44" s="78"/>
      <c r="CIU44" s="78"/>
      <c r="CIV44" s="78"/>
      <c r="CIW44" s="78"/>
      <c r="CIX44" s="78"/>
      <c r="CIY44" s="78"/>
      <c r="CIZ44" s="78"/>
      <c r="CJA44" s="78"/>
      <c r="CJB44" s="78"/>
      <c r="CJC44" s="78"/>
      <c r="CJD44" s="78"/>
      <c r="CJE44" s="78"/>
      <c r="CJF44" s="78"/>
      <c r="CJG44" s="78"/>
      <c r="CJH44" s="78"/>
      <c r="CJI44" s="78"/>
      <c r="CJJ44" s="78"/>
      <c r="CJK44" s="78"/>
      <c r="CJL44" s="78"/>
      <c r="CJM44" s="78"/>
      <c r="CJN44" s="78"/>
      <c r="CJO44" s="78"/>
      <c r="CJP44" s="78"/>
      <c r="CJQ44" s="78"/>
      <c r="CJR44" s="78"/>
      <c r="CJS44" s="78"/>
      <c r="CJT44" s="78"/>
      <c r="CJU44" s="78"/>
      <c r="CJV44" s="78"/>
      <c r="CJW44" s="78"/>
      <c r="CJX44" s="78"/>
      <c r="CJY44" s="78"/>
      <c r="CJZ44" s="78"/>
      <c r="CKA44" s="78"/>
      <c r="CKB44" s="78"/>
      <c r="CKC44" s="78"/>
      <c r="CKD44" s="78"/>
      <c r="CKE44" s="78"/>
      <c r="CKF44" s="78"/>
      <c r="CKG44" s="78"/>
      <c r="CKH44" s="78"/>
      <c r="CKI44" s="78"/>
      <c r="CKJ44" s="78"/>
      <c r="CKK44" s="78"/>
      <c r="CKL44" s="78"/>
      <c r="CKM44" s="78"/>
      <c r="CKN44" s="78"/>
      <c r="CKO44" s="78"/>
      <c r="CKP44" s="78"/>
      <c r="CKQ44" s="78"/>
      <c r="CKR44" s="78"/>
      <c r="CKS44" s="78"/>
      <c r="CKT44" s="78"/>
      <c r="CKU44" s="78"/>
      <c r="CKV44" s="78"/>
      <c r="CKW44" s="78"/>
      <c r="CKX44" s="78"/>
      <c r="CKY44" s="78"/>
      <c r="CKZ44" s="78"/>
      <c r="CLA44" s="78"/>
      <c r="CLB44" s="78"/>
      <c r="CLC44" s="78"/>
      <c r="CLD44" s="78"/>
      <c r="CLE44" s="78"/>
      <c r="CLF44" s="78"/>
      <c r="CLG44" s="78"/>
      <c r="CLH44" s="78"/>
      <c r="CLI44" s="78"/>
      <c r="CLJ44" s="78"/>
      <c r="CLK44" s="78"/>
      <c r="CLL44" s="78"/>
      <c r="CLM44" s="78"/>
      <c r="CLN44" s="78"/>
      <c r="CLO44" s="78"/>
      <c r="CLP44" s="78"/>
      <c r="CLQ44" s="78"/>
      <c r="CLR44" s="78"/>
      <c r="CLS44" s="78"/>
      <c r="CLT44" s="78"/>
      <c r="CLU44" s="78"/>
      <c r="CLV44" s="78"/>
      <c r="CLW44" s="78"/>
      <c r="CLX44" s="78"/>
      <c r="CLY44" s="78"/>
      <c r="CLZ44" s="78"/>
      <c r="CMA44" s="78"/>
      <c r="CMB44" s="78"/>
      <c r="CMC44" s="78"/>
      <c r="CMD44" s="78"/>
      <c r="CME44" s="78"/>
      <c r="CMF44" s="78"/>
      <c r="CMG44" s="78"/>
      <c r="CMH44" s="78"/>
      <c r="CMI44" s="78"/>
      <c r="CMJ44" s="78"/>
      <c r="CMK44" s="78"/>
      <c r="CML44" s="78"/>
      <c r="CMM44" s="78"/>
      <c r="CMN44" s="78"/>
      <c r="CMO44" s="78"/>
      <c r="CMP44" s="78"/>
      <c r="CMQ44" s="78"/>
      <c r="CMR44" s="78"/>
      <c r="CMS44" s="78"/>
      <c r="CMT44" s="78"/>
      <c r="CMU44" s="78"/>
      <c r="CMV44" s="78"/>
      <c r="CMW44" s="78"/>
      <c r="CMX44" s="78"/>
      <c r="CMY44" s="78"/>
      <c r="CMZ44" s="78"/>
      <c r="CNA44" s="78"/>
      <c r="CNB44" s="78"/>
      <c r="CNC44" s="78"/>
      <c r="CND44" s="78"/>
      <c r="CNE44" s="78"/>
      <c r="CNF44" s="78"/>
      <c r="CNG44" s="78"/>
      <c r="CNH44" s="78"/>
      <c r="CNI44" s="78"/>
      <c r="CNJ44" s="78"/>
      <c r="CNK44" s="78"/>
      <c r="CNL44" s="78"/>
      <c r="CNM44" s="78"/>
      <c r="CNN44" s="78"/>
      <c r="CNO44" s="78"/>
      <c r="CNP44" s="78"/>
      <c r="CNQ44" s="78"/>
      <c r="CNR44" s="78"/>
      <c r="CNS44" s="78"/>
      <c r="CNT44" s="78"/>
      <c r="CNU44" s="78"/>
      <c r="CNV44" s="78"/>
      <c r="CNW44" s="78"/>
      <c r="CNX44" s="78"/>
      <c r="CNY44" s="78"/>
      <c r="CNZ44" s="78"/>
      <c r="COA44" s="78"/>
      <c r="COB44" s="78"/>
      <c r="COC44" s="78"/>
      <c r="COD44" s="78"/>
      <c r="COE44" s="78"/>
      <c r="COF44" s="78"/>
      <c r="COG44" s="78"/>
      <c r="COH44" s="78"/>
      <c r="COI44" s="78"/>
      <c r="COJ44" s="78"/>
      <c r="COK44" s="78"/>
      <c r="COL44" s="78"/>
      <c r="COM44" s="78"/>
      <c r="CON44" s="78"/>
      <c r="COO44" s="78"/>
      <c r="COP44" s="78"/>
      <c r="COQ44" s="78"/>
      <c r="COR44" s="78"/>
      <c r="COS44" s="78"/>
      <c r="COT44" s="78"/>
      <c r="COU44" s="78"/>
      <c r="COV44" s="78"/>
      <c r="COW44" s="78"/>
      <c r="COX44" s="78"/>
      <c r="COY44" s="78"/>
      <c r="COZ44" s="78"/>
      <c r="CPA44" s="78"/>
      <c r="CPB44" s="78"/>
      <c r="CPC44" s="78"/>
      <c r="CPD44" s="78"/>
      <c r="CPE44" s="78"/>
      <c r="CPF44" s="78"/>
      <c r="CPG44" s="78"/>
      <c r="CPH44" s="78"/>
      <c r="CPI44" s="78"/>
      <c r="CPJ44" s="78"/>
      <c r="CPK44" s="78"/>
      <c r="CPL44" s="78"/>
      <c r="CPM44" s="78"/>
      <c r="CPN44" s="78"/>
      <c r="CPO44" s="78"/>
      <c r="CPP44" s="78"/>
      <c r="CPQ44" s="78"/>
      <c r="CPR44" s="78"/>
      <c r="CPS44" s="78"/>
      <c r="CPT44" s="78"/>
      <c r="CPU44" s="78"/>
      <c r="CPV44" s="78"/>
      <c r="CPW44" s="78"/>
      <c r="CPX44" s="78"/>
      <c r="CPY44" s="78"/>
      <c r="CPZ44" s="78"/>
      <c r="CQA44" s="78"/>
      <c r="CQB44" s="78"/>
      <c r="CQC44" s="78"/>
      <c r="CQD44" s="78"/>
      <c r="CQE44" s="78"/>
      <c r="CQF44" s="78"/>
      <c r="CQG44" s="78"/>
      <c r="CQH44" s="78"/>
      <c r="CQI44" s="78"/>
      <c r="CQJ44" s="78"/>
      <c r="CQK44" s="78"/>
      <c r="CQL44" s="78"/>
      <c r="CQM44" s="78"/>
      <c r="CQN44" s="78"/>
      <c r="CQO44" s="78"/>
      <c r="CQP44" s="78"/>
      <c r="CQQ44" s="78"/>
      <c r="CQR44" s="78"/>
      <c r="CQS44" s="78"/>
      <c r="CQT44" s="78"/>
      <c r="CQU44" s="78"/>
      <c r="CQV44" s="78"/>
      <c r="CQW44" s="78"/>
      <c r="CQX44" s="78"/>
      <c r="CQY44" s="78"/>
      <c r="CQZ44" s="78"/>
      <c r="CRA44" s="78"/>
      <c r="CRB44" s="78"/>
      <c r="CRC44" s="78"/>
      <c r="CRD44" s="78"/>
      <c r="CRE44" s="78"/>
      <c r="CRF44" s="78"/>
      <c r="CRG44" s="78"/>
      <c r="CRH44" s="78"/>
      <c r="CRI44" s="78"/>
      <c r="CRJ44" s="78"/>
      <c r="CRK44" s="78"/>
      <c r="CRL44" s="78"/>
      <c r="CRM44" s="78"/>
      <c r="CRN44" s="78"/>
      <c r="CRO44" s="78"/>
      <c r="CRP44" s="78"/>
      <c r="CRQ44" s="78"/>
      <c r="CRR44" s="78"/>
      <c r="CRS44" s="78"/>
      <c r="CRT44" s="78"/>
      <c r="CRU44" s="78"/>
      <c r="CRV44" s="78"/>
      <c r="CRW44" s="78"/>
      <c r="CRX44" s="78"/>
      <c r="CRY44" s="78"/>
      <c r="CRZ44" s="78"/>
      <c r="CSA44" s="78"/>
      <c r="CSB44" s="78"/>
      <c r="CSC44" s="78"/>
      <c r="CSD44" s="78"/>
      <c r="CSE44" s="78"/>
      <c r="CSF44" s="78"/>
      <c r="CSG44" s="78"/>
      <c r="CSH44" s="78"/>
      <c r="CSI44" s="78"/>
      <c r="CSJ44" s="78"/>
      <c r="CSK44" s="78"/>
      <c r="CSL44" s="78"/>
      <c r="CSM44" s="78"/>
      <c r="CSN44" s="78"/>
      <c r="CSO44" s="78"/>
      <c r="CSP44" s="78"/>
      <c r="CSQ44" s="78"/>
      <c r="CSR44" s="78"/>
      <c r="CSS44" s="78"/>
      <c r="CST44" s="78"/>
      <c r="CSU44" s="78"/>
      <c r="CSV44" s="78"/>
      <c r="CSW44" s="78"/>
      <c r="CSX44" s="78"/>
      <c r="CSY44" s="78"/>
      <c r="CSZ44" s="78"/>
      <c r="CTA44" s="78"/>
      <c r="CTB44" s="78"/>
      <c r="CTC44" s="78"/>
      <c r="CTD44" s="78"/>
      <c r="CTE44" s="78"/>
      <c r="CTF44" s="78"/>
      <c r="CTG44" s="78"/>
      <c r="CTH44" s="78"/>
      <c r="CTI44" s="78"/>
      <c r="CTJ44" s="78"/>
      <c r="CTK44" s="78"/>
      <c r="CTL44" s="78"/>
      <c r="CTM44" s="78"/>
      <c r="CTN44" s="78"/>
      <c r="CTO44" s="78"/>
      <c r="CTP44" s="78"/>
      <c r="CTQ44" s="78"/>
      <c r="CTR44" s="78"/>
      <c r="CTS44" s="78"/>
      <c r="CTT44" s="78"/>
      <c r="CTU44" s="78"/>
      <c r="CTV44" s="78"/>
      <c r="CTW44" s="78"/>
      <c r="CTX44" s="78"/>
      <c r="CTY44" s="78"/>
      <c r="CTZ44" s="78"/>
      <c r="CUA44" s="78"/>
      <c r="CUB44" s="78"/>
      <c r="CUC44" s="78"/>
      <c r="CUD44" s="78"/>
      <c r="CUE44" s="78"/>
      <c r="CUF44" s="78"/>
      <c r="CUG44" s="78"/>
      <c r="CUH44" s="78"/>
      <c r="CUI44" s="78"/>
      <c r="CUJ44" s="78"/>
      <c r="CUK44" s="78"/>
      <c r="CUL44" s="78"/>
      <c r="CUM44" s="78"/>
      <c r="CUN44" s="78"/>
      <c r="CUO44" s="78"/>
      <c r="CUP44" s="78"/>
      <c r="CUQ44" s="78"/>
      <c r="CUR44" s="78"/>
      <c r="CUS44" s="78"/>
      <c r="CUT44" s="78"/>
      <c r="CUU44" s="78"/>
      <c r="CUV44" s="78"/>
      <c r="CUW44" s="78"/>
      <c r="CUX44" s="78"/>
      <c r="CUY44" s="78"/>
      <c r="CUZ44" s="78"/>
      <c r="CVA44" s="78"/>
      <c r="CVB44" s="78"/>
      <c r="CVC44" s="78"/>
      <c r="CVD44" s="78"/>
      <c r="CVE44" s="78"/>
      <c r="CVF44" s="78"/>
      <c r="CVG44" s="78"/>
      <c r="CVH44" s="78"/>
      <c r="CVI44" s="78"/>
      <c r="CVJ44" s="78"/>
      <c r="CVK44" s="78"/>
      <c r="CVL44" s="78"/>
      <c r="CVM44" s="78"/>
      <c r="CVN44" s="78"/>
      <c r="CVO44" s="78"/>
      <c r="CVP44" s="78"/>
      <c r="CVQ44" s="78"/>
      <c r="CVR44" s="78"/>
      <c r="CVS44" s="78"/>
      <c r="CVT44" s="78"/>
      <c r="CVU44" s="78"/>
      <c r="CVV44" s="78"/>
      <c r="CVW44" s="78"/>
      <c r="CVX44" s="78"/>
      <c r="CVY44" s="78"/>
      <c r="CVZ44" s="78"/>
      <c r="CWA44" s="78"/>
      <c r="CWB44" s="78"/>
      <c r="CWC44" s="78"/>
      <c r="CWD44" s="78"/>
      <c r="CWE44" s="78"/>
      <c r="CWF44" s="78"/>
      <c r="CWG44" s="78"/>
      <c r="CWH44" s="78"/>
      <c r="CWI44" s="78"/>
      <c r="CWJ44" s="78"/>
      <c r="CWK44" s="78"/>
      <c r="CWL44" s="78"/>
      <c r="CWM44" s="78"/>
      <c r="CWN44" s="78"/>
      <c r="CWO44" s="78"/>
      <c r="CWP44" s="78"/>
      <c r="CWQ44" s="78"/>
      <c r="CWR44" s="78"/>
      <c r="CWS44" s="78"/>
      <c r="CWT44" s="78"/>
      <c r="CWU44" s="78"/>
      <c r="CWV44" s="78"/>
      <c r="CWW44" s="78"/>
      <c r="CWX44" s="78"/>
      <c r="CWY44" s="78"/>
      <c r="CWZ44" s="78"/>
      <c r="CXA44" s="78"/>
      <c r="CXB44" s="78"/>
      <c r="CXC44" s="78"/>
      <c r="CXD44" s="78"/>
      <c r="CXE44" s="78"/>
      <c r="CXF44" s="78"/>
      <c r="CXG44" s="78"/>
      <c r="CXH44" s="78"/>
      <c r="CXI44" s="78"/>
      <c r="CXJ44" s="78"/>
      <c r="CXK44" s="78"/>
      <c r="CXL44" s="78"/>
      <c r="CXM44" s="78"/>
      <c r="CXN44" s="78"/>
      <c r="CXO44" s="78"/>
      <c r="CXP44" s="78"/>
      <c r="CXQ44" s="78"/>
      <c r="CXR44" s="78"/>
      <c r="CXS44" s="78"/>
      <c r="CXT44" s="78"/>
      <c r="CXU44" s="78"/>
      <c r="CXV44" s="78"/>
      <c r="CXW44" s="78"/>
      <c r="CXX44" s="78"/>
      <c r="CXY44" s="78"/>
      <c r="CXZ44" s="78"/>
      <c r="CYA44" s="78"/>
      <c r="CYB44" s="78"/>
      <c r="CYC44" s="78"/>
      <c r="CYD44" s="78"/>
      <c r="CYE44" s="78"/>
      <c r="CYF44" s="78"/>
      <c r="CYG44" s="78"/>
      <c r="CYH44" s="78"/>
      <c r="CYI44" s="78"/>
      <c r="CYJ44" s="78"/>
      <c r="CYK44" s="78"/>
      <c r="CYL44" s="78"/>
      <c r="CYM44" s="78"/>
      <c r="CYN44" s="78"/>
      <c r="CYO44" s="78"/>
      <c r="CYP44" s="78"/>
      <c r="CYQ44" s="78"/>
      <c r="CYR44" s="78"/>
      <c r="CYS44" s="78"/>
      <c r="CYT44" s="78"/>
      <c r="CYU44" s="78"/>
      <c r="CYV44" s="78"/>
      <c r="CYW44" s="78"/>
      <c r="CYX44" s="78"/>
      <c r="CYY44" s="78"/>
      <c r="CYZ44" s="78"/>
      <c r="CZA44" s="78"/>
      <c r="CZB44" s="78"/>
      <c r="CZC44" s="78"/>
      <c r="CZD44" s="78"/>
      <c r="CZE44" s="78"/>
      <c r="CZF44" s="78"/>
      <c r="CZG44" s="78"/>
      <c r="CZH44" s="78"/>
      <c r="CZI44" s="78"/>
      <c r="CZJ44" s="78"/>
      <c r="CZK44" s="78"/>
      <c r="CZL44" s="78"/>
      <c r="CZM44" s="78"/>
      <c r="CZN44" s="78"/>
      <c r="CZO44" s="78"/>
      <c r="CZP44" s="78"/>
      <c r="CZQ44" s="78"/>
      <c r="CZR44" s="78"/>
      <c r="CZS44" s="78"/>
      <c r="CZT44" s="78"/>
      <c r="CZU44" s="78"/>
      <c r="CZV44" s="78"/>
      <c r="CZW44" s="78"/>
      <c r="CZX44" s="78"/>
      <c r="CZY44" s="78"/>
      <c r="CZZ44" s="78"/>
      <c r="DAA44" s="78"/>
      <c r="DAB44" s="78"/>
      <c r="DAC44" s="78"/>
      <c r="DAD44" s="78"/>
      <c r="DAE44" s="78"/>
      <c r="DAF44" s="78"/>
      <c r="DAG44" s="78"/>
      <c r="DAH44" s="78"/>
      <c r="DAI44" s="78"/>
      <c r="DAJ44" s="78"/>
      <c r="DAK44" s="78"/>
      <c r="DAL44" s="78"/>
      <c r="DAM44" s="78"/>
      <c r="DAN44" s="78"/>
      <c r="DAO44" s="78"/>
      <c r="DAP44" s="78"/>
      <c r="DAQ44" s="78"/>
      <c r="DAR44" s="78"/>
      <c r="DAS44" s="78"/>
      <c r="DAT44" s="78"/>
      <c r="DAU44" s="78"/>
      <c r="DAV44" s="78"/>
      <c r="DAW44" s="78"/>
      <c r="DAX44" s="78"/>
      <c r="DAY44" s="78"/>
      <c r="DAZ44" s="78"/>
      <c r="DBA44" s="78"/>
      <c r="DBB44" s="78"/>
      <c r="DBC44" s="78"/>
      <c r="DBD44" s="78"/>
      <c r="DBE44" s="78"/>
      <c r="DBF44" s="78"/>
      <c r="DBG44" s="78"/>
      <c r="DBH44" s="78"/>
      <c r="DBI44" s="78"/>
      <c r="DBJ44" s="78"/>
      <c r="DBK44" s="78"/>
      <c r="DBL44" s="78"/>
      <c r="DBM44" s="78"/>
      <c r="DBN44" s="78"/>
      <c r="DBO44" s="78"/>
      <c r="DBP44" s="78"/>
      <c r="DBQ44" s="78"/>
      <c r="DBR44" s="78"/>
      <c r="DBS44" s="78"/>
      <c r="DBT44" s="78"/>
      <c r="DBU44" s="78"/>
      <c r="DBV44" s="78"/>
      <c r="DBW44" s="78"/>
      <c r="DBX44" s="78"/>
      <c r="DBY44" s="78"/>
      <c r="DBZ44" s="78"/>
      <c r="DCA44" s="78"/>
      <c r="DCB44" s="78"/>
      <c r="DCC44" s="78"/>
      <c r="DCD44" s="78"/>
      <c r="DCE44" s="78"/>
      <c r="DCF44" s="78"/>
      <c r="DCG44" s="78"/>
      <c r="DCH44" s="78"/>
      <c r="DCI44" s="78"/>
      <c r="DCJ44" s="78"/>
      <c r="DCK44" s="78"/>
      <c r="DCL44" s="78"/>
      <c r="DCM44" s="78"/>
      <c r="DCN44" s="78"/>
      <c r="DCO44" s="78"/>
      <c r="DCP44" s="78"/>
      <c r="DCQ44" s="78"/>
      <c r="DCR44" s="78"/>
      <c r="DCS44" s="78"/>
      <c r="DCT44" s="78"/>
      <c r="DCU44" s="78"/>
      <c r="DCV44" s="78"/>
      <c r="DCW44" s="78"/>
      <c r="DCX44" s="78"/>
      <c r="DCY44" s="78"/>
      <c r="DCZ44" s="78"/>
      <c r="DDA44" s="78"/>
      <c r="DDB44" s="78"/>
      <c r="DDC44" s="78"/>
      <c r="DDD44" s="78"/>
      <c r="DDE44" s="78"/>
      <c r="DDF44" s="78"/>
      <c r="DDG44" s="78"/>
      <c r="DDH44" s="78"/>
      <c r="DDI44" s="78"/>
      <c r="DDJ44" s="78"/>
      <c r="DDK44" s="78"/>
      <c r="DDL44" s="78"/>
      <c r="DDM44" s="78"/>
      <c r="DDN44" s="78"/>
      <c r="DDO44" s="78"/>
      <c r="DDP44" s="78"/>
      <c r="DDQ44" s="78"/>
      <c r="DDR44" s="78"/>
      <c r="DDS44" s="78"/>
      <c r="DDT44" s="78"/>
      <c r="DDU44" s="78"/>
      <c r="DDV44" s="78"/>
      <c r="DDW44" s="78"/>
      <c r="DDX44" s="78"/>
      <c r="DDY44" s="78"/>
      <c r="DDZ44" s="78"/>
      <c r="DEA44" s="78"/>
      <c r="DEB44" s="78"/>
      <c r="DEC44" s="78"/>
      <c r="DED44" s="78"/>
      <c r="DEE44" s="78"/>
      <c r="DEF44" s="78"/>
      <c r="DEG44" s="78"/>
      <c r="DEH44" s="78"/>
      <c r="DEI44" s="78"/>
      <c r="DEJ44" s="78"/>
      <c r="DEK44" s="78"/>
      <c r="DEL44" s="78"/>
      <c r="DEM44" s="78"/>
      <c r="DEN44" s="78"/>
      <c r="DEO44" s="78"/>
      <c r="DEP44" s="78"/>
      <c r="DEQ44" s="78"/>
      <c r="DER44" s="78"/>
      <c r="DES44" s="78"/>
      <c r="DET44" s="78"/>
      <c r="DEU44" s="78"/>
      <c r="DEV44" s="78"/>
      <c r="DEW44" s="78"/>
      <c r="DEX44" s="78"/>
      <c r="DEY44" s="78"/>
      <c r="DEZ44" s="78"/>
      <c r="DFA44" s="78"/>
      <c r="DFB44" s="78"/>
      <c r="DFC44" s="78"/>
      <c r="DFD44" s="78"/>
      <c r="DFE44" s="78"/>
      <c r="DFF44" s="78"/>
      <c r="DFG44" s="78"/>
      <c r="DFH44" s="78"/>
      <c r="DFI44" s="78"/>
      <c r="DFJ44" s="78"/>
      <c r="DFK44" s="78"/>
      <c r="DFL44" s="78"/>
      <c r="DFM44" s="78"/>
      <c r="DFN44" s="78"/>
      <c r="DFO44" s="78"/>
      <c r="DFP44" s="78"/>
      <c r="DFQ44" s="78"/>
      <c r="DFR44" s="78"/>
      <c r="DFS44" s="78"/>
      <c r="DFT44" s="78"/>
      <c r="DFU44" s="78"/>
      <c r="DFV44" s="78"/>
      <c r="DFW44" s="78"/>
      <c r="DFX44" s="78"/>
      <c r="DFY44" s="78"/>
      <c r="DFZ44" s="78"/>
      <c r="DGA44" s="78"/>
      <c r="DGB44" s="78"/>
      <c r="DGC44" s="78"/>
      <c r="DGD44" s="78"/>
      <c r="DGE44" s="78"/>
      <c r="DGF44" s="78"/>
      <c r="DGG44" s="78"/>
      <c r="DGH44" s="78"/>
      <c r="DGI44" s="78"/>
      <c r="DGJ44" s="78"/>
      <c r="DGK44" s="78"/>
      <c r="DGL44" s="78"/>
      <c r="DGM44" s="78"/>
      <c r="DGN44" s="78"/>
      <c r="DGO44" s="78"/>
      <c r="DGP44" s="78"/>
      <c r="DGQ44" s="78"/>
      <c r="DGR44" s="78"/>
      <c r="DGS44" s="78"/>
      <c r="DGT44" s="78"/>
      <c r="DGU44" s="78"/>
      <c r="DGV44" s="78"/>
      <c r="DGW44" s="78"/>
      <c r="DGX44" s="78"/>
      <c r="DGY44" s="78"/>
      <c r="DGZ44" s="78"/>
      <c r="DHA44" s="78"/>
      <c r="DHB44" s="78"/>
      <c r="DHC44" s="78"/>
      <c r="DHD44" s="78"/>
      <c r="DHE44" s="78"/>
      <c r="DHF44" s="78"/>
      <c r="DHG44" s="78"/>
      <c r="DHH44" s="78"/>
      <c r="DHI44" s="78"/>
      <c r="DHJ44" s="78"/>
      <c r="DHK44" s="78"/>
      <c r="DHL44" s="78"/>
      <c r="DHM44" s="78"/>
      <c r="DHN44" s="78"/>
      <c r="DHO44" s="78"/>
      <c r="DHP44" s="78"/>
      <c r="DHQ44" s="78"/>
      <c r="DHR44" s="78"/>
      <c r="DHS44" s="78"/>
      <c r="DHT44" s="78"/>
      <c r="DHU44" s="78"/>
      <c r="DHV44" s="78"/>
      <c r="DHW44" s="78"/>
      <c r="DHX44" s="78"/>
      <c r="DHY44" s="78"/>
      <c r="DHZ44" s="78"/>
      <c r="DIA44" s="78"/>
      <c r="DIB44" s="78"/>
      <c r="DIC44" s="78"/>
      <c r="DID44" s="78"/>
      <c r="DIE44" s="78"/>
      <c r="DIF44" s="78"/>
      <c r="DIG44" s="78"/>
      <c r="DIH44" s="78"/>
      <c r="DII44" s="78"/>
      <c r="DIJ44" s="78"/>
      <c r="DIK44" s="78"/>
      <c r="DIL44" s="78"/>
      <c r="DIM44" s="78"/>
      <c r="DIN44" s="78"/>
      <c r="DIO44" s="78"/>
      <c r="DIP44" s="78"/>
      <c r="DIQ44" s="78"/>
      <c r="DIR44" s="78"/>
      <c r="DIS44" s="78"/>
      <c r="DIT44" s="78"/>
      <c r="DIU44" s="78"/>
      <c r="DIV44" s="78"/>
      <c r="DIW44" s="78"/>
      <c r="DIX44" s="78"/>
      <c r="DIY44" s="78"/>
      <c r="DIZ44" s="78"/>
      <c r="DJA44" s="78"/>
      <c r="DJB44" s="78"/>
      <c r="DJC44" s="78"/>
      <c r="DJD44" s="78"/>
      <c r="DJE44" s="78"/>
      <c r="DJF44" s="78"/>
      <c r="DJG44" s="78"/>
      <c r="DJH44" s="78"/>
      <c r="DJI44" s="78"/>
      <c r="DJJ44" s="78"/>
      <c r="DJK44" s="78"/>
      <c r="DJL44" s="78"/>
      <c r="DJM44" s="78"/>
      <c r="DJN44" s="78"/>
      <c r="DJO44" s="78"/>
      <c r="DJP44" s="78"/>
      <c r="DJQ44" s="78"/>
      <c r="DJR44" s="78"/>
      <c r="DJS44" s="78"/>
      <c r="DJT44" s="78"/>
      <c r="DJU44" s="78"/>
      <c r="DJV44" s="78"/>
      <c r="DJW44" s="78"/>
      <c r="DJX44" s="78"/>
      <c r="DJY44" s="78"/>
      <c r="DJZ44" s="78"/>
      <c r="DKA44" s="78"/>
      <c r="DKB44" s="78"/>
      <c r="DKC44" s="78"/>
      <c r="DKD44" s="78"/>
      <c r="DKE44" s="78"/>
      <c r="DKF44" s="78"/>
      <c r="DKG44" s="78"/>
      <c r="DKH44" s="78"/>
      <c r="DKI44" s="78"/>
      <c r="DKJ44" s="78"/>
      <c r="DKK44" s="78"/>
      <c r="DKL44" s="78"/>
      <c r="DKM44" s="78"/>
      <c r="DKN44" s="78"/>
      <c r="DKO44" s="78"/>
      <c r="DKP44" s="78"/>
      <c r="DKQ44" s="78"/>
      <c r="DKR44" s="78"/>
      <c r="DKS44" s="78"/>
      <c r="DKT44" s="78"/>
      <c r="DKU44" s="78"/>
      <c r="DKV44" s="78"/>
      <c r="DKW44" s="78"/>
      <c r="DKX44" s="78"/>
      <c r="DKY44" s="78"/>
      <c r="DKZ44" s="78"/>
      <c r="DLA44" s="78"/>
      <c r="DLB44" s="78"/>
      <c r="DLC44" s="78"/>
      <c r="DLD44" s="78"/>
      <c r="DLE44" s="78"/>
      <c r="DLF44" s="78"/>
      <c r="DLG44" s="78"/>
      <c r="DLH44" s="78"/>
      <c r="DLI44" s="78"/>
      <c r="DLJ44" s="78"/>
      <c r="DLK44" s="78"/>
      <c r="DLL44" s="78"/>
      <c r="DLM44" s="78"/>
      <c r="DLN44" s="78"/>
      <c r="DLO44" s="78"/>
      <c r="DLP44" s="78"/>
      <c r="DLQ44" s="78"/>
      <c r="DLR44" s="78"/>
      <c r="DLS44" s="78"/>
      <c r="DLT44" s="78"/>
      <c r="DLU44" s="78"/>
      <c r="DLV44" s="78"/>
      <c r="DLW44" s="78"/>
      <c r="DLX44" s="78"/>
      <c r="DLY44" s="78"/>
      <c r="DLZ44" s="78"/>
      <c r="DMA44" s="78"/>
      <c r="DMB44" s="78"/>
      <c r="DMC44" s="78"/>
      <c r="DMD44" s="78"/>
      <c r="DME44" s="78"/>
      <c r="DMF44" s="78"/>
      <c r="DMG44" s="78"/>
      <c r="DMH44" s="78"/>
      <c r="DMI44" s="78"/>
      <c r="DMJ44" s="78"/>
      <c r="DMK44" s="78"/>
      <c r="DML44" s="78"/>
      <c r="DMM44" s="78"/>
      <c r="DMN44" s="78"/>
      <c r="DMO44" s="78"/>
      <c r="DMP44" s="78"/>
      <c r="DMQ44" s="78"/>
      <c r="DMR44" s="78"/>
      <c r="DMS44" s="78"/>
      <c r="DMT44" s="78"/>
      <c r="DMU44" s="78"/>
      <c r="DMV44" s="78"/>
      <c r="DMW44" s="78"/>
      <c r="DMX44" s="78"/>
      <c r="DMY44" s="78"/>
      <c r="DMZ44" s="78"/>
      <c r="DNA44" s="78"/>
      <c r="DNB44" s="78"/>
      <c r="DNC44" s="78"/>
      <c r="DND44" s="78"/>
      <c r="DNE44" s="78"/>
      <c r="DNF44" s="78"/>
      <c r="DNG44" s="78"/>
      <c r="DNH44" s="78"/>
      <c r="DNI44" s="78"/>
      <c r="DNJ44" s="78"/>
      <c r="DNK44" s="78"/>
      <c r="DNL44" s="78"/>
      <c r="DNM44" s="78"/>
      <c r="DNN44" s="78"/>
      <c r="DNO44" s="78"/>
      <c r="DNP44" s="78"/>
      <c r="DNQ44" s="78"/>
      <c r="DNR44" s="78"/>
      <c r="DNS44" s="78"/>
      <c r="DNT44" s="78"/>
      <c r="DNU44" s="78"/>
      <c r="DNV44" s="78"/>
      <c r="DNW44" s="78"/>
      <c r="DNX44" s="78"/>
      <c r="DNY44" s="78"/>
      <c r="DNZ44" s="78"/>
      <c r="DOA44" s="78"/>
      <c r="DOB44" s="78"/>
      <c r="DOC44" s="78"/>
      <c r="DOD44" s="78"/>
      <c r="DOE44" s="78"/>
      <c r="DOF44" s="78"/>
      <c r="DOG44" s="78"/>
      <c r="DOH44" s="78"/>
      <c r="DOI44" s="78"/>
      <c r="DOJ44" s="78"/>
      <c r="DOK44" s="78"/>
      <c r="DOL44" s="78"/>
      <c r="DOM44" s="78"/>
      <c r="DON44" s="78"/>
      <c r="DOO44" s="78"/>
      <c r="DOP44" s="78"/>
      <c r="DOQ44" s="78"/>
      <c r="DOR44" s="78"/>
      <c r="DOS44" s="78"/>
      <c r="DOT44" s="78"/>
      <c r="DOU44" s="78"/>
      <c r="DOV44" s="78"/>
      <c r="DOW44" s="78"/>
      <c r="DOX44" s="78"/>
      <c r="DOY44" s="78"/>
      <c r="DOZ44" s="78"/>
      <c r="DPA44" s="78"/>
      <c r="DPB44" s="78"/>
      <c r="DPC44" s="78"/>
      <c r="DPD44" s="78"/>
      <c r="DPE44" s="78"/>
      <c r="DPF44" s="78"/>
      <c r="DPG44" s="78"/>
      <c r="DPH44" s="78"/>
      <c r="DPI44" s="78"/>
      <c r="DPJ44" s="78"/>
      <c r="DPK44" s="78"/>
      <c r="DPL44" s="78"/>
      <c r="DPM44" s="78"/>
      <c r="DPN44" s="78"/>
      <c r="DPO44" s="78"/>
      <c r="DPP44" s="78"/>
      <c r="DPQ44" s="78"/>
      <c r="DPR44" s="78"/>
      <c r="DPS44" s="78"/>
      <c r="DPT44" s="78"/>
      <c r="DPU44" s="78"/>
      <c r="DPV44" s="78"/>
      <c r="DPW44" s="78"/>
      <c r="DPX44" s="78"/>
      <c r="DPY44" s="78"/>
      <c r="DPZ44" s="78"/>
      <c r="DQA44" s="78"/>
      <c r="DQB44" s="78"/>
      <c r="DQC44" s="78"/>
      <c r="DQD44" s="78"/>
      <c r="DQE44" s="78"/>
      <c r="DQF44" s="78"/>
      <c r="DQG44" s="78"/>
      <c r="DQH44" s="78"/>
      <c r="DQI44" s="78"/>
      <c r="DQJ44" s="78"/>
      <c r="DQK44" s="78"/>
      <c r="DQL44" s="78"/>
      <c r="DQM44" s="78"/>
      <c r="DQN44" s="78"/>
      <c r="DQO44" s="78"/>
      <c r="DQP44" s="78"/>
      <c r="DQQ44" s="78"/>
      <c r="DQR44" s="78"/>
      <c r="DQS44" s="78"/>
      <c r="DQT44" s="78"/>
      <c r="DQU44" s="78"/>
      <c r="DQV44" s="78"/>
      <c r="DQW44" s="78"/>
      <c r="DQX44" s="78"/>
      <c r="DQY44" s="78"/>
      <c r="DQZ44" s="78"/>
      <c r="DRA44" s="78"/>
      <c r="DRB44" s="78"/>
      <c r="DRC44" s="78"/>
      <c r="DRD44" s="78"/>
      <c r="DRE44" s="78"/>
      <c r="DRF44" s="78"/>
      <c r="DRG44" s="78"/>
      <c r="DRH44" s="78"/>
      <c r="DRI44" s="78"/>
      <c r="DRJ44" s="78"/>
      <c r="DRK44" s="78"/>
      <c r="DRL44" s="78"/>
      <c r="DRM44" s="78"/>
      <c r="DRN44" s="78"/>
      <c r="DRO44" s="78"/>
      <c r="DRP44" s="78"/>
      <c r="DRQ44" s="78"/>
      <c r="DRR44" s="78"/>
      <c r="DRS44" s="78"/>
      <c r="DRT44" s="78"/>
      <c r="DRU44" s="78"/>
      <c r="DRV44" s="78"/>
      <c r="DRW44" s="78"/>
      <c r="DRX44" s="78"/>
      <c r="DRY44" s="78"/>
      <c r="DRZ44" s="78"/>
      <c r="DSA44" s="78"/>
      <c r="DSB44" s="78"/>
      <c r="DSC44" s="78"/>
      <c r="DSD44" s="78"/>
      <c r="DSE44" s="78"/>
      <c r="DSF44" s="78"/>
      <c r="DSG44" s="78"/>
      <c r="DSH44" s="78"/>
      <c r="DSI44" s="78"/>
      <c r="DSJ44" s="78"/>
      <c r="DSK44" s="78"/>
      <c r="DSL44" s="78"/>
      <c r="DSM44" s="78"/>
      <c r="DSN44" s="78"/>
      <c r="DSO44" s="78"/>
      <c r="DSP44" s="78"/>
      <c r="DSQ44" s="78"/>
      <c r="DSR44" s="78"/>
      <c r="DSS44" s="78"/>
      <c r="DST44" s="78"/>
      <c r="DSU44" s="78"/>
      <c r="DSV44" s="78"/>
      <c r="DSW44" s="78"/>
      <c r="DSX44" s="78"/>
      <c r="DSY44" s="78"/>
      <c r="DSZ44" s="78"/>
      <c r="DTA44" s="78"/>
      <c r="DTB44" s="78"/>
      <c r="DTC44" s="78"/>
      <c r="DTD44" s="78"/>
      <c r="DTE44" s="78"/>
      <c r="DTF44" s="78"/>
      <c r="DTG44" s="78"/>
      <c r="DTH44" s="78"/>
      <c r="DTI44" s="78"/>
      <c r="DTJ44" s="78"/>
      <c r="DTK44" s="78"/>
      <c r="DTL44" s="78"/>
      <c r="DTM44" s="78"/>
      <c r="DTN44" s="78"/>
      <c r="DTO44" s="78"/>
      <c r="DTP44" s="78"/>
      <c r="DTQ44" s="78"/>
      <c r="DTR44" s="78"/>
      <c r="DTS44" s="78"/>
      <c r="DTT44" s="78"/>
      <c r="DTU44" s="78"/>
      <c r="DTV44" s="78"/>
      <c r="DTW44" s="78"/>
      <c r="DTX44" s="78"/>
      <c r="DTY44" s="78"/>
      <c r="DTZ44" s="78"/>
      <c r="DUA44" s="78"/>
      <c r="DUB44" s="78"/>
      <c r="DUC44" s="78"/>
      <c r="DUD44" s="78"/>
      <c r="DUE44" s="78"/>
      <c r="DUF44" s="78"/>
      <c r="DUG44" s="78"/>
      <c r="DUH44" s="78"/>
      <c r="DUI44" s="78"/>
      <c r="DUJ44" s="78"/>
      <c r="DUK44" s="78"/>
      <c r="DUL44" s="78"/>
      <c r="DUM44" s="78"/>
      <c r="DUN44" s="78"/>
      <c r="DUO44" s="78"/>
      <c r="DUP44" s="78"/>
      <c r="DUQ44" s="78"/>
      <c r="DUR44" s="78"/>
      <c r="DUS44" s="78"/>
      <c r="DUT44" s="78"/>
      <c r="DUU44" s="78"/>
      <c r="DUV44" s="78"/>
      <c r="DUW44" s="78"/>
      <c r="DUX44" s="78"/>
      <c r="DUY44" s="78"/>
      <c r="DUZ44" s="78"/>
      <c r="DVA44" s="78"/>
      <c r="DVB44" s="78"/>
      <c r="DVC44" s="78"/>
      <c r="DVD44" s="78"/>
      <c r="DVE44" s="78"/>
      <c r="DVF44" s="78"/>
      <c r="DVG44" s="78"/>
      <c r="DVH44" s="78"/>
      <c r="DVI44" s="78"/>
      <c r="DVJ44" s="78"/>
      <c r="DVK44" s="78"/>
      <c r="DVL44" s="78"/>
      <c r="DVM44" s="78"/>
      <c r="DVN44" s="78"/>
      <c r="DVO44" s="78"/>
      <c r="DVP44" s="78"/>
      <c r="DVQ44" s="78"/>
      <c r="DVR44" s="78"/>
      <c r="DVS44" s="78"/>
      <c r="DVT44" s="78"/>
      <c r="DVU44" s="78"/>
      <c r="DVV44" s="78"/>
      <c r="DVW44" s="78"/>
      <c r="DVX44" s="78"/>
      <c r="DVY44" s="78"/>
      <c r="DVZ44" s="78"/>
      <c r="DWA44" s="78"/>
      <c r="DWB44" s="78"/>
      <c r="DWC44" s="78"/>
      <c r="DWD44" s="78"/>
      <c r="DWE44" s="78"/>
      <c r="DWF44" s="78"/>
      <c r="DWG44" s="78"/>
      <c r="DWH44" s="78"/>
      <c r="DWI44" s="78"/>
      <c r="DWJ44" s="78"/>
      <c r="DWK44" s="78"/>
      <c r="DWL44" s="78"/>
      <c r="DWM44" s="78"/>
      <c r="DWN44" s="78"/>
      <c r="DWO44" s="78"/>
      <c r="DWP44" s="78"/>
      <c r="DWQ44" s="78"/>
      <c r="DWR44" s="78"/>
      <c r="DWS44" s="78"/>
      <c r="DWT44" s="78"/>
      <c r="DWU44" s="78"/>
      <c r="DWV44" s="78"/>
      <c r="DWW44" s="78"/>
      <c r="DWX44" s="78"/>
      <c r="DWY44" s="78"/>
      <c r="DWZ44" s="78"/>
      <c r="DXA44" s="78"/>
      <c r="DXB44" s="78"/>
      <c r="DXC44" s="78"/>
      <c r="DXD44" s="78"/>
      <c r="DXE44" s="78"/>
      <c r="DXF44" s="78"/>
      <c r="DXG44" s="78"/>
      <c r="DXH44" s="78"/>
      <c r="DXI44" s="78"/>
      <c r="DXJ44" s="78"/>
      <c r="DXK44" s="78"/>
      <c r="DXL44" s="78"/>
      <c r="DXM44" s="78"/>
      <c r="DXN44" s="78"/>
      <c r="DXO44" s="78"/>
      <c r="DXP44" s="78"/>
      <c r="DXQ44" s="78"/>
      <c r="DXR44" s="78"/>
      <c r="DXS44" s="78"/>
      <c r="DXT44" s="78"/>
      <c r="DXU44" s="78"/>
      <c r="DXV44" s="78"/>
      <c r="DXW44" s="78"/>
      <c r="DXX44" s="78"/>
      <c r="DXY44" s="78"/>
      <c r="DXZ44" s="78"/>
      <c r="DYA44" s="78"/>
      <c r="DYB44" s="78"/>
      <c r="DYC44" s="78"/>
      <c r="DYD44" s="78"/>
      <c r="DYE44" s="78"/>
      <c r="DYF44" s="78"/>
      <c r="DYG44" s="78"/>
      <c r="DYH44" s="78"/>
      <c r="DYI44" s="78"/>
      <c r="DYJ44" s="78"/>
      <c r="DYK44" s="78"/>
      <c r="DYL44" s="78"/>
      <c r="DYM44" s="78"/>
      <c r="DYN44" s="78"/>
      <c r="DYO44" s="78"/>
      <c r="DYP44" s="78"/>
      <c r="DYQ44" s="78"/>
      <c r="DYR44" s="78"/>
      <c r="DYS44" s="78"/>
      <c r="DYT44" s="78"/>
      <c r="DYU44" s="78"/>
      <c r="DYV44" s="78"/>
      <c r="DYW44" s="78"/>
      <c r="DYX44" s="78"/>
      <c r="DYY44" s="78"/>
      <c r="DYZ44" s="78"/>
      <c r="DZA44" s="78"/>
      <c r="DZB44" s="78"/>
      <c r="DZC44" s="78"/>
      <c r="DZD44" s="78"/>
      <c r="DZE44" s="78"/>
      <c r="DZF44" s="78"/>
      <c r="DZG44" s="78"/>
      <c r="DZH44" s="78"/>
      <c r="DZI44" s="78"/>
      <c r="DZJ44" s="78"/>
      <c r="DZK44" s="78"/>
      <c r="DZL44" s="78"/>
      <c r="DZM44" s="78"/>
      <c r="DZN44" s="78"/>
      <c r="DZO44" s="78"/>
      <c r="DZP44" s="78"/>
      <c r="DZQ44" s="78"/>
      <c r="DZR44" s="78"/>
      <c r="DZS44" s="78"/>
      <c r="DZT44" s="78"/>
      <c r="DZU44" s="78"/>
      <c r="DZV44" s="78"/>
      <c r="DZW44" s="78"/>
      <c r="DZX44" s="78"/>
      <c r="DZY44" s="78"/>
      <c r="DZZ44" s="78"/>
      <c r="EAA44" s="78"/>
      <c r="EAB44" s="78"/>
      <c r="EAC44" s="78"/>
      <c r="EAD44" s="78"/>
      <c r="EAE44" s="78"/>
      <c r="EAF44" s="78"/>
      <c r="EAG44" s="78"/>
      <c r="EAH44" s="78"/>
      <c r="EAI44" s="78"/>
      <c r="EAJ44" s="78"/>
      <c r="EAK44" s="78"/>
      <c r="EAL44" s="78"/>
      <c r="EAM44" s="78"/>
      <c r="EAN44" s="78"/>
      <c r="EAO44" s="78"/>
      <c r="EAP44" s="78"/>
      <c r="EAQ44" s="78"/>
      <c r="EAR44" s="78"/>
      <c r="EAS44" s="78"/>
      <c r="EAT44" s="78"/>
      <c r="EAU44" s="78"/>
      <c r="EAV44" s="78"/>
      <c r="EAW44" s="78"/>
      <c r="EAX44" s="78"/>
      <c r="EAY44" s="78"/>
      <c r="EAZ44" s="78"/>
      <c r="EBA44" s="78"/>
      <c r="EBB44" s="78"/>
      <c r="EBC44" s="78"/>
      <c r="EBD44" s="78"/>
      <c r="EBE44" s="78"/>
      <c r="EBF44" s="78"/>
      <c r="EBG44" s="78"/>
      <c r="EBH44" s="78"/>
      <c r="EBI44" s="78"/>
      <c r="EBJ44" s="78"/>
      <c r="EBK44" s="78"/>
      <c r="EBL44" s="78"/>
      <c r="EBM44" s="78"/>
      <c r="EBN44" s="78"/>
      <c r="EBO44" s="78"/>
      <c r="EBP44" s="78"/>
      <c r="EBQ44" s="78"/>
      <c r="EBR44" s="78"/>
      <c r="EBS44" s="78"/>
      <c r="EBT44" s="78"/>
      <c r="EBU44" s="78"/>
      <c r="EBV44" s="78"/>
      <c r="EBW44" s="78"/>
      <c r="EBX44" s="78"/>
      <c r="EBY44" s="78"/>
      <c r="EBZ44" s="78"/>
      <c r="ECA44" s="78"/>
      <c r="ECB44" s="78"/>
      <c r="ECC44" s="78"/>
      <c r="ECD44" s="78"/>
      <c r="ECE44" s="78"/>
      <c r="ECF44" s="78"/>
      <c r="ECG44" s="78"/>
      <c r="ECH44" s="78"/>
      <c r="ECI44" s="78"/>
      <c r="ECJ44" s="78"/>
      <c r="ECK44" s="78"/>
      <c r="ECL44" s="78"/>
      <c r="ECM44" s="78"/>
      <c r="ECN44" s="78"/>
      <c r="ECO44" s="78"/>
      <c r="ECP44" s="78"/>
      <c r="ECQ44" s="78"/>
      <c r="ECR44" s="78"/>
      <c r="ECS44" s="78"/>
      <c r="ECT44" s="78"/>
      <c r="ECU44" s="78"/>
      <c r="ECV44" s="78"/>
      <c r="ECW44" s="78"/>
      <c r="ECX44" s="78"/>
      <c r="ECY44" s="78"/>
      <c r="ECZ44" s="78"/>
      <c r="EDA44" s="78"/>
      <c r="EDB44" s="78"/>
      <c r="EDC44" s="78"/>
      <c r="EDD44" s="78"/>
      <c r="EDE44" s="78"/>
      <c r="EDF44" s="78"/>
      <c r="EDG44" s="78"/>
      <c r="EDH44" s="78"/>
      <c r="EDI44" s="78"/>
      <c r="EDJ44" s="78"/>
      <c r="EDK44" s="78"/>
      <c r="EDL44" s="78"/>
      <c r="EDM44" s="78"/>
      <c r="EDN44" s="78"/>
      <c r="EDO44" s="78"/>
      <c r="EDP44" s="78"/>
      <c r="EDQ44" s="78"/>
      <c r="EDR44" s="78"/>
      <c r="EDS44" s="78"/>
      <c r="EDT44" s="78"/>
      <c r="EDU44" s="78"/>
      <c r="EDV44" s="78"/>
      <c r="EDW44" s="78"/>
      <c r="EDX44" s="78"/>
      <c r="EDY44" s="78"/>
      <c r="EDZ44" s="78"/>
      <c r="EEA44" s="78"/>
      <c r="EEB44" s="78"/>
      <c r="EEC44" s="78"/>
      <c r="EED44" s="78"/>
      <c r="EEE44" s="78"/>
      <c r="EEF44" s="78"/>
      <c r="EEG44" s="78"/>
      <c r="EEH44" s="78"/>
      <c r="EEI44" s="78"/>
      <c r="EEJ44" s="78"/>
      <c r="EEK44" s="78"/>
      <c r="EEL44" s="78"/>
      <c r="EEM44" s="78"/>
      <c r="EEN44" s="78"/>
      <c r="EEO44" s="78"/>
      <c r="EEP44" s="78"/>
      <c r="EEQ44" s="78"/>
      <c r="EER44" s="78"/>
      <c r="EES44" s="78"/>
      <c r="EET44" s="78"/>
      <c r="EEU44" s="78"/>
      <c r="EEV44" s="78"/>
      <c r="EEW44" s="78"/>
      <c r="EEX44" s="78"/>
      <c r="EEY44" s="78"/>
      <c r="EEZ44" s="78"/>
      <c r="EFA44" s="78"/>
      <c r="EFB44" s="78"/>
      <c r="EFC44" s="78"/>
      <c r="EFD44" s="78"/>
      <c r="EFE44" s="78"/>
      <c r="EFF44" s="78"/>
      <c r="EFG44" s="78"/>
      <c r="EFH44" s="78"/>
      <c r="EFI44" s="78"/>
      <c r="EFJ44" s="78"/>
      <c r="EFK44" s="78"/>
      <c r="EFL44" s="78"/>
      <c r="EFM44" s="78"/>
      <c r="EFN44" s="78"/>
      <c r="EFO44" s="78"/>
      <c r="EFP44" s="78"/>
      <c r="EFQ44" s="78"/>
      <c r="EFR44" s="78"/>
      <c r="EFS44" s="78"/>
      <c r="EFT44" s="78"/>
      <c r="EFU44" s="78"/>
      <c r="EFV44" s="78"/>
      <c r="EFW44" s="78"/>
      <c r="EFX44" s="78"/>
      <c r="EFY44" s="78"/>
      <c r="EFZ44" s="78"/>
      <c r="EGA44" s="78"/>
      <c r="EGB44" s="78"/>
      <c r="EGC44" s="78"/>
      <c r="EGD44" s="78"/>
      <c r="EGE44" s="78"/>
      <c r="EGF44" s="78"/>
      <c r="EGG44" s="78"/>
      <c r="EGH44" s="78"/>
      <c r="EGI44" s="78"/>
      <c r="EGJ44" s="78"/>
      <c r="EGK44" s="78"/>
      <c r="EGL44" s="78"/>
      <c r="EGM44" s="78"/>
      <c r="EGN44" s="78"/>
      <c r="EGO44" s="78"/>
      <c r="EGP44" s="78"/>
      <c r="EGQ44" s="78"/>
      <c r="EGR44" s="78"/>
      <c r="EGS44" s="78"/>
      <c r="EGT44" s="78"/>
      <c r="EGU44" s="78"/>
      <c r="EGV44" s="78"/>
      <c r="EGW44" s="78"/>
      <c r="EGX44" s="78"/>
      <c r="EGY44" s="78"/>
      <c r="EGZ44" s="78"/>
      <c r="EHA44" s="78"/>
      <c r="EHB44" s="78"/>
      <c r="EHC44" s="78"/>
      <c r="EHD44" s="78"/>
      <c r="EHE44" s="78"/>
      <c r="EHF44" s="78"/>
      <c r="EHG44" s="78"/>
      <c r="EHH44" s="78"/>
      <c r="EHI44" s="78"/>
      <c r="EHJ44" s="78"/>
      <c r="EHK44" s="78"/>
      <c r="EHL44" s="78"/>
      <c r="EHM44" s="78"/>
      <c r="EHN44" s="78"/>
      <c r="EHO44" s="78"/>
      <c r="EHP44" s="78"/>
      <c r="EHQ44" s="78"/>
      <c r="EHR44" s="78"/>
      <c r="EHS44" s="78"/>
      <c r="EHT44" s="78"/>
      <c r="EHU44" s="78"/>
      <c r="EHV44" s="78"/>
      <c r="EHW44" s="78"/>
      <c r="EHX44" s="78"/>
      <c r="EHY44" s="78"/>
      <c r="EHZ44" s="78"/>
      <c r="EIA44" s="78"/>
      <c r="EIB44" s="78"/>
      <c r="EIC44" s="78"/>
      <c r="EID44" s="78"/>
      <c r="EIE44" s="78"/>
      <c r="EIF44" s="78"/>
      <c r="EIG44" s="78"/>
      <c r="EIH44" s="78"/>
      <c r="EII44" s="78"/>
      <c r="EIJ44" s="78"/>
      <c r="EIK44" s="78"/>
      <c r="EIL44" s="78"/>
      <c r="EIM44" s="78"/>
      <c r="EIN44" s="78"/>
      <c r="EIO44" s="78"/>
      <c r="EIP44" s="78"/>
      <c r="EIQ44" s="78"/>
      <c r="EIR44" s="78"/>
      <c r="EIS44" s="78"/>
      <c r="EIT44" s="78"/>
      <c r="EIU44" s="78"/>
      <c r="EIV44" s="78"/>
      <c r="EIW44" s="78"/>
      <c r="EIX44" s="78"/>
      <c r="EIY44" s="78"/>
      <c r="EIZ44" s="78"/>
      <c r="EJA44" s="78"/>
      <c r="EJB44" s="78"/>
      <c r="EJC44" s="78"/>
      <c r="EJD44" s="78"/>
      <c r="EJE44" s="78"/>
      <c r="EJF44" s="78"/>
      <c r="EJG44" s="78"/>
      <c r="EJH44" s="78"/>
      <c r="EJI44" s="78"/>
      <c r="EJJ44" s="78"/>
      <c r="EJK44" s="78"/>
      <c r="EJL44" s="78"/>
      <c r="EJM44" s="78"/>
      <c r="EJN44" s="78"/>
      <c r="EJO44" s="78"/>
      <c r="EJP44" s="78"/>
      <c r="EJQ44" s="78"/>
      <c r="EJR44" s="78"/>
      <c r="EJS44" s="78"/>
      <c r="EJT44" s="78"/>
      <c r="EJU44" s="78"/>
      <c r="EJV44" s="78"/>
      <c r="EJW44" s="78"/>
      <c r="EJX44" s="78"/>
      <c r="EJY44" s="78"/>
      <c r="EJZ44" s="78"/>
      <c r="EKA44" s="78"/>
      <c r="EKB44" s="78"/>
      <c r="EKC44" s="78"/>
      <c r="EKD44" s="78"/>
      <c r="EKE44" s="78"/>
      <c r="EKF44" s="78"/>
      <c r="EKG44" s="78"/>
      <c r="EKH44" s="78"/>
      <c r="EKI44" s="78"/>
      <c r="EKJ44" s="78"/>
      <c r="EKK44" s="78"/>
      <c r="EKL44" s="78"/>
      <c r="EKM44" s="78"/>
      <c r="EKN44" s="78"/>
      <c r="EKO44" s="78"/>
      <c r="EKP44" s="78"/>
      <c r="EKQ44" s="78"/>
      <c r="EKR44" s="78"/>
      <c r="EKS44" s="78"/>
      <c r="EKT44" s="78"/>
      <c r="EKU44" s="78"/>
      <c r="EKV44" s="78"/>
      <c r="EKW44" s="78"/>
      <c r="EKX44" s="78"/>
      <c r="EKY44" s="78"/>
      <c r="EKZ44" s="78"/>
      <c r="ELA44" s="78"/>
      <c r="ELB44" s="78"/>
      <c r="ELC44" s="78"/>
      <c r="ELD44" s="78"/>
      <c r="ELE44" s="78"/>
      <c r="ELF44" s="78"/>
      <c r="ELG44" s="78"/>
      <c r="ELH44" s="78"/>
      <c r="ELI44" s="78"/>
      <c r="ELJ44" s="78"/>
      <c r="ELK44" s="78"/>
      <c r="ELL44" s="78"/>
      <c r="ELM44" s="78"/>
      <c r="ELN44" s="78"/>
      <c r="ELO44" s="78"/>
      <c r="ELP44" s="78"/>
      <c r="ELQ44" s="78"/>
      <c r="ELR44" s="78"/>
      <c r="ELS44" s="78"/>
      <c r="ELT44" s="78"/>
      <c r="ELU44" s="78"/>
      <c r="ELV44" s="78"/>
      <c r="ELW44" s="78"/>
      <c r="ELX44" s="78"/>
      <c r="ELY44" s="78"/>
      <c r="ELZ44" s="78"/>
      <c r="EMA44" s="78"/>
      <c r="EMB44" s="78"/>
      <c r="EMC44" s="78"/>
      <c r="EMD44" s="78"/>
      <c r="EME44" s="78"/>
      <c r="EMF44" s="78"/>
      <c r="EMG44" s="78"/>
      <c r="EMH44" s="78"/>
      <c r="EMI44" s="78"/>
      <c r="EMJ44" s="78"/>
      <c r="EMK44" s="78"/>
      <c r="EML44" s="78"/>
      <c r="EMM44" s="78"/>
      <c r="EMN44" s="78"/>
      <c r="EMO44" s="78"/>
      <c r="EMP44" s="78"/>
      <c r="EMQ44" s="78"/>
      <c r="EMR44" s="78"/>
      <c r="EMS44" s="78"/>
      <c r="EMT44" s="78"/>
      <c r="EMU44" s="78"/>
      <c r="EMV44" s="78"/>
      <c r="EMW44" s="78"/>
      <c r="EMX44" s="78"/>
      <c r="EMY44" s="78"/>
      <c r="EMZ44" s="78"/>
      <c r="ENA44" s="78"/>
      <c r="ENB44" s="78"/>
      <c r="ENC44" s="78"/>
      <c r="END44" s="78"/>
      <c r="ENE44" s="78"/>
      <c r="ENF44" s="78"/>
      <c r="ENG44" s="78"/>
      <c r="ENH44" s="78"/>
      <c r="ENI44" s="78"/>
      <c r="ENJ44" s="78"/>
      <c r="ENK44" s="78"/>
      <c r="ENL44" s="78"/>
      <c r="ENM44" s="78"/>
      <c r="ENN44" s="78"/>
      <c r="ENO44" s="78"/>
      <c r="ENP44" s="78"/>
      <c r="ENQ44" s="78"/>
      <c r="ENR44" s="78"/>
      <c r="ENS44" s="78"/>
      <c r="ENT44" s="78"/>
      <c r="ENU44" s="78"/>
      <c r="ENV44" s="78"/>
      <c r="ENW44" s="78"/>
      <c r="ENX44" s="78"/>
      <c r="ENY44" s="78"/>
      <c r="ENZ44" s="78"/>
      <c r="EOA44" s="78"/>
      <c r="EOB44" s="78"/>
      <c r="EOC44" s="78"/>
      <c r="EOD44" s="78"/>
      <c r="EOE44" s="78"/>
      <c r="EOF44" s="78"/>
      <c r="EOG44" s="78"/>
      <c r="EOH44" s="78"/>
      <c r="EOI44" s="78"/>
      <c r="EOJ44" s="78"/>
      <c r="EOK44" s="78"/>
      <c r="EOL44" s="78"/>
      <c r="EOM44" s="78"/>
      <c r="EON44" s="78"/>
      <c r="EOO44" s="78"/>
      <c r="EOP44" s="78"/>
      <c r="EOQ44" s="78"/>
      <c r="EOR44" s="78"/>
      <c r="EOS44" s="78"/>
      <c r="EOT44" s="78"/>
      <c r="EOU44" s="78"/>
      <c r="EOV44" s="78"/>
      <c r="EOW44" s="78"/>
      <c r="EOX44" s="78"/>
      <c r="EOY44" s="78"/>
      <c r="EOZ44" s="78"/>
      <c r="EPA44" s="78"/>
      <c r="EPB44" s="78"/>
      <c r="EPC44" s="78"/>
      <c r="EPD44" s="78"/>
      <c r="EPE44" s="78"/>
      <c r="EPF44" s="78"/>
      <c r="EPG44" s="78"/>
      <c r="EPH44" s="78"/>
      <c r="EPI44" s="78"/>
      <c r="EPJ44" s="78"/>
      <c r="EPK44" s="78"/>
      <c r="EPL44" s="78"/>
      <c r="EPM44" s="78"/>
      <c r="EPN44" s="78"/>
      <c r="EPO44" s="78"/>
      <c r="EPP44" s="78"/>
      <c r="EPQ44" s="78"/>
      <c r="EPR44" s="78"/>
      <c r="EPS44" s="78"/>
      <c r="EPT44" s="78"/>
      <c r="EPU44" s="78"/>
      <c r="EPV44" s="78"/>
      <c r="EPW44" s="78"/>
      <c r="EPX44" s="78"/>
      <c r="EPY44" s="78"/>
      <c r="EPZ44" s="78"/>
      <c r="EQA44" s="78"/>
      <c r="EQB44" s="78"/>
      <c r="EQC44" s="78"/>
      <c r="EQD44" s="78"/>
      <c r="EQE44" s="78"/>
      <c r="EQF44" s="78"/>
      <c r="EQG44" s="78"/>
      <c r="EQH44" s="78"/>
      <c r="EQI44" s="78"/>
      <c r="EQJ44" s="78"/>
      <c r="EQK44" s="78"/>
      <c r="EQL44" s="78"/>
      <c r="EQM44" s="78"/>
      <c r="EQN44" s="78"/>
      <c r="EQO44" s="78"/>
      <c r="EQP44" s="78"/>
      <c r="EQQ44" s="78"/>
      <c r="EQR44" s="78"/>
      <c r="EQS44" s="78"/>
      <c r="EQT44" s="78"/>
      <c r="EQU44" s="78"/>
      <c r="EQV44" s="78"/>
      <c r="EQW44" s="78"/>
      <c r="EQX44" s="78"/>
      <c r="EQY44" s="78"/>
      <c r="EQZ44" s="78"/>
      <c r="ERA44" s="78"/>
      <c r="ERB44" s="78"/>
      <c r="ERC44" s="78"/>
      <c r="ERD44" s="78"/>
      <c r="ERE44" s="78"/>
      <c r="ERF44" s="78"/>
      <c r="ERG44" s="78"/>
      <c r="ERH44" s="78"/>
      <c r="ERI44" s="78"/>
      <c r="ERJ44" s="78"/>
      <c r="ERK44" s="78"/>
      <c r="ERL44" s="78"/>
      <c r="ERM44" s="78"/>
      <c r="ERN44" s="78"/>
      <c r="ERO44" s="78"/>
      <c r="ERP44" s="78"/>
      <c r="ERQ44" s="78"/>
      <c r="ERR44" s="78"/>
      <c r="ERS44" s="78"/>
      <c r="ERT44" s="78"/>
      <c r="ERU44" s="78"/>
      <c r="ERV44" s="78"/>
      <c r="ERW44" s="78"/>
      <c r="ERX44" s="78"/>
      <c r="ERY44" s="78"/>
      <c r="ERZ44" s="78"/>
      <c r="ESA44" s="78"/>
      <c r="ESB44" s="78"/>
      <c r="ESC44" s="78"/>
      <c r="ESD44" s="78"/>
      <c r="ESE44" s="78"/>
      <c r="ESF44" s="78"/>
      <c r="ESG44" s="78"/>
      <c r="ESH44" s="78"/>
      <c r="ESI44" s="78"/>
      <c r="ESJ44" s="78"/>
      <c r="ESK44" s="78"/>
      <c r="ESL44" s="78"/>
      <c r="ESM44" s="78"/>
      <c r="ESN44" s="78"/>
      <c r="ESO44" s="78"/>
      <c r="ESP44" s="78"/>
      <c r="ESQ44" s="78"/>
      <c r="ESR44" s="78"/>
      <c r="ESS44" s="78"/>
      <c r="EST44" s="78"/>
      <c r="ESU44" s="78"/>
      <c r="ESV44" s="78"/>
      <c r="ESW44" s="78"/>
      <c r="ESX44" s="78"/>
      <c r="ESY44" s="78"/>
      <c r="ESZ44" s="78"/>
      <c r="ETA44" s="78"/>
      <c r="ETB44" s="78"/>
      <c r="ETC44" s="78"/>
      <c r="ETD44" s="78"/>
      <c r="ETE44" s="78"/>
      <c r="ETF44" s="78"/>
      <c r="ETG44" s="78"/>
      <c r="ETH44" s="78"/>
      <c r="ETI44" s="78"/>
      <c r="ETJ44" s="78"/>
      <c r="ETK44" s="78"/>
      <c r="ETL44" s="78"/>
      <c r="ETM44" s="78"/>
      <c r="ETN44" s="78"/>
      <c r="ETO44" s="78"/>
      <c r="ETP44" s="78"/>
      <c r="ETQ44" s="78"/>
      <c r="ETR44" s="78"/>
      <c r="ETS44" s="78"/>
      <c r="ETT44" s="78"/>
      <c r="ETU44" s="78"/>
      <c r="ETV44" s="78"/>
      <c r="ETW44" s="78"/>
      <c r="ETX44" s="78"/>
      <c r="ETY44" s="78"/>
      <c r="ETZ44" s="78"/>
      <c r="EUA44" s="78"/>
      <c r="EUB44" s="78"/>
      <c r="EUC44" s="78"/>
      <c r="EUD44" s="78"/>
      <c r="EUE44" s="78"/>
      <c r="EUF44" s="78"/>
      <c r="EUG44" s="78"/>
      <c r="EUH44" s="78"/>
      <c r="EUI44" s="78"/>
      <c r="EUJ44" s="78"/>
      <c r="EUK44" s="78"/>
      <c r="EUL44" s="78"/>
      <c r="EUM44" s="78"/>
      <c r="EUN44" s="78"/>
      <c r="EUO44" s="78"/>
      <c r="EUP44" s="78"/>
      <c r="EUQ44" s="78"/>
      <c r="EUR44" s="78"/>
      <c r="EUS44" s="78"/>
      <c r="EUT44" s="78"/>
      <c r="EUU44" s="78"/>
      <c r="EUV44" s="78"/>
      <c r="EUW44" s="78"/>
      <c r="EUX44" s="78"/>
      <c r="EUY44" s="78"/>
      <c r="EUZ44" s="78"/>
      <c r="EVA44" s="78"/>
      <c r="EVB44" s="78"/>
      <c r="EVC44" s="78"/>
      <c r="EVD44" s="78"/>
      <c r="EVE44" s="78"/>
      <c r="EVF44" s="78"/>
      <c r="EVG44" s="78"/>
      <c r="EVH44" s="78"/>
      <c r="EVI44" s="78"/>
      <c r="EVJ44" s="78"/>
      <c r="EVK44" s="78"/>
      <c r="EVL44" s="78"/>
      <c r="EVM44" s="78"/>
      <c r="EVN44" s="78"/>
      <c r="EVO44" s="78"/>
      <c r="EVP44" s="78"/>
      <c r="EVQ44" s="78"/>
      <c r="EVR44" s="78"/>
      <c r="EVS44" s="78"/>
      <c r="EVT44" s="78"/>
      <c r="EVU44" s="78"/>
      <c r="EVV44" s="78"/>
      <c r="EVW44" s="78"/>
      <c r="EVX44" s="78"/>
      <c r="EVY44" s="78"/>
      <c r="EVZ44" s="78"/>
      <c r="EWA44" s="78"/>
      <c r="EWB44" s="78"/>
      <c r="EWC44" s="78"/>
      <c r="EWD44" s="78"/>
      <c r="EWE44" s="78"/>
      <c r="EWF44" s="78"/>
      <c r="EWG44" s="78"/>
      <c r="EWH44" s="78"/>
      <c r="EWI44" s="78"/>
      <c r="EWJ44" s="78"/>
      <c r="EWK44" s="78"/>
      <c r="EWL44" s="78"/>
      <c r="EWM44" s="78"/>
      <c r="EWN44" s="78"/>
      <c r="EWO44" s="78"/>
      <c r="EWP44" s="78"/>
      <c r="EWQ44" s="78"/>
      <c r="EWR44" s="78"/>
      <c r="EWS44" s="78"/>
      <c r="EWT44" s="78"/>
      <c r="EWU44" s="78"/>
      <c r="EWV44" s="78"/>
      <c r="EWW44" s="78"/>
      <c r="EWX44" s="78"/>
      <c r="EWY44" s="78"/>
      <c r="EWZ44" s="78"/>
      <c r="EXA44" s="78"/>
      <c r="EXB44" s="78"/>
      <c r="EXC44" s="78"/>
      <c r="EXD44" s="78"/>
      <c r="EXE44" s="78"/>
      <c r="EXF44" s="78"/>
      <c r="EXG44" s="78"/>
      <c r="EXH44" s="78"/>
      <c r="EXI44" s="78"/>
      <c r="EXJ44" s="78"/>
      <c r="EXK44" s="78"/>
      <c r="EXL44" s="78"/>
      <c r="EXM44" s="78"/>
      <c r="EXN44" s="78"/>
      <c r="EXO44" s="78"/>
      <c r="EXP44" s="78"/>
      <c r="EXQ44" s="78"/>
      <c r="EXR44" s="78"/>
      <c r="EXS44" s="78"/>
      <c r="EXT44" s="78"/>
      <c r="EXU44" s="78"/>
      <c r="EXV44" s="78"/>
      <c r="EXW44" s="78"/>
      <c r="EXX44" s="78"/>
      <c r="EXY44" s="78"/>
      <c r="EXZ44" s="78"/>
      <c r="EYA44" s="78"/>
      <c r="EYB44" s="78"/>
      <c r="EYC44" s="78"/>
      <c r="EYD44" s="78"/>
      <c r="EYE44" s="78"/>
      <c r="EYF44" s="78"/>
      <c r="EYG44" s="78"/>
      <c r="EYH44" s="78"/>
      <c r="EYI44" s="78"/>
      <c r="EYJ44" s="78"/>
      <c r="EYK44" s="78"/>
      <c r="EYL44" s="78"/>
      <c r="EYM44" s="78"/>
      <c r="EYN44" s="78"/>
      <c r="EYO44" s="78"/>
      <c r="EYP44" s="78"/>
      <c r="EYQ44" s="78"/>
      <c r="EYR44" s="78"/>
      <c r="EYS44" s="78"/>
      <c r="EYT44" s="78"/>
      <c r="EYU44" s="78"/>
      <c r="EYV44" s="78"/>
      <c r="EYW44" s="78"/>
      <c r="EYX44" s="78"/>
      <c r="EYY44" s="78"/>
      <c r="EYZ44" s="78"/>
      <c r="EZA44" s="78"/>
      <c r="EZB44" s="78"/>
      <c r="EZC44" s="78"/>
      <c r="EZD44" s="78"/>
      <c r="EZE44" s="78"/>
      <c r="EZF44" s="78"/>
      <c r="EZG44" s="78"/>
      <c r="EZH44" s="78"/>
      <c r="EZI44" s="78"/>
      <c r="EZJ44" s="78"/>
      <c r="EZK44" s="78"/>
      <c r="EZL44" s="78"/>
      <c r="EZM44" s="78"/>
      <c r="EZN44" s="78"/>
      <c r="EZO44" s="78"/>
      <c r="EZP44" s="78"/>
      <c r="EZQ44" s="78"/>
      <c r="EZR44" s="78"/>
      <c r="EZS44" s="78"/>
      <c r="EZT44" s="78"/>
      <c r="EZU44" s="78"/>
      <c r="EZV44" s="78"/>
      <c r="EZW44" s="78"/>
      <c r="EZX44" s="78"/>
      <c r="EZY44" s="78"/>
      <c r="EZZ44" s="78"/>
      <c r="FAA44" s="78"/>
      <c r="FAB44" s="78"/>
      <c r="FAC44" s="78"/>
      <c r="FAD44" s="78"/>
      <c r="FAE44" s="78"/>
      <c r="FAF44" s="78"/>
      <c r="FAG44" s="78"/>
      <c r="FAH44" s="78"/>
      <c r="FAI44" s="78"/>
      <c r="FAJ44" s="78"/>
      <c r="FAK44" s="78"/>
      <c r="FAL44" s="78"/>
      <c r="FAM44" s="78"/>
      <c r="FAN44" s="78"/>
      <c r="FAO44" s="78"/>
      <c r="FAP44" s="78"/>
      <c r="FAQ44" s="78"/>
      <c r="FAR44" s="78"/>
      <c r="FAS44" s="78"/>
      <c r="FAT44" s="78"/>
      <c r="FAU44" s="78"/>
      <c r="FAV44" s="78"/>
      <c r="FAW44" s="78"/>
      <c r="FAX44" s="78"/>
      <c r="FAY44" s="78"/>
      <c r="FAZ44" s="78"/>
      <c r="FBA44" s="78"/>
      <c r="FBB44" s="78"/>
      <c r="FBC44" s="78"/>
      <c r="FBD44" s="78"/>
      <c r="FBE44" s="78"/>
      <c r="FBF44" s="78"/>
      <c r="FBG44" s="78"/>
      <c r="FBH44" s="78"/>
      <c r="FBI44" s="78"/>
      <c r="FBJ44" s="78"/>
      <c r="FBK44" s="78"/>
      <c r="FBL44" s="78"/>
      <c r="FBM44" s="78"/>
      <c r="FBN44" s="78"/>
      <c r="FBO44" s="78"/>
      <c r="FBP44" s="78"/>
      <c r="FBQ44" s="78"/>
      <c r="FBR44" s="78"/>
      <c r="FBS44" s="78"/>
      <c r="FBT44" s="78"/>
      <c r="FBU44" s="78"/>
      <c r="FBV44" s="78"/>
      <c r="FBW44" s="78"/>
      <c r="FBX44" s="78"/>
      <c r="FBY44" s="78"/>
      <c r="FBZ44" s="78"/>
      <c r="FCA44" s="78"/>
      <c r="FCB44" s="78"/>
      <c r="FCC44" s="78"/>
      <c r="FCD44" s="78"/>
      <c r="FCE44" s="78"/>
      <c r="FCF44" s="78"/>
      <c r="FCG44" s="78"/>
      <c r="FCH44" s="78"/>
      <c r="FCI44" s="78"/>
      <c r="FCJ44" s="78"/>
      <c r="FCK44" s="78"/>
      <c r="FCL44" s="78"/>
      <c r="FCM44" s="78"/>
      <c r="FCN44" s="78"/>
      <c r="FCO44" s="78"/>
      <c r="FCP44" s="78"/>
      <c r="FCQ44" s="78"/>
      <c r="FCR44" s="78"/>
      <c r="FCS44" s="78"/>
      <c r="FCT44" s="78"/>
      <c r="FCU44" s="78"/>
      <c r="FCV44" s="78"/>
      <c r="FCW44" s="78"/>
      <c r="FCX44" s="78"/>
      <c r="FCY44" s="78"/>
      <c r="FCZ44" s="78"/>
      <c r="FDA44" s="78"/>
      <c r="FDB44" s="78"/>
      <c r="FDC44" s="78"/>
      <c r="FDD44" s="78"/>
      <c r="FDE44" s="78"/>
      <c r="FDF44" s="78"/>
      <c r="FDG44" s="78"/>
      <c r="FDH44" s="78"/>
      <c r="FDI44" s="78"/>
      <c r="FDJ44" s="78"/>
      <c r="FDK44" s="78"/>
      <c r="FDL44" s="78"/>
      <c r="FDM44" s="78"/>
      <c r="FDN44" s="78"/>
      <c r="FDO44" s="78"/>
      <c r="FDP44" s="78"/>
      <c r="FDQ44" s="78"/>
      <c r="FDR44" s="78"/>
      <c r="FDS44" s="78"/>
      <c r="FDT44" s="78"/>
      <c r="FDU44" s="78"/>
      <c r="FDV44" s="78"/>
      <c r="FDW44" s="78"/>
      <c r="FDX44" s="78"/>
      <c r="FDY44" s="78"/>
      <c r="FDZ44" s="78"/>
      <c r="FEA44" s="78"/>
      <c r="FEB44" s="78"/>
      <c r="FEC44" s="78"/>
      <c r="FED44" s="78"/>
      <c r="FEE44" s="78"/>
      <c r="FEF44" s="78"/>
      <c r="FEG44" s="78"/>
      <c r="FEH44" s="78"/>
      <c r="FEI44" s="78"/>
      <c r="FEJ44" s="78"/>
      <c r="FEK44" s="78"/>
      <c r="FEL44" s="78"/>
      <c r="FEM44" s="78"/>
      <c r="FEN44" s="78"/>
      <c r="FEO44" s="78"/>
      <c r="FEP44" s="78"/>
      <c r="FEQ44" s="78"/>
      <c r="FER44" s="78"/>
      <c r="FES44" s="78"/>
      <c r="FET44" s="78"/>
      <c r="FEU44" s="78"/>
      <c r="FEV44" s="78"/>
      <c r="FEW44" s="78"/>
      <c r="FEX44" s="78"/>
      <c r="FEY44" s="78"/>
      <c r="FEZ44" s="78"/>
      <c r="FFA44" s="78"/>
      <c r="FFB44" s="78"/>
      <c r="FFC44" s="78"/>
      <c r="FFD44" s="78"/>
      <c r="FFE44" s="78"/>
      <c r="FFF44" s="78"/>
      <c r="FFG44" s="78"/>
      <c r="FFH44" s="78"/>
      <c r="FFI44" s="78"/>
      <c r="FFJ44" s="78"/>
      <c r="FFK44" s="78"/>
      <c r="FFL44" s="78"/>
      <c r="FFM44" s="78"/>
      <c r="FFN44" s="78"/>
      <c r="FFO44" s="78"/>
      <c r="FFP44" s="78"/>
      <c r="FFQ44" s="78"/>
      <c r="FFR44" s="78"/>
      <c r="FFS44" s="78"/>
      <c r="FFT44" s="78"/>
      <c r="FFU44" s="78"/>
      <c r="FFV44" s="78"/>
      <c r="FFW44" s="78"/>
      <c r="FFX44" s="78"/>
      <c r="FFY44" s="78"/>
      <c r="FFZ44" s="78"/>
      <c r="FGA44" s="78"/>
      <c r="FGB44" s="78"/>
      <c r="FGC44" s="78"/>
      <c r="FGD44" s="78"/>
      <c r="FGE44" s="78"/>
      <c r="FGF44" s="78"/>
      <c r="FGG44" s="78"/>
      <c r="FGH44" s="78"/>
      <c r="FGI44" s="78"/>
      <c r="FGJ44" s="78"/>
      <c r="FGK44" s="78"/>
      <c r="FGL44" s="78"/>
      <c r="FGM44" s="78"/>
      <c r="FGN44" s="78"/>
      <c r="FGO44" s="78"/>
      <c r="FGP44" s="78"/>
      <c r="FGQ44" s="78"/>
      <c r="FGR44" s="78"/>
      <c r="FGS44" s="78"/>
      <c r="FGT44" s="78"/>
      <c r="FGU44" s="78"/>
      <c r="FGV44" s="78"/>
      <c r="FGW44" s="78"/>
      <c r="FGX44" s="78"/>
      <c r="FGY44" s="78"/>
      <c r="FGZ44" s="78"/>
      <c r="FHA44" s="78"/>
      <c r="FHB44" s="78"/>
      <c r="FHC44" s="78"/>
      <c r="FHD44" s="78"/>
      <c r="FHE44" s="78"/>
      <c r="FHF44" s="78"/>
      <c r="FHG44" s="78"/>
      <c r="FHH44" s="78"/>
      <c r="FHI44" s="78"/>
      <c r="FHJ44" s="78"/>
      <c r="FHK44" s="78"/>
      <c r="FHL44" s="78"/>
      <c r="FHM44" s="78"/>
      <c r="FHN44" s="78"/>
      <c r="FHO44" s="78"/>
      <c r="FHP44" s="78"/>
      <c r="FHQ44" s="78"/>
      <c r="FHR44" s="78"/>
      <c r="FHS44" s="78"/>
      <c r="FHT44" s="78"/>
      <c r="FHU44" s="78"/>
      <c r="FHV44" s="78"/>
      <c r="FHW44" s="78"/>
      <c r="FHX44" s="78"/>
      <c r="FHY44" s="78"/>
      <c r="FHZ44" s="78"/>
      <c r="FIA44" s="78"/>
      <c r="FIB44" s="78"/>
      <c r="FIC44" s="78"/>
      <c r="FID44" s="78"/>
      <c r="FIE44" s="78"/>
      <c r="FIF44" s="78"/>
      <c r="FIG44" s="78"/>
      <c r="FIH44" s="78"/>
      <c r="FII44" s="78"/>
      <c r="FIJ44" s="78"/>
      <c r="FIK44" s="78"/>
      <c r="FIL44" s="78"/>
      <c r="FIM44" s="78"/>
      <c r="FIN44" s="78"/>
      <c r="FIO44" s="78"/>
      <c r="FIP44" s="78"/>
      <c r="FIQ44" s="78"/>
      <c r="FIR44" s="78"/>
      <c r="FIS44" s="78"/>
      <c r="FIT44" s="78"/>
      <c r="FIU44" s="78"/>
      <c r="FIV44" s="78"/>
      <c r="FIW44" s="78"/>
      <c r="FIX44" s="78"/>
      <c r="FIY44" s="78"/>
      <c r="FIZ44" s="78"/>
      <c r="FJA44" s="78"/>
      <c r="FJB44" s="78"/>
      <c r="FJC44" s="78"/>
      <c r="FJD44" s="78"/>
      <c r="FJE44" s="78"/>
      <c r="FJF44" s="78"/>
      <c r="FJG44" s="78"/>
      <c r="FJH44" s="78"/>
      <c r="FJI44" s="78"/>
      <c r="FJJ44" s="78"/>
      <c r="FJK44" s="78"/>
      <c r="FJL44" s="78"/>
      <c r="FJM44" s="78"/>
      <c r="FJN44" s="78"/>
      <c r="FJO44" s="78"/>
      <c r="FJP44" s="78"/>
      <c r="FJQ44" s="78"/>
      <c r="FJR44" s="78"/>
      <c r="FJS44" s="78"/>
      <c r="FJT44" s="78"/>
      <c r="FJU44" s="78"/>
      <c r="FJV44" s="78"/>
      <c r="FJW44" s="78"/>
      <c r="FJX44" s="78"/>
      <c r="FJY44" s="78"/>
      <c r="FJZ44" s="78"/>
      <c r="FKA44" s="78"/>
      <c r="FKB44" s="78"/>
      <c r="FKC44" s="78"/>
      <c r="FKD44" s="78"/>
      <c r="FKE44" s="78"/>
      <c r="FKF44" s="78"/>
      <c r="FKG44" s="78"/>
      <c r="FKH44" s="78"/>
      <c r="FKI44" s="78"/>
      <c r="FKJ44" s="78"/>
      <c r="FKK44" s="78"/>
      <c r="FKL44" s="78"/>
      <c r="FKM44" s="78"/>
      <c r="FKN44" s="78"/>
      <c r="FKO44" s="78"/>
      <c r="FKP44" s="78"/>
      <c r="FKQ44" s="78"/>
      <c r="FKR44" s="78"/>
      <c r="FKS44" s="78"/>
      <c r="FKT44" s="78"/>
      <c r="FKU44" s="78"/>
      <c r="FKV44" s="78"/>
      <c r="FKW44" s="78"/>
      <c r="FKX44" s="78"/>
      <c r="FKY44" s="78"/>
      <c r="FKZ44" s="78"/>
      <c r="FLA44" s="78"/>
      <c r="FLB44" s="78"/>
      <c r="FLC44" s="78"/>
      <c r="FLD44" s="78"/>
      <c r="FLE44" s="78"/>
      <c r="FLF44" s="78"/>
      <c r="FLG44" s="78"/>
      <c r="FLH44" s="78"/>
      <c r="FLI44" s="78"/>
      <c r="FLJ44" s="78"/>
      <c r="FLK44" s="78"/>
      <c r="FLL44" s="78"/>
      <c r="FLM44" s="78"/>
      <c r="FLN44" s="78"/>
      <c r="FLO44" s="78"/>
      <c r="FLP44" s="78"/>
      <c r="FLQ44" s="78"/>
      <c r="FLR44" s="78"/>
      <c r="FLS44" s="78"/>
      <c r="FLT44" s="78"/>
      <c r="FLU44" s="78"/>
      <c r="FLV44" s="78"/>
      <c r="FLW44" s="78"/>
      <c r="FLX44" s="78"/>
      <c r="FLY44" s="78"/>
      <c r="FLZ44" s="78"/>
      <c r="FMA44" s="78"/>
      <c r="FMB44" s="78"/>
      <c r="FMC44" s="78"/>
      <c r="FMD44" s="78"/>
      <c r="FME44" s="78"/>
      <c r="FMF44" s="78"/>
      <c r="FMG44" s="78"/>
      <c r="FMH44" s="78"/>
      <c r="FMI44" s="78"/>
      <c r="FMJ44" s="78"/>
      <c r="FMK44" s="78"/>
      <c r="FML44" s="78"/>
      <c r="FMM44" s="78"/>
      <c r="FMN44" s="78"/>
      <c r="FMO44" s="78"/>
      <c r="FMP44" s="78"/>
      <c r="FMQ44" s="78"/>
      <c r="FMR44" s="78"/>
      <c r="FMS44" s="78"/>
      <c r="FMT44" s="78"/>
      <c r="FMU44" s="78"/>
      <c r="FMV44" s="78"/>
      <c r="FMW44" s="78"/>
      <c r="FMX44" s="78"/>
      <c r="FMY44" s="78"/>
      <c r="FMZ44" s="78"/>
      <c r="FNA44" s="78"/>
      <c r="FNB44" s="78"/>
      <c r="FNC44" s="78"/>
      <c r="FND44" s="78"/>
      <c r="FNE44" s="78"/>
      <c r="FNF44" s="78"/>
      <c r="FNG44" s="78"/>
      <c r="FNH44" s="78"/>
      <c r="FNI44" s="78"/>
      <c r="FNJ44" s="78"/>
      <c r="FNK44" s="78"/>
      <c r="FNL44" s="78"/>
      <c r="FNM44" s="78"/>
      <c r="FNN44" s="78"/>
      <c r="FNO44" s="78"/>
      <c r="FNP44" s="78"/>
      <c r="FNQ44" s="78"/>
      <c r="FNR44" s="78"/>
      <c r="FNS44" s="78"/>
      <c r="FNT44" s="78"/>
      <c r="FNU44" s="78"/>
      <c r="FNV44" s="78"/>
      <c r="FNW44" s="78"/>
      <c r="FNX44" s="78"/>
      <c r="FNY44" s="78"/>
      <c r="FNZ44" s="78"/>
      <c r="FOA44" s="78"/>
      <c r="FOB44" s="78"/>
      <c r="FOC44" s="78"/>
      <c r="FOD44" s="78"/>
      <c r="FOE44" s="78"/>
      <c r="FOF44" s="78"/>
      <c r="FOG44" s="78"/>
      <c r="FOH44" s="78"/>
      <c r="FOI44" s="78"/>
      <c r="FOJ44" s="78"/>
      <c r="FOK44" s="78"/>
      <c r="FOL44" s="78"/>
      <c r="FOM44" s="78"/>
      <c r="FON44" s="78"/>
      <c r="FOO44" s="78"/>
      <c r="FOP44" s="78"/>
      <c r="FOQ44" s="78"/>
      <c r="FOR44" s="78"/>
      <c r="FOS44" s="78"/>
      <c r="FOT44" s="78"/>
      <c r="FOU44" s="78"/>
      <c r="FOV44" s="78"/>
      <c r="FOW44" s="78"/>
      <c r="FOX44" s="78"/>
      <c r="FOY44" s="78"/>
      <c r="FOZ44" s="78"/>
      <c r="FPA44" s="78"/>
      <c r="FPB44" s="78"/>
      <c r="FPC44" s="78"/>
      <c r="FPD44" s="78"/>
      <c r="FPE44" s="78"/>
      <c r="FPF44" s="78"/>
      <c r="FPG44" s="78"/>
      <c r="FPH44" s="78"/>
      <c r="FPI44" s="78"/>
      <c r="FPJ44" s="78"/>
      <c r="FPK44" s="78"/>
      <c r="FPL44" s="78"/>
      <c r="FPM44" s="78"/>
      <c r="FPN44" s="78"/>
      <c r="FPO44" s="78"/>
      <c r="FPP44" s="78"/>
      <c r="FPQ44" s="78"/>
      <c r="FPR44" s="78"/>
      <c r="FPS44" s="78"/>
      <c r="FPT44" s="78"/>
      <c r="FPU44" s="78"/>
      <c r="FPV44" s="78"/>
      <c r="FPW44" s="78"/>
      <c r="FPX44" s="78"/>
      <c r="FPY44" s="78"/>
      <c r="FPZ44" s="78"/>
      <c r="FQA44" s="78"/>
      <c r="FQB44" s="78"/>
      <c r="FQC44" s="78"/>
      <c r="FQD44" s="78"/>
      <c r="FQE44" s="78"/>
      <c r="FQF44" s="78"/>
      <c r="FQG44" s="78"/>
      <c r="FQH44" s="78"/>
      <c r="FQI44" s="78"/>
      <c r="FQJ44" s="78"/>
      <c r="FQK44" s="78"/>
      <c r="FQL44" s="78"/>
      <c r="FQM44" s="78"/>
      <c r="FQN44" s="78"/>
      <c r="FQO44" s="78"/>
      <c r="FQP44" s="78"/>
      <c r="FQQ44" s="78"/>
      <c r="FQR44" s="78"/>
      <c r="FQS44" s="78"/>
      <c r="FQT44" s="78"/>
      <c r="FQU44" s="78"/>
      <c r="FQV44" s="78"/>
      <c r="FQW44" s="78"/>
      <c r="FQX44" s="78"/>
      <c r="FQY44" s="78"/>
      <c r="FQZ44" s="78"/>
      <c r="FRA44" s="78"/>
      <c r="FRB44" s="78"/>
      <c r="FRC44" s="78"/>
      <c r="FRD44" s="78"/>
      <c r="FRE44" s="78"/>
      <c r="FRF44" s="78"/>
      <c r="FRG44" s="78"/>
      <c r="FRH44" s="78"/>
      <c r="FRI44" s="78"/>
      <c r="FRJ44" s="78"/>
      <c r="FRK44" s="78"/>
      <c r="FRL44" s="78"/>
      <c r="FRM44" s="78"/>
      <c r="FRN44" s="78"/>
      <c r="FRO44" s="78"/>
      <c r="FRP44" s="78"/>
      <c r="FRQ44" s="78"/>
      <c r="FRR44" s="78"/>
      <c r="FRS44" s="78"/>
      <c r="FRT44" s="78"/>
      <c r="FRU44" s="78"/>
      <c r="FRV44" s="78"/>
      <c r="FRW44" s="78"/>
      <c r="FRX44" s="78"/>
      <c r="FRY44" s="78"/>
      <c r="FRZ44" s="78"/>
      <c r="FSA44" s="78"/>
      <c r="FSB44" s="78"/>
      <c r="FSC44" s="78"/>
      <c r="FSD44" s="78"/>
      <c r="FSE44" s="78"/>
      <c r="FSF44" s="78"/>
      <c r="FSG44" s="78"/>
      <c r="FSH44" s="78"/>
      <c r="FSI44" s="78"/>
      <c r="FSJ44" s="78"/>
      <c r="FSK44" s="78"/>
      <c r="FSL44" s="78"/>
      <c r="FSM44" s="78"/>
      <c r="FSN44" s="78"/>
      <c r="FSO44" s="78"/>
      <c r="FSP44" s="78"/>
      <c r="FSQ44" s="78"/>
      <c r="FSR44" s="78"/>
      <c r="FSS44" s="78"/>
      <c r="FST44" s="78"/>
      <c r="FSU44" s="78"/>
      <c r="FSV44" s="78"/>
      <c r="FSW44" s="78"/>
      <c r="FSX44" s="78"/>
      <c r="FSY44" s="78"/>
      <c r="FSZ44" s="78"/>
      <c r="FTA44" s="78"/>
      <c r="FTB44" s="78"/>
      <c r="FTC44" s="78"/>
      <c r="FTD44" s="78"/>
      <c r="FTE44" s="78"/>
      <c r="FTF44" s="78"/>
      <c r="FTG44" s="78"/>
      <c r="FTH44" s="78"/>
      <c r="FTI44" s="78"/>
      <c r="FTJ44" s="78"/>
      <c r="FTK44" s="78"/>
      <c r="FTL44" s="78"/>
      <c r="FTM44" s="78"/>
      <c r="FTN44" s="78"/>
      <c r="FTO44" s="78"/>
      <c r="FTP44" s="78"/>
      <c r="FTQ44" s="78"/>
      <c r="FTR44" s="78"/>
      <c r="FTS44" s="78"/>
      <c r="FTT44" s="78"/>
      <c r="FTU44" s="78"/>
      <c r="FTV44" s="78"/>
      <c r="FTW44" s="78"/>
      <c r="FTX44" s="78"/>
      <c r="FTY44" s="78"/>
      <c r="FTZ44" s="78"/>
      <c r="FUA44" s="78"/>
      <c r="FUB44" s="78"/>
      <c r="FUC44" s="78"/>
      <c r="FUD44" s="78"/>
      <c r="FUE44" s="78"/>
      <c r="FUF44" s="78"/>
      <c r="FUG44" s="78"/>
      <c r="FUH44" s="78"/>
      <c r="FUI44" s="78"/>
      <c r="FUJ44" s="78"/>
      <c r="FUK44" s="78"/>
      <c r="FUL44" s="78"/>
      <c r="FUM44" s="78"/>
      <c r="FUN44" s="78"/>
      <c r="FUO44" s="78"/>
      <c r="FUP44" s="78"/>
      <c r="FUQ44" s="78"/>
      <c r="FUR44" s="78"/>
      <c r="FUS44" s="78"/>
      <c r="FUT44" s="78"/>
      <c r="FUU44" s="78"/>
      <c r="FUV44" s="78"/>
      <c r="FUW44" s="78"/>
      <c r="FUX44" s="78"/>
      <c r="FUY44" s="78"/>
      <c r="FUZ44" s="78"/>
      <c r="FVA44" s="78"/>
      <c r="FVB44" s="78"/>
      <c r="FVC44" s="78"/>
      <c r="FVD44" s="78"/>
      <c r="FVE44" s="78"/>
      <c r="FVF44" s="78"/>
      <c r="FVG44" s="78"/>
      <c r="FVH44" s="78"/>
      <c r="FVI44" s="78"/>
      <c r="FVJ44" s="78"/>
      <c r="FVK44" s="78"/>
      <c r="FVL44" s="78"/>
      <c r="FVM44" s="78"/>
      <c r="FVN44" s="78"/>
      <c r="FVO44" s="78"/>
      <c r="FVP44" s="78"/>
      <c r="FVQ44" s="78"/>
      <c r="FVR44" s="78"/>
      <c r="FVS44" s="78"/>
      <c r="FVT44" s="78"/>
      <c r="FVU44" s="78"/>
      <c r="FVV44" s="78"/>
      <c r="FVW44" s="78"/>
      <c r="FVX44" s="78"/>
      <c r="FVY44" s="78"/>
      <c r="FVZ44" s="78"/>
      <c r="FWA44" s="78"/>
      <c r="FWB44" s="78"/>
      <c r="FWC44" s="78"/>
      <c r="FWD44" s="78"/>
      <c r="FWE44" s="78"/>
      <c r="FWF44" s="78"/>
      <c r="FWG44" s="78"/>
      <c r="FWH44" s="78"/>
      <c r="FWI44" s="78"/>
      <c r="FWJ44" s="78"/>
      <c r="FWK44" s="78"/>
      <c r="FWL44" s="78"/>
      <c r="FWM44" s="78"/>
      <c r="FWN44" s="78"/>
      <c r="FWO44" s="78"/>
      <c r="FWP44" s="78"/>
      <c r="FWQ44" s="78"/>
      <c r="FWR44" s="78"/>
      <c r="FWS44" s="78"/>
      <c r="FWT44" s="78"/>
      <c r="FWU44" s="78"/>
      <c r="FWV44" s="78"/>
      <c r="FWW44" s="78"/>
      <c r="FWX44" s="78"/>
      <c r="FWY44" s="78"/>
      <c r="FWZ44" s="78"/>
      <c r="FXA44" s="78"/>
      <c r="FXB44" s="78"/>
      <c r="FXC44" s="78"/>
      <c r="FXD44" s="78"/>
      <c r="FXE44" s="78"/>
      <c r="FXF44" s="78"/>
      <c r="FXG44" s="78"/>
      <c r="FXH44" s="78"/>
      <c r="FXI44" s="78"/>
      <c r="FXJ44" s="78"/>
      <c r="FXK44" s="78"/>
      <c r="FXL44" s="78"/>
      <c r="FXM44" s="78"/>
      <c r="FXN44" s="78"/>
      <c r="FXO44" s="78"/>
      <c r="FXP44" s="78"/>
      <c r="FXQ44" s="78"/>
      <c r="FXR44" s="78"/>
      <c r="FXS44" s="78"/>
      <c r="FXT44" s="78"/>
      <c r="FXU44" s="78"/>
      <c r="FXV44" s="78"/>
      <c r="FXW44" s="78"/>
      <c r="FXX44" s="78"/>
      <c r="FXY44" s="78"/>
      <c r="FXZ44" s="78"/>
      <c r="FYA44" s="78"/>
      <c r="FYB44" s="78"/>
      <c r="FYC44" s="78"/>
      <c r="FYD44" s="78"/>
      <c r="FYE44" s="78"/>
      <c r="FYF44" s="78"/>
      <c r="FYG44" s="78"/>
      <c r="FYH44" s="78"/>
      <c r="FYI44" s="78"/>
      <c r="FYJ44" s="78"/>
      <c r="FYK44" s="78"/>
      <c r="FYL44" s="78"/>
      <c r="FYM44" s="78"/>
      <c r="FYN44" s="78"/>
      <c r="FYO44" s="78"/>
      <c r="FYP44" s="78"/>
      <c r="FYQ44" s="78"/>
      <c r="FYR44" s="78"/>
      <c r="FYS44" s="78"/>
      <c r="FYT44" s="78"/>
      <c r="FYU44" s="78"/>
      <c r="FYV44" s="78"/>
      <c r="FYW44" s="78"/>
      <c r="FYX44" s="78"/>
      <c r="FYY44" s="78"/>
      <c r="FYZ44" s="78"/>
      <c r="FZA44" s="78"/>
      <c r="FZB44" s="78"/>
      <c r="FZC44" s="78"/>
      <c r="FZD44" s="78"/>
      <c r="FZE44" s="78"/>
      <c r="FZF44" s="78"/>
      <c r="FZG44" s="78"/>
      <c r="FZH44" s="78"/>
      <c r="FZI44" s="78"/>
      <c r="FZJ44" s="78"/>
      <c r="FZK44" s="78"/>
      <c r="FZL44" s="78"/>
      <c r="FZM44" s="78"/>
      <c r="FZN44" s="78"/>
      <c r="FZO44" s="78"/>
      <c r="FZP44" s="78"/>
      <c r="FZQ44" s="78"/>
      <c r="FZR44" s="78"/>
      <c r="FZS44" s="78"/>
      <c r="FZT44" s="78"/>
      <c r="FZU44" s="78"/>
      <c r="FZV44" s="78"/>
      <c r="FZW44" s="78"/>
      <c r="FZX44" s="78"/>
      <c r="FZY44" s="78"/>
      <c r="FZZ44" s="78"/>
      <c r="GAA44" s="78"/>
      <c r="GAB44" s="78"/>
      <c r="GAC44" s="78"/>
      <c r="GAD44" s="78"/>
      <c r="GAE44" s="78"/>
      <c r="GAF44" s="78"/>
      <c r="GAG44" s="78"/>
      <c r="GAH44" s="78"/>
      <c r="GAI44" s="78"/>
      <c r="GAJ44" s="78"/>
      <c r="GAK44" s="78"/>
      <c r="GAL44" s="78"/>
      <c r="GAM44" s="78"/>
      <c r="GAN44" s="78"/>
      <c r="GAO44" s="78"/>
      <c r="GAP44" s="78"/>
      <c r="GAQ44" s="78"/>
      <c r="GAR44" s="78"/>
      <c r="GAS44" s="78"/>
      <c r="GAT44" s="78"/>
      <c r="GAU44" s="78"/>
      <c r="GAV44" s="78"/>
      <c r="GAW44" s="78"/>
      <c r="GAX44" s="78"/>
      <c r="GAY44" s="78"/>
      <c r="GAZ44" s="78"/>
      <c r="GBA44" s="78"/>
      <c r="GBB44" s="78"/>
      <c r="GBC44" s="78"/>
      <c r="GBD44" s="78"/>
      <c r="GBE44" s="78"/>
      <c r="GBF44" s="78"/>
      <c r="GBG44" s="78"/>
      <c r="GBH44" s="78"/>
      <c r="GBI44" s="78"/>
      <c r="GBJ44" s="78"/>
      <c r="GBK44" s="78"/>
      <c r="GBL44" s="78"/>
      <c r="GBM44" s="78"/>
      <c r="GBN44" s="78"/>
      <c r="GBO44" s="78"/>
      <c r="GBP44" s="78"/>
      <c r="GBQ44" s="78"/>
      <c r="GBR44" s="78"/>
      <c r="GBS44" s="78"/>
      <c r="GBT44" s="78"/>
      <c r="GBU44" s="78"/>
      <c r="GBV44" s="78"/>
      <c r="GBW44" s="78"/>
      <c r="GBX44" s="78"/>
      <c r="GBY44" s="78"/>
      <c r="GBZ44" s="78"/>
      <c r="GCA44" s="78"/>
      <c r="GCB44" s="78"/>
      <c r="GCC44" s="78"/>
      <c r="GCD44" s="78"/>
      <c r="GCE44" s="78"/>
      <c r="GCF44" s="78"/>
      <c r="GCG44" s="78"/>
      <c r="GCH44" s="78"/>
      <c r="GCI44" s="78"/>
      <c r="GCJ44" s="78"/>
      <c r="GCK44" s="78"/>
      <c r="GCL44" s="78"/>
      <c r="GCM44" s="78"/>
      <c r="GCN44" s="78"/>
      <c r="GCO44" s="78"/>
      <c r="GCP44" s="78"/>
      <c r="GCQ44" s="78"/>
      <c r="GCR44" s="78"/>
      <c r="GCS44" s="78"/>
      <c r="GCT44" s="78"/>
      <c r="GCU44" s="78"/>
      <c r="GCV44" s="78"/>
      <c r="GCW44" s="78"/>
      <c r="GCX44" s="78"/>
      <c r="GCY44" s="78"/>
      <c r="GCZ44" s="78"/>
      <c r="GDA44" s="78"/>
      <c r="GDB44" s="78"/>
      <c r="GDC44" s="78"/>
      <c r="GDD44" s="78"/>
      <c r="GDE44" s="78"/>
      <c r="GDF44" s="78"/>
      <c r="GDG44" s="78"/>
      <c r="GDH44" s="78"/>
      <c r="GDI44" s="78"/>
      <c r="GDJ44" s="78"/>
      <c r="GDK44" s="78"/>
      <c r="GDL44" s="78"/>
      <c r="GDM44" s="78"/>
      <c r="GDN44" s="78"/>
      <c r="GDO44" s="78"/>
      <c r="GDP44" s="78"/>
      <c r="GDQ44" s="78"/>
      <c r="GDR44" s="78"/>
      <c r="GDS44" s="78"/>
      <c r="GDT44" s="78"/>
      <c r="GDU44" s="78"/>
      <c r="GDV44" s="78"/>
      <c r="GDW44" s="78"/>
      <c r="GDX44" s="78"/>
      <c r="GDY44" s="78"/>
      <c r="GDZ44" s="78"/>
      <c r="GEA44" s="78"/>
      <c r="GEB44" s="78"/>
      <c r="GEC44" s="78"/>
      <c r="GED44" s="78"/>
      <c r="GEE44" s="78"/>
      <c r="GEF44" s="78"/>
      <c r="GEG44" s="78"/>
      <c r="GEH44" s="78"/>
      <c r="GEI44" s="78"/>
      <c r="GEJ44" s="78"/>
      <c r="GEK44" s="78"/>
      <c r="GEL44" s="78"/>
      <c r="GEM44" s="78"/>
      <c r="GEN44" s="78"/>
      <c r="GEO44" s="78"/>
      <c r="GEP44" s="78"/>
      <c r="GEQ44" s="78"/>
      <c r="GER44" s="78"/>
      <c r="GES44" s="78"/>
      <c r="GET44" s="78"/>
      <c r="GEU44" s="78"/>
      <c r="GEV44" s="78"/>
      <c r="GEW44" s="78"/>
      <c r="GEX44" s="78"/>
      <c r="GEY44" s="78"/>
      <c r="GEZ44" s="78"/>
      <c r="GFA44" s="78"/>
      <c r="GFB44" s="78"/>
      <c r="GFC44" s="78"/>
      <c r="GFD44" s="78"/>
      <c r="GFE44" s="78"/>
      <c r="GFF44" s="78"/>
      <c r="GFG44" s="78"/>
      <c r="GFH44" s="78"/>
      <c r="GFI44" s="78"/>
      <c r="GFJ44" s="78"/>
      <c r="GFK44" s="78"/>
      <c r="GFL44" s="78"/>
      <c r="GFM44" s="78"/>
      <c r="GFN44" s="78"/>
      <c r="GFO44" s="78"/>
      <c r="GFP44" s="78"/>
      <c r="GFQ44" s="78"/>
      <c r="GFR44" s="78"/>
      <c r="GFS44" s="78"/>
      <c r="GFT44" s="78"/>
      <c r="GFU44" s="78"/>
      <c r="GFV44" s="78"/>
      <c r="GFW44" s="78"/>
      <c r="GFX44" s="78"/>
      <c r="GFY44" s="78"/>
      <c r="GFZ44" s="78"/>
      <c r="GGA44" s="78"/>
      <c r="GGB44" s="78"/>
      <c r="GGC44" s="78"/>
      <c r="GGD44" s="78"/>
      <c r="GGE44" s="78"/>
      <c r="GGF44" s="78"/>
      <c r="GGG44" s="78"/>
      <c r="GGH44" s="78"/>
      <c r="GGI44" s="78"/>
      <c r="GGJ44" s="78"/>
      <c r="GGK44" s="78"/>
      <c r="GGL44" s="78"/>
      <c r="GGM44" s="78"/>
      <c r="GGN44" s="78"/>
      <c r="GGO44" s="78"/>
      <c r="GGP44" s="78"/>
      <c r="GGQ44" s="78"/>
      <c r="GGR44" s="78"/>
      <c r="GGS44" s="78"/>
      <c r="GGT44" s="78"/>
      <c r="GGU44" s="78"/>
      <c r="GGV44" s="78"/>
      <c r="GGW44" s="78"/>
      <c r="GGX44" s="78"/>
      <c r="GGY44" s="78"/>
      <c r="GGZ44" s="78"/>
      <c r="GHA44" s="78"/>
      <c r="GHB44" s="78"/>
      <c r="GHC44" s="78"/>
      <c r="GHD44" s="78"/>
      <c r="GHE44" s="78"/>
      <c r="GHF44" s="78"/>
      <c r="GHG44" s="78"/>
      <c r="GHH44" s="78"/>
      <c r="GHI44" s="78"/>
      <c r="GHJ44" s="78"/>
      <c r="GHK44" s="78"/>
      <c r="GHL44" s="78"/>
      <c r="GHM44" s="78"/>
      <c r="GHN44" s="78"/>
      <c r="GHO44" s="78"/>
      <c r="GHP44" s="78"/>
      <c r="GHQ44" s="78"/>
      <c r="GHR44" s="78"/>
      <c r="GHS44" s="78"/>
      <c r="GHT44" s="78"/>
      <c r="GHU44" s="78"/>
      <c r="GHV44" s="78"/>
      <c r="GHW44" s="78"/>
      <c r="GHX44" s="78"/>
      <c r="GHY44" s="78"/>
      <c r="GHZ44" s="78"/>
      <c r="GIA44" s="78"/>
      <c r="GIB44" s="78"/>
      <c r="GIC44" s="78"/>
      <c r="GID44" s="78"/>
      <c r="GIE44" s="78"/>
      <c r="GIF44" s="78"/>
      <c r="GIG44" s="78"/>
      <c r="GIH44" s="78"/>
      <c r="GII44" s="78"/>
      <c r="GIJ44" s="78"/>
      <c r="GIK44" s="78"/>
      <c r="GIL44" s="78"/>
      <c r="GIM44" s="78"/>
      <c r="GIN44" s="78"/>
      <c r="GIO44" s="78"/>
      <c r="GIP44" s="78"/>
      <c r="GIQ44" s="78"/>
      <c r="GIR44" s="78"/>
      <c r="GIS44" s="78"/>
      <c r="GIT44" s="78"/>
      <c r="GIU44" s="78"/>
      <c r="GIV44" s="78"/>
      <c r="GIW44" s="78"/>
      <c r="GIX44" s="78"/>
      <c r="GIY44" s="78"/>
      <c r="GIZ44" s="78"/>
      <c r="GJA44" s="78"/>
      <c r="GJB44" s="78"/>
      <c r="GJC44" s="78"/>
      <c r="GJD44" s="78"/>
      <c r="GJE44" s="78"/>
      <c r="GJF44" s="78"/>
      <c r="GJG44" s="78"/>
      <c r="GJH44" s="78"/>
      <c r="GJI44" s="78"/>
      <c r="GJJ44" s="78"/>
      <c r="GJK44" s="78"/>
      <c r="GJL44" s="78"/>
      <c r="GJM44" s="78"/>
      <c r="GJN44" s="78"/>
      <c r="GJO44" s="78"/>
      <c r="GJP44" s="78"/>
      <c r="GJQ44" s="78"/>
      <c r="GJR44" s="78"/>
      <c r="GJS44" s="78"/>
      <c r="GJT44" s="78"/>
      <c r="GJU44" s="78"/>
      <c r="GJV44" s="78"/>
      <c r="GJW44" s="78"/>
      <c r="GJX44" s="78"/>
      <c r="GJY44" s="78"/>
      <c r="GJZ44" s="78"/>
      <c r="GKA44" s="78"/>
      <c r="GKB44" s="78"/>
      <c r="GKC44" s="78"/>
      <c r="GKD44" s="78"/>
      <c r="GKE44" s="78"/>
      <c r="GKF44" s="78"/>
      <c r="GKG44" s="78"/>
      <c r="GKH44" s="78"/>
      <c r="GKI44" s="78"/>
      <c r="GKJ44" s="78"/>
      <c r="GKK44" s="78"/>
      <c r="GKL44" s="78"/>
      <c r="GKM44" s="78"/>
      <c r="GKN44" s="78"/>
      <c r="GKO44" s="78"/>
      <c r="GKP44" s="78"/>
      <c r="GKQ44" s="78"/>
      <c r="GKR44" s="78"/>
      <c r="GKS44" s="78"/>
      <c r="GKT44" s="78"/>
      <c r="GKU44" s="78"/>
      <c r="GKV44" s="78"/>
      <c r="GKW44" s="78"/>
      <c r="GKX44" s="78"/>
      <c r="GKY44" s="78"/>
      <c r="GKZ44" s="78"/>
      <c r="GLA44" s="78"/>
      <c r="GLB44" s="78"/>
      <c r="GLC44" s="78"/>
      <c r="GLD44" s="78"/>
      <c r="GLE44" s="78"/>
      <c r="GLF44" s="78"/>
      <c r="GLG44" s="78"/>
      <c r="GLH44" s="78"/>
      <c r="GLI44" s="78"/>
      <c r="GLJ44" s="78"/>
      <c r="GLK44" s="78"/>
      <c r="GLL44" s="78"/>
      <c r="GLM44" s="78"/>
      <c r="GLN44" s="78"/>
      <c r="GLO44" s="78"/>
      <c r="GLP44" s="78"/>
      <c r="GLQ44" s="78"/>
      <c r="GLR44" s="78"/>
      <c r="GLS44" s="78"/>
      <c r="GLT44" s="78"/>
      <c r="GLU44" s="78"/>
      <c r="GLV44" s="78"/>
      <c r="GLW44" s="78"/>
      <c r="GLX44" s="78"/>
      <c r="GLY44" s="78"/>
      <c r="GLZ44" s="78"/>
      <c r="GMA44" s="78"/>
      <c r="GMB44" s="78"/>
      <c r="GMC44" s="78"/>
      <c r="GMD44" s="78"/>
      <c r="GME44" s="78"/>
      <c r="GMF44" s="78"/>
      <c r="GMG44" s="78"/>
      <c r="GMH44" s="78"/>
      <c r="GMI44" s="78"/>
      <c r="GMJ44" s="78"/>
      <c r="GMK44" s="78"/>
      <c r="GML44" s="78"/>
      <c r="GMM44" s="78"/>
      <c r="GMN44" s="78"/>
      <c r="GMO44" s="78"/>
      <c r="GMP44" s="78"/>
      <c r="GMQ44" s="78"/>
      <c r="GMR44" s="78"/>
      <c r="GMS44" s="78"/>
      <c r="GMT44" s="78"/>
      <c r="GMU44" s="78"/>
      <c r="GMV44" s="78"/>
      <c r="GMW44" s="78"/>
      <c r="GMX44" s="78"/>
      <c r="GMY44" s="78"/>
      <c r="GMZ44" s="78"/>
      <c r="GNA44" s="78"/>
      <c r="GNB44" s="78"/>
      <c r="GNC44" s="78"/>
      <c r="GND44" s="78"/>
      <c r="GNE44" s="78"/>
      <c r="GNF44" s="78"/>
      <c r="GNG44" s="78"/>
      <c r="GNH44" s="78"/>
      <c r="GNI44" s="78"/>
      <c r="GNJ44" s="78"/>
      <c r="GNK44" s="78"/>
      <c r="GNL44" s="78"/>
      <c r="GNM44" s="78"/>
      <c r="GNN44" s="78"/>
      <c r="GNO44" s="78"/>
      <c r="GNP44" s="78"/>
      <c r="GNQ44" s="78"/>
      <c r="GNR44" s="78"/>
      <c r="GNS44" s="78"/>
      <c r="GNT44" s="78"/>
      <c r="GNU44" s="78"/>
      <c r="GNV44" s="78"/>
      <c r="GNW44" s="78"/>
      <c r="GNX44" s="78"/>
      <c r="GNY44" s="78"/>
      <c r="GNZ44" s="78"/>
      <c r="GOA44" s="78"/>
      <c r="GOB44" s="78"/>
      <c r="GOC44" s="78"/>
      <c r="GOD44" s="78"/>
      <c r="GOE44" s="78"/>
      <c r="GOF44" s="78"/>
      <c r="GOG44" s="78"/>
      <c r="GOH44" s="78"/>
      <c r="GOI44" s="78"/>
      <c r="GOJ44" s="78"/>
      <c r="GOK44" s="78"/>
      <c r="GOL44" s="78"/>
      <c r="GOM44" s="78"/>
      <c r="GON44" s="78"/>
      <c r="GOO44" s="78"/>
      <c r="GOP44" s="78"/>
      <c r="GOQ44" s="78"/>
      <c r="GOR44" s="78"/>
      <c r="GOS44" s="78"/>
      <c r="GOT44" s="78"/>
      <c r="GOU44" s="78"/>
      <c r="GOV44" s="78"/>
      <c r="GOW44" s="78"/>
      <c r="GOX44" s="78"/>
      <c r="GOY44" s="78"/>
      <c r="GOZ44" s="78"/>
      <c r="GPA44" s="78"/>
      <c r="GPB44" s="78"/>
      <c r="GPC44" s="78"/>
      <c r="GPD44" s="78"/>
      <c r="GPE44" s="78"/>
      <c r="GPF44" s="78"/>
      <c r="GPG44" s="78"/>
      <c r="GPH44" s="78"/>
      <c r="GPI44" s="78"/>
      <c r="GPJ44" s="78"/>
      <c r="GPK44" s="78"/>
      <c r="GPL44" s="78"/>
      <c r="GPM44" s="78"/>
      <c r="GPN44" s="78"/>
      <c r="GPO44" s="78"/>
      <c r="GPP44" s="78"/>
      <c r="GPQ44" s="78"/>
      <c r="GPR44" s="78"/>
      <c r="GPS44" s="78"/>
      <c r="GPT44" s="78"/>
      <c r="GPU44" s="78"/>
      <c r="GPV44" s="78"/>
      <c r="GPW44" s="78"/>
      <c r="GPX44" s="78"/>
      <c r="GPY44" s="78"/>
      <c r="GPZ44" s="78"/>
      <c r="GQA44" s="78"/>
      <c r="GQB44" s="78"/>
      <c r="GQC44" s="78"/>
      <c r="GQD44" s="78"/>
      <c r="GQE44" s="78"/>
      <c r="GQF44" s="78"/>
      <c r="GQG44" s="78"/>
      <c r="GQH44" s="78"/>
      <c r="GQI44" s="78"/>
      <c r="GQJ44" s="78"/>
      <c r="GQK44" s="78"/>
      <c r="GQL44" s="78"/>
      <c r="GQM44" s="78"/>
      <c r="GQN44" s="78"/>
      <c r="GQO44" s="78"/>
      <c r="GQP44" s="78"/>
      <c r="GQQ44" s="78"/>
      <c r="GQR44" s="78"/>
      <c r="GQS44" s="78"/>
      <c r="GQT44" s="78"/>
      <c r="GQU44" s="78"/>
      <c r="GQV44" s="78"/>
      <c r="GQW44" s="78"/>
      <c r="GQX44" s="78"/>
      <c r="GQY44" s="78"/>
      <c r="GQZ44" s="78"/>
      <c r="GRA44" s="78"/>
      <c r="GRB44" s="78"/>
      <c r="GRC44" s="78"/>
      <c r="GRD44" s="78"/>
      <c r="GRE44" s="78"/>
      <c r="GRF44" s="78"/>
      <c r="GRG44" s="78"/>
      <c r="GRH44" s="78"/>
      <c r="GRI44" s="78"/>
      <c r="GRJ44" s="78"/>
      <c r="GRK44" s="78"/>
      <c r="GRL44" s="78"/>
      <c r="GRM44" s="78"/>
      <c r="GRN44" s="78"/>
      <c r="GRO44" s="78"/>
      <c r="GRP44" s="78"/>
      <c r="GRQ44" s="78"/>
      <c r="GRR44" s="78"/>
      <c r="GRS44" s="78"/>
      <c r="GRT44" s="78"/>
      <c r="GRU44" s="78"/>
      <c r="GRV44" s="78"/>
      <c r="GRW44" s="78"/>
      <c r="GRX44" s="78"/>
      <c r="GRY44" s="78"/>
      <c r="GRZ44" s="78"/>
      <c r="GSA44" s="78"/>
      <c r="GSB44" s="78"/>
      <c r="GSC44" s="78"/>
      <c r="GSD44" s="78"/>
      <c r="GSE44" s="78"/>
      <c r="GSF44" s="78"/>
      <c r="GSG44" s="78"/>
      <c r="GSH44" s="78"/>
      <c r="GSI44" s="78"/>
      <c r="GSJ44" s="78"/>
      <c r="GSK44" s="78"/>
      <c r="GSL44" s="78"/>
      <c r="GSM44" s="78"/>
      <c r="GSN44" s="78"/>
      <c r="GSO44" s="78"/>
      <c r="GSP44" s="78"/>
      <c r="GSQ44" s="78"/>
      <c r="GSR44" s="78"/>
      <c r="GSS44" s="78"/>
      <c r="GST44" s="78"/>
      <c r="GSU44" s="78"/>
      <c r="GSV44" s="78"/>
      <c r="GSW44" s="78"/>
      <c r="GSX44" s="78"/>
      <c r="GSY44" s="78"/>
      <c r="GSZ44" s="78"/>
      <c r="GTA44" s="78"/>
      <c r="GTB44" s="78"/>
      <c r="GTC44" s="78"/>
      <c r="GTD44" s="78"/>
      <c r="GTE44" s="78"/>
      <c r="GTF44" s="78"/>
      <c r="GTG44" s="78"/>
      <c r="GTH44" s="78"/>
      <c r="GTI44" s="78"/>
      <c r="GTJ44" s="78"/>
      <c r="GTK44" s="78"/>
      <c r="GTL44" s="78"/>
      <c r="GTM44" s="78"/>
      <c r="GTN44" s="78"/>
      <c r="GTO44" s="78"/>
      <c r="GTP44" s="78"/>
      <c r="GTQ44" s="78"/>
      <c r="GTR44" s="78"/>
      <c r="GTS44" s="78"/>
      <c r="GTT44" s="78"/>
      <c r="GTU44" s="78"/>
      <c r="GTV44" s="78"/>
      <c r="GTW44" s="78"/>
      <c r="GTX44" s="78"/>
      <c r="GTY44" s="78"/>
      <c r="GTZ44" s="78"/>
      <c r="GUA44" s="78"/>
      <c r="GUB44" s="78"/>
      <c r="GUC44" s="78"/>
      <c r="GUD44" s="78"/>
      <c r="GUE44" s="78"/>
      <c r="GUF44" s="78"/>
      <c r="GUG44" s="78"/>
      <c r="GUH44" s="78"/>
      <c r="GUI44" s="78"/>
      <c r="GUJ44" s="78"/>
      <c r="GUK44" s="78"/>
      <c r="GUL44" s="78"/>
      <c r="GUM44" s="78"/>
      <c r="GUN44" s="78"/>
      <c r="GUO44" s="78"/>
      <c r="GUP44" s="78"/>
      <c r="GUQ44" s="78"/>
      <c r="GUR44" s="78"/>
      <c r="GUS44" s="78"/>
      <c r="GUT44" s="78"/>
      <c r="GUU44" s="78"/>
      <c r="GUV44" s="78"/>
      <c r="GUW44" s="78"/>
      <c r="GUX44" s="78"/>
      <c r="GUY44" s="78"/>
      <c r="GUZ44" s="78"/>
      <c r="GVA44" s="78"/>
      <c r="GVB44" s="78"/>
      <c r="GVC44" s="78"/>
      <c r="GVD44" s="78"/>
      <c r="GVE44" s="78"/>
      <c r="GVF44" s="78"/>
      <c r="GVG44" s="78"/>
      <c r="GVH44" s="78"/>
      <c r="GVI44" s="78"/>
      <c r="GVJ44" s="78"/>
      <c r="GVK44" s="78"/>
      <c r="GVL44" s="78"/>
      <c r="GVM44" s="78"/>
      <c r="GVN44" s="78"/>
      <c r="GVO44" s="78"/>
      <c r="GVP44" s="78"/>
      <c r="GVQ44" s="78"/>
      <c r="GVR44" s="78"/>
      <c r="GVS44" s="78"/>
      <c r="GVT44" s="78"/>
      <c r="GVU44" s="78"/>
      <c r="GVV44" s="78"/>
      <c r="GVW44" s="78"/>
      <c r="GVX44" s="78"/>
      <c r="GVY44" s="78"/>
      <c r="GVZ44" s="78"/>
      <c r="GWA44" s="78"/>
      <c r="GWB44" s="78"/>
      <c r="GWC44" s="78"/>
      <c r="GWD44" s="78"/>
      <c r="GWE44" s="78"/>
      <c r="GWF44" s="78"/>
      <c r="GWG44" s="78"/>
      <c r="GWH44" s="78"/>
      <c r="GWI44" s="78"/>
      <c r="GWJ44" s="78"/>
      <c r="GWK44" s="78"/>
      <c r="GWL44" s="78"/>
      <c r="GWM44" s="78"/>
      <c r="GWN44" s="78"/>
      <c r="GWO44" s="78"/>
      <c r="GWP44" s="78"/>
      <c r="GWQ44" s="78"/>
      <c r="GWR44" s="78"/>
      <c r="GWS44" s="78"/>
      <c r="GWT44" s="78"/>
      <c r="GWU44" s="78"/>
      <c r="GWV44" s="78"/>
      <c r="GWW44" s="78"/>
      <c r="GWX44" s="78"/>
      <c r="GWY44" s="78"/>
      <c r="GWZ44" s="78"/>
      <c r="GXA44" s="78"/>
      <c r="GXB44" s="78"/>
      <c r="GXC44" s="78"/>
      <c r="GXD44" s="78"/>
      <c r="GXE44" s="78"/>
      <c r="GXF44" s="78"/>
      <c r="GXG44" s="78"/>
      <c r="GXH44" s="78"/>
      <c r="GXI44" s="78"/>
      <c r="GXJ44" s="78"/>
      <c r="GXK44" s="78"/>
      <c r="GXL44" s="78"/>
      <c r="GXM44" s="78"/>
      <c r="GXN44" s="78"/>
      <c r="GXO44" s="78"/>
      <c r="GXP44" s="78"/>
      <c r="GXQ44" s="78"/>
      <c r="GXR44" s="78"/>
      <c r="GXS44" s="78"/>
      <c r="GXT44" s="78"/>
      <c r="GXU44" s="78"/>
      <c r="GXV44" s="78"/>
      <c r="GXW44" s="78"/>
      <c r="GXX44" s="78"/>
      <c r="GXY44" s="78"/>
      <c r="GXZ44" s="78"/>
      <c r="GYA44" s="78"/>
      <c r="GYB44" s="78"/>
      <c r="GYC44" s="78"/>
      <c r="GYD44" s="78"/>
      <c r="GYE44" s="78"/>
      <c r="GYF44" s="78"/>
      <c r="GYG44" s="78"/>
      <c r="GYH44" s="78"/>
      <c r="GYI44" s="78"/>
      <c r="GYJ44" s="78"/>
      <c r="GYK44" s="78"/>
      <c r="GYL44" s="78"/>
      <c r="GYM44" s="78"/>
      <c r="GYN44" s="78"/>
      <c r="GYO44" s="78"/>
      <c r="GYP44" s="78"/>
      <c r="GYQ44" s="78"/>
      <c r="GYR44" s="78"/>
      <c r="GYS44" s="78"/>
      <c r="GYT44" s="78"/>
      <c r="GYU44" s="78"/>
      <c r="GYV44" s="78"/>
      <c r="GYW44" s="78"/>
      <c r="GYX44" s="78"/>
      <c r="GYY44" s="78"/>
      <c r="GYZ44" s="78"/>
      <c r="GZA44" s="78"/>
      <c r="GZB44" s="78"/>
      <c r="GZC44" s="78"/>
      <c r="GZD44" s="78"/>
      <c r="GZE44" s="78"/>
      <c r="GZF44" s="78"/>
      <c r="GZG44" s="78"/>
      <c r="GZH44" s="78"/>
      <c r="GZI44" s="78"/>
      <c r="GZJ44" s="78"/>
      <c r="GZK44" s="78"/>
      <c r="GZL44" s="78"/>
      <c r="GZM44" s="78"/>
      <c r="GZN44" s="78"/>
      <c r="GZO44" s="78"/>
      <c r="GZP44" s="78"/>
      <c r="GZQ44" s="78"/>
      <c r="GZR44" s="78"/>
      <c r="GZS44" s="78"/>
      <c r="GZT44" s="78"/>
      <c r="GZU44" s="78"/>
      <c r="GZV44" s="78"/>
      <c r="GZW44" s="78"/>
      <c r="GZX44" s="78"/>
      <c r="GZY44" s="78"/>
      <c r="GZZ44" s="78"/>
      <c r="HAA44" s="78"/>
      <c r="HAB44" s="78"/>
      <c r="HAC44" s="78"/>
      <c r="HAD44" s="78"/>
      <c r="HAE44" s="78"/>
      <c r="HAF44" s="78"/>
      <c r="HAG44" s="78"/>
      <c r="HAH44" s="78"/>
      <c r="HAI44" s="78"/>
      <c r="HAJ44" s="78"/>
      <c r="HAK44" s="78"/>
      <c r="HAL44" s="78"/>
      <c r="HAM44" s="78"/>
      <c r="HAN44" s="78"/>
      <c r="HAO44" s="78"/>
      <c r="HAP44" s="78"/>
      <c r="HAQ44" s="78"/>
      <c r="HAR44" s="78"/>
      <c r="HAS44" s="78"/>
      <c r="HAT44" s="78"/>
      <c r="HAU44" s="78"/>
      <c r="HAV44" s="78"/>
      <c r="HAW44" s="78"/>
      <c r="HAX44" s="78"/>
      <c r="HAY44" s="78"/>
      <c r="HAZ44" s="78"/>
      <c r="HBA44" s="78"/>
      <c r="HBB44" s="78"/>
      <c r="HBC44" s="78"/>
      <c r="HBD44" s="78"/>
      <c r="HBE44" s="78"/>
      <c r="HBF44" s="78"/>
      <c r="HBG44" s="78"/>
      <c r="HBH44" s="78"/>
      <c r="HBI44" s="78"/>
      <c r="HBJ44" s="78"/>
      <c r="HBK44" s="78"/>
      <c r="HBL44" s="78"/>
      <c r="HBM44" s="78"/>
      <c r="HBN44" s="78"/>
      <c r="HBO44" s="78"/>
      <c r="HBP44" s="78"/>
      <c r="HBQ44" s="78"/>
      <c r="HBR44" s="78"/>
      <c r="HBS44" s="78"/>
      <c r="HBT44" s="78"/>
      <c r="HBU44" s="78"/>
      <c r="HBV44" s="78"/>
      <c r="HBW44" s="78"/>
      <c r="HBX44" s="78"/>
      <c r="HBY44" s="78"/>
      <c r="HBZ44" s="78"/>
      <c r="HCA44" s="78"/>
      <c r="HCB44" s="78"/>
      <c r="HCC44" s="78"/>
      <c r="HCD44" s="78"/>
      <c r="HCE44" s="78"/>
      <c r="HCF44" s="78"/>
      <c r="HCG44" s="78"/>
      <c r="HCH44" s="78"/>
      <c r="HCI44" s="78"/>
      <c r="HCJ44" s="78"/>
      <c r="HCK44" s="78"/>
      <c r="HCL44" s="78"/>
      <c r="HCM44" s="78"/>
      <c r="HCN44" s="78"/>
      <c r="HCO44" s="78"/>
      <c r="HCP44" s="78"/>
      <c r="HCQ44" s="78"/>
      <c r="HCR44" s="78"/>
      <c r="HCS44" s="78"/>
      <c r="HCT44" s="78"/>
      <c r="HCU44" s="78"/>
      <c r="HCV44" s="78"/>
      <c r="HCW44" s="78"/>
      <c r="HCX44" s="78"/>
      <c r="HCY44" s="78"/>
      <c r="HCZ44" s="78"/>
      <c r="HDA44" s="78"/>
      <c r="HDB44" s="78"/>
      <c r="HDC44" s="78"/>
      <c r="HDD44" s="78"/>
      <c r="HDE44" s="78"/>
      <c r="HDF44" s="78"/>
      <c r="HDG44" s="78"/>
      <c r="HDH44" s="78"/>
      <c r="HDI44" s="78"/>
      <c r="HDJ44" s="78"/>
      <c r="HDK44" s="78"/>
      <c r="HDL44" s="78"/>
      <c r="HDM44" s="78"/>
      <c r="HDN44" s="78"/>
      <c r="HDO44" s="78"/>
      <c r="HDP44" s="78"/>
      <c r="HDQ44" s="78"/>
      <c r="HDR44" s="78"/>
      <c r="HDS44" s="78"/>
      <c r="HDT44" s="78"/>
      <c r="HDU44" s="78"/>
      <c r="HDV44" s="78"/>
      <c r="HDW44" s="78"/>
      <c r="HDX44" s="78"/>
      <c r="HDY44" s="78"/>
      <c r="HDZ44" s="78"/>
      <c r="HEA44" s="78"/>
      <c r="HEB44" s="78"/>
      <c r="HEC44" s="78"/>
      <c r="HED44" s="78"/>
      <c r="HEE44" s="78"/>
      <c r="HEF44" s="78"/>
      <c r="HEG44" s="78"/>
      <c r="HEH44" s="78"/>
      <c r="HEI44" s="78"/>
      <c r="HEJ44" s="78"/>
      <c r="HEK44" s="78"/>
      <c r="HEL44" s="78"/>
      <c r="HEM44" s="78"/>
      <c r="HEN44" s="78"/>
      <c r="HEO44" s="78"/>
      <c r="HEP44" s="78"/>
      <c r="HEQ44" s="78"/>
      <c r="HER44" s="78"/>
      <c r="HES44" s="78"/>
      <c r="HET44" s="78"/>
      <c r="HEU44" s="78"/>
      <c r="HEV44" s="78"/>
      <c r="HEW44" s="78"/>
      <c r="HEX44" s="78"/>
      <c r="HEY44" s="78"/>
      <c r="HEZ44" s="78"/>
      <c r="HFA44" s="78"/>
      <c r="HFB44" s="78"/>
      <c r="HFC44" s="78"/>
      <c r="HFD44" s="78"/>
      <c r="HFE44" s="78"/>
      <c r="HFF44" s="78"/>
      <c r="HFG44" s="78"/>
      <c r="HFH44" s="78"/>
      <c r="HFI44" s="78"/>
      <c r="HFJ44" s="78"/>
      <c r="HFK44" s="78"/>
      <c r="HFL44" s="78"/>
      <c r="HFM44" s="78"/>
      <c r="HFN44" s="78"/>
      <c r="HFO44" s="78"/>
      <c r="HFP44" s="78"/>
      <c r="HFQ44" s="78"/>
      <c r="HFR44" s="78"/>
      <c r="HFS44" s="78"/>
      <c r="HFT44" s="78"/>
      <c r="HFU44" s="78"/>
      <c r="HFV44" s="78"/>
      <c r="HFW44" s="78"/>
      <c r="HFX44" s="78"/>
      <c r="HFY44" s="78"/>
      <c r="HFZ44" s="78"/>
      <c r="HGA44" s="78"/>
      <c r="HGB44" s="78"/>
      <c r="HGC44" s="78"/>
      <c r="HGD44" s="78"/>
      <c r="HGE44" s="78"/>
      <c r="HGF44" s="78"/>
      <c r="HGG44" s="78"/>
      <c r="HGH44" s="78"/>
      <c r="HGI44" s="78"/>
      <c r="HGJ44" s="78"/>
      <c r="HGK44" s="78"/>
      <c r="HGL44" s="78"/>
      <c r="HGM44" s="78"/>
      <c r="HGN44" s="78"/>
      <c r="HGO44" s="78"/>
      <c r="HGP44" s="78"/>
      <c r="HGQ44" s="78"/>
      <c r="HGR44" s="78"/>
      <c r="HGS44" s="78"/>
      <c r="HGT44" s="78"/>
      <c r="HGU44" s="78"/>
      <c r="HGV44" s="78"/>
      <c r="HGW44" s="78"/>
      <c r="HGX44" s="78"/>
      <c r="HGY44" s="78"/>
      <c r="HGZ44" s="78"/>
      <c r="HHA44" s="78"/>
      <c r="HHB44" s="78"/>
      <c r="HHC44" s="78"/>
      <c r="HHD44" s="78"/>
      <c r="HHE44" s="78"/>
      <c r="HHF44" s="78"/>
      <c r="HHG44" s="78"/>
      <c r="HHH44" s="78"/>
      <c r="HHI44" s="78"/>
      <c r="HHJ44" s="78"/>
      <c r="HHK44" s="78"/>
      <c r="HHL44" s="78"/>
      <c r="HHM44" s="78"/>
      <c r="HHN44" s="78"/>
      <c r="HHO44" s="78"/>
      <c r="HHP44" s="78"/>
      <c r="HHQ44" s="78"/>
      <c r="HHR44" s="78"/>
      <c r="HHS44" s="78"/>
      <c r="HHT44" s="78"/>
      <c r="HHU44" s="78"/>
      <c r="HHV44" s="78"/>
      <c r="HHW44" s="78"/>
      <c r="HHX44" s="78"/>
      <c r="HHY44" s="78"/>
      <c r="HHZ44" s="78"/>
      <c r="HIA44" s="78"/>
      <c r="HIB44" s="78"/>
      <c r="HIC44" s="78"/>
      <c r="HID44" s="78"/>
      <c r="HIE44" s="78"/>
      <c r="HIF44" s="78"/>
      <c r="HIG44" s="78"/>
      <c r="HIH44" s="78"/>
      <c r="HII44" s="78"/>
      <c r="HIJ44" s="78"/>
      <c r="HIK44" s="78"/>
      <c r="HIL44" s="78"/>
      <c r="HIM44" s="78"/>
      <c r="HIN44" s="78"/>
      <c r="HIO44" s="78"/>
      <c r="HIP44" s="78"/>
      <c r="HIQ44" s="78"/>
      <c r="HIR44" s="78"/>
      <c r="HIS44" s="78"/>
      <c r="HIT44" s="78"/>
      <c r="HIU44" s="78"/>
      <c r="HIV44" s="78"/>
      <c r="HIW44" s="78"/>
      <c r="HIX44" s="78"/>
      <c r="HIY44" s="78"/>
      <c r="HIZ44" s="78"/>
      <c r="HJA44" s="78"/>
      <c r="HJB44" s="78"/>
      <c r="HJC44" s="78"/>
      <c r="HJD44" s="78"/>
      <c r="HJE44" s="78"/>
      <c r="HJF44" s="78"/>
      <c r="HJG44" s="78"/>
      <c r="HJH44" s="78"/>
      <c r="HJI44" s="78"/>
      <c r="HJJ44" s="78"/>
      <c r="HJK44" s="78"/>
      <c r="HJL44" s="78"/>
      <c r="HJM44" s="78"/>
      <c r="HJN44" s="78"/>
      <c r="HJO44" s="78"/>
      <c r="HJP44" s="78"/>
      <c r="HJQ44" s="78"/>
      <c r="HJR44" s="78"/>
      <c r="HJS44" s="78"/>
      <c r="HJT44" s="78"/>
      <c r="HJU44" s="78"/>
      <c r="HJV44" s="78"/>
      <c r="HJW44" s="78"/>
      <c r="HJX44" s="78"/>
      <c r="HJY44" s="78"/>
      <c r="HJZ44" s="78"/>
      <c r="HKA44" s="78"/>
      <c r="HKB44" s="78"/>
      <c r="HKC44" s="78"/>
      <c r="HKD44" s="78"/>
      <c r="HKE44" s="78"/>
      <c r="HKF44" s="78"/>
      <c r="HKG44" s="78"/>
      <c r="HKH44" s="78"/>
      <c r="HKI44" s="78"/>
      <c r="HKJ44" s="78"/>
      <c r="HKK44" s="78"/>
      <c r="HKL44" s="78"/>
      <c r="HKM44" s="78"/>
      <c r="HKN44" s="78"/>
      <c r="HKO44" s="78"/>
      <c r="HKP44" s="78"/>
      <c r="HKQ44" s="78"/>
      <c r="HKR44" s="78"/>
      <c r="HKS44" s="78"/>
      <c r="HKT44" s="78"/>
      <c r="HKU44" s="78"/>
      <c r="HKV44" s="78"/>
      <c r="HKW44" s="78"/>
      <c r="HKX44" s="78"/>
      <c r="HKY44" s="78"/>
      <c r="HKZ44" s="78"/>
      <c r="HLA44" s="78"/>
      <c r="HLB44" s="78"/>
      <c r="HLC44" s="78"/>
      <c r="HLD44" s="78"/>
      <c r="HLE44" s="78"/>
      <c r="HLF44" s="78"/>
      <c r="HLG44" s="78"/>
      <c r="HLH44" s="78"/>
      <c r="HLI44" s="78"/>
      <c r="HLJ44" s="78"/>
      <c r="HLK44" s="78"/>
      <c r="HLL44" s="78"/>
      <c r="HLM44" s="78"/>
      <c r="HLN44" s="78"/>
      <c r="HLO44" s="78"/>
      <c r="HLP44" s="78"/>
      <c r="HLQ44" s="78"/>
      <c r="HLR44" s="78"/>
      <c r="HLS44" s="78"/>
      <c r="HLT44" s="78"/>
      <c r="HLU44" s="78"/>
      <c r="HLV44" s="78"/>
      <c r="HLW44" s="78"/>
      <c r="HLX44" s="78"/>
      <c r="HLY44" s="78"/>
      <c r="HLZ44" s="78"/>
      <c r="HMA44" s="78"/>
      <c r="HMB44" s="78"/>
      <c r="HMC44" s="78"/>
      <c r="HMD44" s="78"/>
      <c r="HME44" s="78"/>
      <c r="HMF44" s="78"/>
      <c r="HMG44" s="78"/>
      <c r="HMH44" s="78"/>
      <c r="HMI44" s="78"/>
      <c r="HMJ44" s="78"/>
      <c r="HMK44" s="78"/>
      <c r="HML44" s="78"/>
      <c r="HMM44" s="78"/>
      <c r="HMN44" s="78"/>
      <c r="HMO44" s="78"/>
      <c r="HMP44" s="78"/>
      <c r="HMQ44" s="78"/>
      <c r="HMR44" s="78"/>
      <c r="HMS44" s="78"/>
      <c r="HMT44" s="78"/>
      <c r="HMU44" s="78"/>
      <c r="HMV44" s="78"/>
      <c r="HMW44" s="78"/>
      <c r="HMX44" s="78"/>
      <c r="HMY44" s="78"/>
      <c r="HMZ44" s="78"/>
      <c r="HNA44" s="78"/>
      <c r="HNB44" s="78"/>
      <c r="HNC44" s="78"/>
      <c r="HND44" s="78"/>
      <c r="HNE44" s="78"/>
      <c r="HNF44" s="78"/>
      <c r="HNG44" s="78"/>
      <c r="HNH44" s="78"/>
      <c r="HNI44" s="78"/>
      <c r="HNJ44" s="78"/>
      <c r="HNK44" s="78"/>
      <c r="HNL44" s="78"/>
      <c r="HNM44" s="78"/>
      <c r="HNN44" s="78"/>
      <c r="HNO44" s="78"/>
      <c r="HNP44" s="78"/>
      <c r="HNQ44" s="78"/>
      <c r="HNR44" s="78"/>
      <c r="HNS44" s="78"/>
      <c r="HNT44" s="78"/>
      <c r="HNU44" s="78"/>
      <c r="HNV44" s="78"/>
      <c r="HNW44" s="78"/>
      <c r="HNX44" s="78"/>
      <c r="HNY44" s="78"/>
      <c r="HNZ44" s="78"/>
      <c r="HOA44" s="78"/>
      <c r="HOB44" s="78"/>
      <c r="HOC44" s="78"/>
      <c r="HOD44" s="78"/>
      <c r="HOE44" s="78"/>
      <c r="HOF44" s="78"/>
      <c r="HOG44" s="78"/>
      <c r="HOH44" s="78"/>
      <c r="HOI44" s="78"/>
      <c r="HOJ44" s="78"/>
      <c r="HOK44" s="78"/>
      <c r="HOL44" s="78"/>
      <c r="HOM44" s="78"/>
      <c r="HON44" s="78"/>
      <c r="HOO44" s="78"/>
      <c r="HOP44" s="78"/>
      <c r="HOQ44" s="78"/>
      <c r="HOR44" s="78"/>
      <c r="HOS44" s="78"/>
      <c r="HOT44" s="78"/>
      <c r="HOU44" s="78"/>
      <c r="HOV44" s="78"/>
      <c r="HOW44" s="78"/>
      <c r="HOX44" s="78"/>
      <c r="HOY44" s="78"/>
      <c r="HOZ44" s="78"/>
      <c r="HPA44" s="78"/>
      <c r="HPB44" s="78"/>
      <c r="HPC44" s="78"/>
      <c r="HPD44" s="78"/>
      <c r="HPE44" s="78"/>
      <c r="HPF44" s="78"/>
      <c r="HPG44" s="78"/>
      <c r="HPH44" s="78"/>
      <c r="HPI44" s="78"/>
      <c r="HPJ44" s="78"/>
      <c r="HPK44" s="78"/>
      <c r="HPL44" s="78"/>
      <c r="HPM44" s="78"/>
      <c r="HPN44" s="78"/>
      <c r="HPO44" s="78"/>
      <c r="HPP44" s="78"/>
      <c r="HPQ44" s="78"/>
      <c r="HPR44" s="78"/>
      <c r="HPS44" s="78"/>
      <c r="HPT44" s="78"/>
      <c r="HPU44" s="78"/>
      <c r="HPV44" s="78"/>
      <c r="HPW44" s="78"/>
      <c r="HPX44" s="78"/>
      <c r="HPY44" s="78"/>
      <c r="HPZ44" s="78"/>
      <c r="HQA44" s="78"/>
      <c r="HQB44" s="78"/>
      <c r="HQC44" s="78"/>
      <c r="HQD44" s="78"/>
      <c r="HQE44" s="78"/>
      <c r="HQF44" s="78"/>
      <c r="HQG44" s="78"/>
      <c r="HQH44" s="78"/>
      <c r="HQI44" s="78"/>
      <c r="HQJ44" s="78"/>
      <c r="HQK44" s="78"/>
      <c r="HQL44" s="78"/>
      <c r="HQM44" s="78"/>
      <c r="HQN44" s="78"/>
      <c r="HQO44" s="78"/>
      <c r="HQP44" s="78"/>
      <c r="HQQ44" s="78"/>
      <c r="HQR44" s="78"/>
      <c r="HQS44" s="78"/>
      <c r="HQT44" s="78"/>
      <c r="HQU44" s="78"/>
      <c r="HQV44" s="78"/>
      <c r="HQW44" s="78"/>
      <c r="HQX44" s="78"/>
      <c r="HQY44" s="78"/>
      <c r="HQZ44" s="78"/>
      <c r="HRA44" s="78"/>
      <c r="HRB44" s="78"/>
      <c r="HRC44" s="78"/>
      <c r="HRD44" s="78"/>
      <c r="HRE44" s="78"/>
      <c r="HRF44" s="78"/>
      <c r="HRG44" s="78"/>
      <c r="HRH44" s="78"/>
      <c r="HRI44" s="78"/>
      <c r="HRJ44" s="78"/>
      <c r="HRK44" s="78"/>
      <c r="HRL44" s="78"/>
      <c r="HRM44" s="78"/>
      <c r="HRN44" s="78"/>
      <c r="HRO44" s="78"/>
      <c r="HRP44" s="78"/>
      <c r="HRQ44" s="78"/>
      <c r="HRR44" s="78"/>
      <c r="HRS44" s="78"/>
      <c r="HRT44" s="78"/>
      <c r="HRU44" s="78"/>
      <c r="HRV44" s="78"/>
      <c r="HRW44" s="78"/>
      <c r="HRX44" s="78"/>
      <c r="HRY44" s="78"/>
      <c r="HRZ44" s="78"/>
      <c r="HSA44" s="78"/>
      <c r="HSB44" s="78"/>
      <c r="HSC44" s="78"/>
      <c r="HSD44" s="78"/>
      <c r="HSE44" s="78"/>
      <c r="HSF44" s="78"/>
      <c r="HSG44" s="78"/>
      <c r="HSH44" s="78"/>
      <c r="HSI44" s="78"/>
      <c r="HSJ44" s="78"/>
      <c r="HSK44" s="78"/>
      <c r="HSL44" s="78"/>
      <c r="HSM44" s="78"/>
      <c r="HSN44" s="78"/>
      <c r="HSO44" s="78"/>
      <c r="HSP44" s="78"/>
      <c r="HSQ44" s="78"/>
      <c r="HSR44" s="78"/>
      <c r="HSS44" s="78"/>
      <c r="HST44" s="78"/>
      <c r="HSU44" s="78"/>
      <c r="HSV44" s="78"/>
      <c r="HSW44" s="78"/>
      <c r="HSX44" s="78"/>
      <c r="HSY44" s="78"/>
      <c r="HSZ44" s="78"/>
      <c r="HTA44" s="78"/>
      <c r="HTB44" s="78"/>
      <c r="HTC44" s="78"/>
      <c r="HTD44" s="78"/>
      <c r="HTE44" s="78"/>
      <c r="HTF44" s="78"/>
      <c r="HTG44" s="78"/>
      <c r="HTH44" s="78"/>
      <c r="HTI44" s="78"/>
      <c r="HTJ44" s="78"/>
      <c r="HTK44" s="78"/>
      <c r="HTL44" s="78"/>
      <c r="HTM44" s="78"/>
      <c r="HTN44" s="78"/>
      <c r="HTO44" s="78"/>
      <c r="HTP44" s="78"/>
      <c r="HTQ44" s="78"/>
      <c r="HTR44" s="78"/>
      <c r="HTS44" s="78"/>
      <c r="HTT44" s="78"/>
      <c r="HTU44" s="78"/>
      <c r="HTV44" s="78"/>
      <c r="HTW44" s="78"/>
      <c r="HTX44" s="78"/>
      <c r="HTY44" s="78"/>
      <c r="HTZ44" s="78"/>
      <c r="HUA44" s="78"/>
      <c r="HUB44" s="78"/>
      <c r="HUC44" s="78"/>
      <c r="HUD44" s="78"/>
      <c r="HUE44" s="78"/>
      <c r="HUF44" s="78"/>
      <c r="HUG44" s="78"/>
      <c r="HUH44" s="78"/>
      <c r="HUI44" s="78"/>
      <c r="HUJ44" s="78"/>
      <c r="HUK44" s="78"/>
      <c r="HUL44" s="78"/>
      <c r="HUM44" s="78"/>
      <c r="HUN44" s="78"/>
      <c r="HUO44" s="78"/>
      <c r="HUP44" s="78"/>
      <c r="HUQ44" s="78"/>
      <c r="HUR44" s="78"/>
      <c r="HUS44" s="78"/>
      <c r="HUT44" s="78"/>
      <c r="HUU44" s="78"/>
      <c r="HUV44" s="78"/>
      <c r="HUW44" s="78"/>
      <c r="HUX44" s="78"/>
      <c r="HUY44" s="78"/>
      <c r="HUZ44" s="78"/>
      <c r="HVA44" s="78"/>
      <c r="HVB44" s="78"/>
      <c r="HVC44" s="78"/>
      <c r="HVD44" s="78"/>
      <c r="HVE44" s="78"/>
      <c r="HVF44" s="78"/>
      <c r="HVG44" s="78"/>
      <c r="HVH44" s="78"/>
      <c r="HVI44" s="78"/>
      <c r="HVJ44" s="78"/>
      <c r="HVK44" s="78"/>
      <c r="HVL44" s="78"/>
      <c r="HVM44" s="78"/>
      <c r="HVN44" s="78"/>
      <c r="HVO44" s="78"/>
      <c r="HVP44" s="78"/>
      <c r="HVQ44" s="78"/>
      <c r="HVR44" s="78"/>
      <c r="HVS44" s="78"/>
      <c r="HVT44" s="78"/>
      <c r="HVU44" s="78"/>
      <c r="HVV44" s="78"/>
      <c r="HVW44" s="78"/>
      <c r="HVX44" s="78"/>
      <c r="HVY44" s="78"/>
      <c r="HVZ44" s="78"/>
      <c r="HWA44" s="78"/>
      <c r="HWB44" s="78"/>
      <c r="HWC44" s="78"/>
      <c r="HWD44" s="78"/>
      <c r="HWE44" s="78"/>
      <c r="HWF44" s="78"/>
      <c r="HWG44" s="78"/>
      <c r="HWH44" s="78"/>
      <c r="HWI44" s="78"/>
      <c r="HWJ44" s="78"/>
      <c r="HWK44" s="78"/>
      <c r="HWL44" s="78"/>
      <c r="HWM44" s="78"/>
      <c r="HWN44" s="78"/>
      <c r="HWO44" s="78"/>
      <c r="HWP44" s="78"/>
      <c r="HWQ44" s="78"/>
      <c r="HWR44" s="78"/>
      <c r="HWS44" s="78"/>
      <c r="HWT44" s="78"/>
      <c r="HWU44" s="78"/>
      <c r="HWV44" s="78"/>
      <c r="HWW44" s="78"/>
      <c r="HWX44" s="78"/>
      <c r="HWY44" s="78"/>
      <c r="HWZ44" s="78"/>
      <c r="HXA44" s="78"/>
      <c r="HXB44" s="78"/>
      <c r="HXC44" s="78"/>
      <c r="HXD44" s="78"/>
      <c r="HXE44" s="78"/>
      <c r="HXF44" s="78"/>
      <c r="HXG44" s="78"/>
      <c r="HXH44" s="78"/>
      <c r="HXI44" s="78"/>
      <c r="HXJ44" s="78"/>
      <c r="HXK44" s="78"/>
      <c r="HXL44" s="78"/>
      <c r="HXM44" s="78"/>
      <c r="HXN44" s="78"/>
      <c r="HXO44" s="78"/>
      <c r="HXP44" s="78"/>
      <c r="HXQ44" s="78"/>
      <c r="HXR44" s="78"/>
      <c r="HXS44" s="78"/>
      <c r="HXT44" s="78"/>
      <c r="HXU44" s="78"/>
      <c r="HXV44" s="78"/>
      <c r="HXW44" s="78"/>
      <c r="HXX44" s="78"/>
      <c r="HXY44" s="78"/>
      <c r="HXZ44" s="78"/>
      <c r="HYA44" s="78"/>
      <c r="HYB44" s="78"/>
      <c r="HYC44" s="78"/>
      <c r="HYD44" s="78"/>
      <c r="HYE44" s="78"/>
      <c r="HYF44" s="78"/>
      <c r="HYG44" s="78"/>
      <c r="HYH44" s="78"/>
      <c r="HYI44" s="78"/>
      <c r="HYJ44" s="78"/>
      <c r="HYK44" s="78"/>
      <c r="HYL44" s="78"/>
      <c r="HYM44" s="78"/>
      <c r="HYN44" s="78"/>
      <c r="HYO44" s="78"/>
      <c r="HYP44" s="78"/>
      <c r="HYQ44" s="78"/>
      <c r="HYR44" s="78"/>
      <c r="HYS44" s="78"/>
      <c r="HYT44" s="78"/>
      <c r="HYU44" s="78"/>
      <c r="HYV44" s="78"/>
      <c r="HYW44" s="78"/>
      <c r="HYX44" s="78"/>
      <c r="HYY44" s="78"/>
      <c r="HYZ44" s="78"/>
      <c r="HZA44" s="78"/>
      <c r="HZB44" s="78"/>
      <c r="HZC44" s="78"/>
      <c r="HZD44" s="78"/>
      <c r="HZE44" s="78"/>
      <c r="HZF44" s="78"/>
      <c r="HZG44" s="78"/>
      <c r="HZH44" s="78"/>
      <c r="HZI44" s="78"/>
      <c r="HZJ44" s="78"/>
      <c r="HZK44" s="78"/>
      <c r="HZL44" s="78"/>
      <c r="HZM44" s="78"/>
      <c r="HZN44" s="78"/>
      <c r="HZO44" s="78"/>
      <c r="HZP44" s="78"/>
      <c r="HZQ44" s="78"/>
      <c r="HZR44" s="78"/>
      <c r="HZS44" s="78"/>
      <c r="HZT44" s="78"/>
      <c r="HZU44" s="78"/>
      <c r="HZV44" s="78"/>
      <c r="HZW44" s="78"/>
      <c r="HZX44" s="78"/>
      <c r="HZY44" s="78"/>
      <c r="HZZ44" s="78"/>
      <c r="IAA44" s="78"/>
      <c r="IAB44" s="78"/>
      <c r="IAC44" s="78"/>
      <c r="IAD44" s="78"/>
      <c r="IAE44" s="78"/>
      <c r="IAF44" s="78"/>
      <c r="IAG44" s="78"/>
      <c r="IAH44" s="78"/>
      <c r="IAI44" s="78"/>
      <c r="IAJ44" s="78"/>
      <c r="IAK44" s="78"/>
      <c r="IAL44" s="78"/>
      <c r="IAM44" s="78"/>
      <c r="IAN44" s="78"/>
      <c r="IAO44" s="78"/>
      <c r="IAP44" s="78"/>
      <c r="IAQ44" s="78"/>
      <c r="IAR44" s="78"/>
      <c r="IAS44" s="78"/>
      <c r="IAT44" s="78"/>
      <c r="IAU44" s="78"/>
      <c r="IAV44" s="78"/>
      <c r="IAW44" s="78"/>
      <c r="IAX44" s="78"/>
      <c r="IAY44" s="78"/>
      <c r="IAZ44" s="78"/>
      <c r="IBA44" s="78"/>
      <c r="IBB44" s="78"/>
      <c r="IBC44" s="78"/>
      <c r="IBD44" s="78"/>
      <c r="IBE44" s="78"/>
      <c r="IBF44" s="78"/>
      <c r="IBG44" s="78"/>
      <c r="IBH44" s="78"/>
      <c r="IBI44" s="78"/>
      <c r="IBJ44" s="78"/>
      <c r="IBK44" s="78"/>
      <c r="IBL44" s="78"/>
      <c r="IBM44" s="78"/>
      <c r="IBN44" s="78"/>
      <c r="IBO44" s="78"/>
      <c r="IBP44" s="78"/>
      <c r="IBQ44" s="78"/>
      <c r="IBR44" s="78"/>
      <c r="IBS44" s="78"/>
      <c r="IBT44" s="78"/>
      <c r="IBU44" s="78"/>
      <c r="IBV44" s="78"/>
      <c r="IBW44" s="78"/>
      <c r="IBX44" s="78"/>
      <c r="IBY44" s="78"/>
      <c r="IBZ44" s="78"/>
      <c r="ICA44" s="78"/>
      <c r="ICB44" s="78"/>
      <c r="ICC44" s="78"/>
      <c r="ICD44" s="78"/>
      <c r="ICE44" s="78"/>
      <c r="ICF44" s="78"/>
      <c r="ICG44" s="78"/>
      <c r="ICH44" s="78"/>
      <c r="ICI44" s="78"/>
      <c r="ICJ44" s="78"/>
      <c r="ICK44" s="78"/>
      <c r="ICL44" s="78"/>
      <c r="ICM44" s="78"/>
      <c r="ICN44" s="78"/>
      <c r="ICO44" s="78"/>
      <c r="ICP44" s="78"/>
      <c r="ICQ44" s="78"/>
      <c r="ICR44" s="78"/>
      <c r="ICS44" s="78"/>
      <c r="ICT44" s="78"/>
      <c r="ICU44" s="78"/>
      <c r="ICV44" s="78"/>
      <c r="ICW44" s="78"/>
      <c r="ICX44" s="78"/>
      <c r="ICY44" s="78"/>
      <c r="ICZ44" s="78"/>
      <c r="IDA44" s="78"/>
      <c r="IDB44" s="78"/>
      <c r="IDC44" s="78"/>
      <c r="IDD44" s="78"/>
      <c r="IDE44" s="78"/>
      <c r="IDF44" s="78"/>
      <c r="IDG44" s="78"/>
      <c r="IDH44" s="78"/>
      <c r="IDI44" s="78"/>
      <c r="IDJ44" s="78"/>
      <c r="IDK44" s="78"/>
      <c r="IDL44" s="78"/>
      <c r="IDM44" s="78"/>
      <c r="IDN44" s="78"/>
      <c r="IDO44" s="78"/>
      <c r="IDP44" s="78"/>
      <c r="IDQ44" s="78"/>
      <c r="IDR44" s="78"/>
      <c r="IDS44" s="78"/>
      <c r="IDT44" s="78"/>
      <c r="IDU44" s="78"/>
      <c r="IDV44" s="78"/>
      <c r="IDW44" s="78"/>
      <c r="IDX44" s="78"/>
      <c r="IDY44" s="78"/>
      <c r="IDZ44" s="78"/>
      <c r="IEA44" s="78"/>
      <c r="IEB44" s="78"/>
      <c r="IEC44" s="78"/>
      <c r="IED44" s="78"/>
      <c r="IEE44" s="78"/>
      <c r="IEF44" s="78"/>
      <c r="IEG44" s="78"/>
      <c r="IEH44" s="78"/>
      <c r="IEI44" s="78"/>
      <c r="IEJ44" s="78"/>
      <c r="IEK44" s="78"/>
      <c r="IEL44" s="78"/>
      <c r="IEM44" s="78"/>
      <c r="IEN44" s="78"/>
      <c r="IEO44" s="78"/>
      <c r="IEP44" s="78"/>
      <c r="IEQ44" s="78"/>
      <c r="IER44" s="78"/>
      <c r="IES44" s="78"/>
      <c r="IET44" s="78"/>
      <c r="IEU44" s="78"/>
      <c r="IEV44" s="78"/>
      <c r="IEW44" s="78"/>
      <c r="IEX44" s="78"/>
      <c r="IEY44" s="78"/>
      <c r="IEZ44" s="78"/>
      <c r="IFA44" s="78"/>
      <c r="IFB44" s="78"/>
      <c r="IFC44" s="78"/>
      <c r="IFD44" s="78"/>
      <c r="IFE44" s="78"/>
      <c r="IFF44" s="78"/>
      <c r="IFG44" s="78"/>
      <c r="IFH44" s="78"/>
      <c r="IFI44" s="78"/>
      <c r="IFJ44" s="78"/>
      <c r="IFK44" s="78"/>
      <c r="IFL44" s="78"/>
      <c r="IFM44" s="78"/>
      <c r="IFN44" s="78"/>
      <c r="IFO44" s="78"/>
      <c r="IFP44" s="78"/>
      <c r="IFQ44" s="78"/>
      <c r="IFR44" s="78"/>
      <c r="IFS44" s="78"/>
      <c r="IFT44" s="78"/>
      <c r="IFU44" s="78"/>
      <c r="IFV44" s="78"/>
      <c r="IFW44" s="78"/>
      <c r="IFX44" s="78"/>
      <c r="IFY44" s="78"/>
      <c r="IFZ44" s="78"/>
      <c r="IGA44" s="78"/>
      <c r="IGB44" s="78"/>
      <c r="IGC44" s="78"/>
      <c r="IGD44" s="78"/>
      <c r="IGE44" s="78"/>
      <c r="IGF44" s="78"/>
      <c r="IGG44" s="78"/>
      <c r="IGH44" s="78"/>
      <c r="IGI44" s="78"/>
      <c r="IGJ44" s="78"/>
      <c r="IGK44" s="78"/>
      <c r="IGL44" s="78"/>
      <c r="IGM44" s="78"/>
      <c r="IGN44" s="78"/>
      <c r="IGO44" s="78"/>
      <c r="IGP44" s="78"/>
      <c r="IGQ44" s="78"/>
      <c r="IGR44" s="78"/>
      <c r="IGS44" s="78"/>
      <c r="IGT44" s="78"/>
      <c r="IGU44" s="78"/>
      <c r="IGV44" s="78"/>
      <c r="IGW44" s="78"/>
      <c r="IGX44" s="78"/>
      <c r="IGY44" s="78"/>
      <c r="IGZ44" s="78"/>
      <c r="IHA44" s="78"/>
      <c r="IHB44" s="78"/>
      <c r="IHC44" s="78"/>
      <c r="IHD44" s="78"/>
      <c r="IHE44" s="78"/>
      <c r="IHF44" s="78"/>
      <c r="IHG44" s="78"/>
      <c r="IHH44" s="78"/>
      <c r="IHI44" s="78"/>
      <c r="IHJ44" s="78"/>
      <c r="IHK44" s="78"/>
      <c r="IHL44" s="78"/>
      <c r="IHM44" s="78"/>
      <c r="IHN44" s="78"/>
      <c r="IHO44" s="78"/>
      <c r="IHP44" s="78"/>
      <c r="IHQ44" s="78"/>
      <c r="IHR44" s="78"/>
      <c r="IHS44" s="78"/>
      <c r="IHT44" s="78"/>
      <c r="IHU44" s="78"/>
      <c r="IHV44" s="78"/>
      <c r="IHW44" s="78"/>
      <c r="IHX44" s="78"/>
      <c r="IHY44" s="78"/>
      <c r="IHZ44" s="78"/>
      <c r="IIA44" s="78"/>
      <c r="IIB44" s="78"/>
      <c r="IIC44" s="78"/>
      <c r="IID44" s="78"/>
      <c r="IIE44" s="78"/>
      <c r="IIF44" s="78"/>
      <c r="IIG44" s="78"/>
      <c r="IIH44" s="78"/>
      <c r="III44" s="78"/>
      <c r="IIJ44" s="78"/>
      <c r="IIK44" s="78"/>
      <c r="IIL44" s="78"/>
      <c r="IIM44" s="78"/>
      <c r="IIN44" s="78"/>
      <c r="IIO44" s="78"/>
      <c r="IIP44" s="78"/>
      <c r="IIQ44" s="78"/>
      <c r="IIR44" s="78"/>
      <c r="IIS44" s="78"/>
      <c r="IIT44" s="78"/>
      <c r="IIU44" s="78"/>
      <c r="IIV44" s="78"/>
      <c r="IIW44" s="78"/>
      <c r="IIX44" s="78"/>
      <c r="IIY44" s="78"/>
      <c r="IIZ44" s="78"/>
      <c r="IJA44" s="78"/>
      <c r="IJB44" s="78"/>
      <c r="IJC44" s="78"/>
      <c r="IJD44" s="78"/>
      <c r="IJE44" s="78"/>
      <c r="IJF44" s="78"/>
      <c r="IJG44" s="78"/>
      <c r="IJH44" s="78"/>
      <c r="IJI44" s="78"/>
      <c r="IJJ44" s="78"/>
      <c r="IJK44" s="78"/>
      <c r="IJL44" s="78"/>
      <c r="IJM44" s="78"/>
      <c r="IJN44" s="78"/>
      <c r="IJO44" s="78"/>
      <c r="IJP44" s="78"/>
      <c r="IJQ44" s="78"/>
      <c r="IJR44" s="78"/>
      <c r="IJS44" s="78"/>
      <c r="IJT44" s="78"/>
      <c r="IJU44" s="78"/>
      <c r="IJV44" s="78"/>
      <c r="IJW44" s="78"/>
      <c r="IJX44" s="78"/>
      <c r="IJY44" s="78"/>
      <c r="IJZ44" s="78"/>
      <c r="IKA44" s="78"/>
      <c r="IKB44" s="78"/>
      <c r="IKC44" s="78"/>
      <c r="IKD44" s="78"/>
      <c r="IKE44" s="78"/>
      <c r="IKF44" s="78"/>
      <c r="IKG44" s="78"/>
      <c r="IKH44" s="78"/>
      <c r="IKI44" s="78"/>
      <c r="IKJ44" s="78"/>
      <c r="IKK44" s="78"/>
      <c r="IKL44" s="78"/>
      <c r="IKM44" s="78"/>
      <c r="IKN44" s="78"/>
      <c r="IKO44" s="78"/>
      <c r="IKP44" s="78"/>
      <c r="IKQ44" s="78"/>
      <c r="IKR44" s="78"/>
      <c r="IKS44" s="78"/>
      <c r="IKT44" s="78"/>
      <c r="IKU44" s="78"/>
      <c r="IKV44" s="78"/>
      <c r="IKW44" s="78"/>
      <c r="IKX44" s="78"/>
      <c r="IKY44" s="78"/>
      <c r="IKZ44" s="78"/>
      <c r="ILA44" s="78"/>
      <c r="ILB44" s="78"/>
      <c r="ILC44" s="78"/>
      <c r="ILD44" s="78"/>
      <c r="ILE44" s="78"/>
      <c r="ILF44" s="78"/>
      <c r="ILG44" s="78"/>
      <c r="ILH44" s="78"/>
      <c r="ILI44" s="78"/>
      <c r="ILJ44" s="78"/>
      <c r="ILK44" s="78"/>
      <c r="ILL44" s="78"/>
      <c r="ILM44" s="78"/>
      <c r="ILN44" s="78"/>
      <c r="ILO44" s="78"/>
      <c r="ILP44" s="78"/>
      <c r="ILQ44" s="78"/>
      <c r="ILR44" s="78"/>
      <c r="ILS44" s="78"/>
      <c r="ILT44" s="78"/>
      <c r="ILU44" s="78"/>
      <c r="ILV44" s="78"/>
      <c r="ILW44" s="78"/>
      <c r="ILX44" s="78"/>
      <c r="ILY44" s="78"/>
      <c r="ILZ44" s="78"/>
      <c r="IMA44" s="78"/>
      <c r="IMB44" s="78"/>
      <c r="IMC44" s="78"/>
      <c r="IMD44" s="78"/>
      <c r="IME44" s="78"/>
      <c r="IMF44" s="78"/>
      <c r="IMG44" s="78"/>
      <c r="IMH44" s="78"/>
      <c r="IMI44" s="78"/>
      <c r="IMJ44" s="78"/>
      <c r="IMK44" s="78"/>
      <c r="IML44" s="78"/>
      <c r="IMM44" s="78"/>
      <c r="IMN44" s="78"/>
      <c r="IMO44" s="78"/>
      <c r="IMP44" s="78"/>
      <c r="IMQ44" s="78"/>
      <c r="IMR44" s="78"/>
      <c r="IMS44" s="78"/>
      <c r="IMT44" s="78"/>
      <c r="IMU44" s="78"/>
      <c r="IMV44" s="78"/>
      <c r="IMW44" s="78"/>
      <c r="IMX44" s="78"/>
      <c r="IMY44" s="78"/>
      <c r="IMZ44" s="78"/>
      <c r="INA44" s="78"/>
      <c r="INB44" s="78"/>
      <c r="INC44" s="78"/>
      <c r="IND44" s="78"/>
      <c r="INE44" s="78"/>
      <c r="INF44" s="78"/>
      <c r="ING44" s="78"/>
      <c r="INH44" s="78"/>
      <c r="INI44" s="78"/>
      <c r="INJ44" s="78"/>
      <c r="INK44" s="78"/>
      <c r="INL44" s="78"/>
      <c r="INM44" s="78"/>
      <c r="INN44" s="78"/>
      <c r="INO44" s="78"/>
      <c r="INP44" s="78"/>
      <c r="INQ44" s="78"/>
      <c r="INR44" s="78"/>
      <c r="INS44" s="78"/>
      <c r="INT44" s="78"/>
      <c r="INU44" s="78"/>
      <c r="INV44" s="78"/>
      <c r="INW44" s="78"/>
      <c r="INX44" s="78"/>
      <c r="INY44" s="78"/>
      <c r="INZ44" s="78"/>
      <c r="IOA44" s="78"/>
      <c r="IOB44" s="78"/>
      <c r="IOC44" s="78"/>
      <c r="IOD44" s="78"/>
      <c r="IOE44" s="78"/>
      <c r="IOF44" s="78"/>
      <c r="IOG44" s="78"/>
      <c r="IOH44" s="78"/>
      <c r="IOI44" s="78"/>
      <c r="IOJ44" s="78"/>
      <c r="IOK44" s="78"/>
      <c r="IOL44" s="78"/>
      <c r="IOM44" s="78"/>
      <c r="ION44" s="78"/>
      <c r="IOO44" s="78"/>
      <c r="IOP44" s="78"/>
      <c r="IOQ44" s="78"/>
      <c r="IOR44" s="78"/>
      <c r="IOS44" s="78"/>
      <c r="IOT44" s="78"/>
      <c r="IOU44" s="78"/>
      <c r="IOV44" s="78"/>
      <c r="IOW44" s="78"/>
      <c r="IOX44" s="78"/>
      <c r="IOY44" s="78"/>
      <c r="IOZ44" s="78"/>
      <c r="IPA44" s="78"/>
      <c r="IPB44" s="78"/>
      <c r="IPC44" s="78"/>
      <c r="IPD44" s="78"/>
      <c r="IPE44" s="78"/>
      <c r="IPF44" s="78"/>
      <c r="IPG44" s="78"/>
      <c r="IPH44" s="78"/>
      <c r="IPI44" s="78"/>
      <c r="IPJ44" s="78"/>
      <c r="IPK44" s="78"/>
      <c r="IPL44" s="78"/>
      <c r="IPM44" s="78"/>
      <c r="IPN44" s="78"/>
      <c r="IPO44" s="78"/>
      <c r="IPP44" s="78"/>
      <c r="IPQ44" s="78"/>
      <c r="IPR44" s="78"/>
      <c r="IPS44" s="78"/>
      <c r="IPT44" s="78"/>
      <c r="IPU44" s="78"/>
      <c r="IPV44" s="78"/>
      <c r="IPW44" s="78"/>
      <c r="IPX44" s="78"/>
      <c r="IPY44" s="78"/>
      <c r="IPZ44" s="78"/>
      <c r="IQA44" s="78"/>
      <c r="IQB44" s="78"/>
      <c r="IQC44" s="78"/>
      <c r="IQD44" s="78"/>
      <c r="IQE44" s="78"/>
      <c r="IQF44" s="78"/>
      <c r="IQG44" s="78"/>
      <c r="IQH44" s="78"/>
      <c r="IQI44" s="78"/>
      <c r="IQJ44" s="78"/>
      <c r="IQK44" s="78"/>
      <c r="IQL44" s="78"/>
      <c r="IQM44" s="78"/>
      <c r="IQN44" s="78"/>
      <c r="IQO44" s="78"/>
      <c r="IQP44" s="78"/>
      <c r="IQQ44" s="78"/>
      <c r="IQR44" s="78"/>
      <c r="IQS44" s="78"/>
      <c r="IQT44" s="78"/>
      <c r="IQU44" s="78"/>
      <c r="IQV44" s="78"/>
      <c r="IQW44" s="78"/>
      <c r="IQX44" s="78"/>
      <c r="IQY44" s="78"/>
      <c r="IQZ44" s="78"/>
      <c r="IRA44" s="78"/>
      <c r="IRB44" s="78"/>
      <c r="IRC44" s="78"/>
      <c r="IRD44" s="78"/>
      <c r="IRE44" s="78"/>
      <c r="IRF44" s="78"/>
      <c r="IRG44" s="78"/>
      <c r="IRH44" s="78"/>
      <c r="IRI44" s="78"/>
      <c r="IRJ44" s="78"/>
      <c r="IRK44" s="78"/>
      <c r="IRL44" s="78"/>
      <c r="IRM44" s="78"/>
      <c r="IRN44" s="78"/>
      <c r="IRO44" s="78"/>
      <c r="IRP44" s="78"/>
      <c r="IRQ44" s="78"/>
      <c r="IRR44" s="78"/>
      <c r="IRS44" s="78"/>
      <c r="IRT44" s="78"/>
      <c r="IRU44" s="78"/>
      <c r="IRV44" s="78"/>
      <c r="IRW44" s="78"/>
      <c r="IRX44" s="78"/>
      <c r="IRY44" s="78"/>
      <c r="IRZ44" s="78"/>
      <c r="ISA44" s="78"/>
      <c r="ISB44" s="78"/>
      <c r="ISC44" s="78"/>
      <c r="ISD44" s="78"/>
      <c r="ISE44" s="78"/>
      <c r="ISF44" s="78"/>
      <c r="ISG44" s="78"/>
      <c r="ISH44" s="78"/>
      <c r="ISI44" s="78"/>
      <c r="ISJ44" s="78"/>
      <c r="ISK44" s="78"/>
      <c r="ISL44" s="78"/>
      <c r="ISM44" s="78"/>
      <c r="ISN44" s="78"/>
      <c r="ISO44" s="78"/>
      <c r="ISP44" s="78"/>
      <c r="ISQ44" s="78"/>
      <c r="ISR44" s="78"/>
      <c r="ISS44" s="78"/>
      <c r="IST44" s="78"/>
      <c r="ISU44" s="78"/>
      <c r="ISV44" s="78"/>
      <c r="ISW44" s="78"/>
      <c r="ISX44" s="78"/>
      <c r="ISY44" s="78"/>
      <c r="ISZ44" s="78"/>
      <c r="ITA44" s="78"/>
      <c r="ITB44" s="78"/>
      <c r="ITC44" s="78"/>
      <c r="ITD44" s="78"/>
      <c r="ITE44" s="78"/>
      <c r="ITF44" s="78"/>
      <c r="ITG44" s="78"/>
      <c r="ITH44" s="78"/>
      <c r="ITI44" s="78"/>
      <c r="ITJ44" s="78"/>
      <c r="ITK44" s="78"/>
      <c r="ITL44" s="78"/>
      <c r="ITM44" s="78"/>
      <c r="ITN44" s="78"/>
      <c r="ITO44" s="78"/>
      <c r="ITP44" s="78"/>
      <c r="ITQ44" s="78"/>
      <c r="ITR44" s="78"/>
      <c r="ITS44" s="78"/>
      <c r="ITT44" s="78"/>
      <c r="ITU44" s="78"/>
      <c r="ITV44" s="78"/>
      <c r="ITW44" s="78"/>
      <c r="ITX44" s="78"/>
      <c r="ITY44" s="78"/>
      <c r="ITZ44" s="78"/>
      <c r="IUA44" s="78"/>
      <c r="IUB44" s="78"/>
      <c r="IUC44" s="78"/>
      <c r="IUD44" s="78"/>
      <c r="IUE44" s="78"/>
      <c r="IUF44" s="78"/>
      <c r="IUG44" s="78"/>
      <c r="IUH44" s="78"/>
      <c r="IUI44" s="78"/>
      <c r="IUJ44" s="78"/>
      <c r="IUK44" s="78"/>
      <c r="IUL44" s="78"/>
      <c r="IUM44" s="78"/>
      <c r="IUN44" s="78"/>
      <c r="IUO44" s="78"/>
      <c r="IUP44" s="78"/>
      <c r="IUQ44" s="78"/>
      <c r="IUR44" s="78"/>
      <c r="IUS44" s="78"/>
      <c r="IUT44" s="78"/>
      <c r="IUU44" s="78"/>
      <c r="IUV44" s="78"/>
      <c r="IUW44" s="78"/>
      <c r="IUX44" s="78"/>
      <c r="IUY44" s="78"/>
      <c r="IUZ44" s="78"/>
      <c r="IVA44" s="78"/>
      <c r="IVB44" s="78"/>
      <c r="IVC44" s="78"/>
      <c r="IVD44" s="78"/>
      <c r="IVE44" s="78"/>
      <c r="IVF44" s="78"/>
      <c r="IVG44" s="78"/>
      <c r="IVH44" s="78"/>
      <c r="IVI44" s="78"/>
      <c r="IVJ44" s="78"/>
      <c r="IVK44" s="78"/>
      <c r="IVL44" s="78"/>
      <c r="IVM44" s="78"/>
      <c r="IVN44" s="78"/>
      <c r="IVO44" s="78"/>
      <c r="IVP44" s="78"/>
      <c r="IVQ44" s="78"/>
      <c r="IVR44" s="78"/>
      <c r="IVS44" s="78"/>
      <c r="IVT44" s="78"/>
      <c r="IVU44" s="78"/>
      <c r="IVV44" s="78"/>
      <c r="IVW44" s="78"/>
      <c r="IVX44" s="78"/>
      <c r="IVY44" s="78"/>
      <c r="IVZ44" s="78"/>
      <c r="IWA44" s="78"/>
      <c r="IWB44" s="78"/>
      <c r="IWC44" s="78"/>
      <c r="IWD44" s="78"/>
      <c r="IWE44" s="78"/>
      <c r="IWF44" s="78"/>
      <c r="IWG44" s="78"/>
      <c r="IWH44" s="78"/>
      <c r="IWI44" s="78"/>
      <c r="IWJ44" s="78"/>
      <c r="IWK44" s="78"/>
      <c r="IWL44" s="78"/>
      <c r="IWM44" s="78"/>
      <c r="IWN44" s="78"/>
      <c r="IWO44" s="78"/>
      <c r="IWP44" s="78"/>
      <c r="IWQ44" s="78"/>
      <c r="IWR44" s="78"/>
      <c r="IWS44" s="78"/>
      <c r="IWT44" s="78"/>
      <c r="IWU44" s="78"/>
      <c r="IWV44" s="78"/>
      <c r="IWW44" s="78"/>
      <c r="IWX44" s="78"/>
      <c r="IWY44" s="78"/>
      <c r="IWZ44" s="78"/>
      <c r="IXA44" s="78"/>
      <c r="IXB44" s="78"/>
      <c r="IXC44" s="78"/>
      <c r="IXD44" s="78"/>
      <c r="IXE44" s="78"/>
      <c r="IXF44" s="78"/>
      <c r="IXG44" s="78"/>
      <c r="IXH44" s="78"/>
      <c r="IXI44" s="78"/>
      <c r="IXJ44" s="78"/>
      <c r="IXK44" s="78"/>
      <c r="IXL44" s="78"/>
      <c r="IXM44" s="78"/>
      <c r="IXN44" s="78"/>
      <c r="IXO44" s="78"/>
      <c r="IXP44" s="78"/>
      <c r="IXQ44" s="78"/>
      <c r="IXR44" s="78"/>
      <c r="IXS44" s="78"/>
      <c r="IXT44" s="78"/>
      <c r="IXU44" s="78"/>
      <c r="IXV44" s="78"/>
      <c r="IXW44" s="78"/>
      <c r="IXX44" s="78"/>
      <c r="IXY44" s="78"/>
      <c r="IXZ44" s="78"/>
      <c r="IYA44" s="78"/>
      <c r="IYB44" s="78"/>
      <c r="IYC44" s="78"/>
      <c r="IYD44" s="78"/>
      <c r="IYE44" s="78"/>
      <c r="IYF44" s="78"/>
      <c r="IYG44" s="78"/>
      <c r="IYH44" s="78"/>
      <c r="IYI44" s="78"/>
      <c r="IYJ44" s="78"/>
      <c r="IYK44" s="78"/>
      <c r="IYL44" s="78"/>
      <c r="IYM44" s="78"/>
      <c r="IYN44" s="78"/>
      <c r="IYO44" s="78"/>
      <c r="IYP44" s="78"/>
      <c r="IYQ44" s="78"/>
      <c r="IYR44" s="78"/>
      <c r="IYS44" s="78"/>
      <c r="IYT44" s="78"/>
      <c r="IYU44" s="78"/>
      <c r="IYV44" s="78"/>
      <c r="IYW44" s="78"/>
      <c r="IYX44" s="78"/>
      <c r="IYY44" s="78"/>
      <c r="IYZ44" s="78"/>
      <c r="IZA44" s="78"/>
      <c r="IZB44" s="78"/>
      <c r="IZC44" s="78"/>
      <c r="IZD44" s="78"/>
      <c r="IZE44" s="78"/>
      <c r="IZF44" s="78"/>
      <c r="IZG44" s="78"/>
      <c r="IZH44" s="78"/>
      <c r="IZI44" s="78"/>
      <c r="IZJ44" s="78"/>
      <c r="IZK44" s="78"/>
      <c r="IZL44" s="78"/>
      <c r="IZM44" s="78"/>
      <c r="IZN44" s="78"/>
      <c r="IZO44" s="78"/>
      <c r="IZP44" s="78"/>
      <c r="IZQ44" s="78"/>
      <c r="IZR44" s="78"/>
      <c r="IZS44" s="78"/>
      <c r="IZT44" s="78"/>
      <c r="IZU44" s="78"/>
      <c r="IZV44" s="78"/>
      <c r="IZW44" s="78"/>
      <c r="IZX44" s="78"/>
      <c r="IZY44" s="78"/>
      <c r="IZZ44" s="78"/>
      <c r="JAA44" s="78"/>
      <c r="JAB44" s="78"/>
      <c r="JAC44" s="78"/>
      <c r="JAD44" s="78"/>
      <c r="JAE44" s="78"/>
      <c r="JAF44" s="78"/>
      <c r="JAG44" s="78"/>
      <c r="JAH44" s="78"/>
      <c r="JAI44" s="78"/>
      <c r="JAJ44" s="78"/>
      <c r="JAK44" s="78"/>
      <c r="JAL44" s="78"/>
      <c r="JAM44" s="78"/>
      <c r="JAN44" s="78"/>
      <c r="JAO44" s="78"/>
      <c r="JAP44" s="78"/>
      <c r="JAQ44" s="78"/>
      <c r="JAR44" s="78"/>
      <c r="JAS44" s="78"/>
      <c r="JAT44" s="78"/>
      <c r="JAU44" s="78"/>
      <c r="JAV44" s="78"/>
      <c r="JAW44" s="78"/>
      <c r="JAX44" s="78"/>
      <c r="JAY44" s="78"/>
      <c r="JAZ44" s="78"/>
      <c r="JBA44" s="78"/>
      <c r="JBB44" s="78"/>
      <c r="JBC44" s="78"/>
      <c r="JBD44" s="78"/>
      <c r="JBE44" s="78"/>
      <c r="JBF44" s="78"/>
      <c r="JBG44" s="78"/>
      <c r="JBH44" s="78"/>
      <c r="JBI44" s="78"/>
      <c r="JBJ44" s="78"/>
      <c r="JBK44" s="78"/>
      <c r="JBL44" s="78"/>
      <c r="JBM44" s="78"/>
      <c r="JBN44" s="78"/>
      <c r="JBO44" s="78"/>
      <c r="JBP44" s="78"/>
      <c r="JBQ44" s="78"/>
      <c r="JBR44" s="78"/>
      <c r="JBS44" s="78"/>
      <c r="JBT44" s="78"/>
      <c r="JBU44" s="78"/>
      <c r="JBV44" s="78"/>
      <c r="JBW44" s="78"/>
      <c r="JBX44" s="78"/>
      <c r="JBY44" s="78"/>
      <c r="JBZ44" s="78"/>
      <c r="JCA44" s="78"/>
      <c r="JCB44" s="78"/>
      <c r="JCC44" s="78"/>
      <c r="JCD44" s="78"/>
      <c r="JCE44" s="78"/>
      <c r="JCF44" s="78"/>
      <c r="JCG44" s="78"/>
      <c r="JCH44" s="78"/>
      <c r="JCI44" s="78"/>
      <c r="JCJ44" s="78"/>
      <c r="JCK44" s="78"/>
      <c r="JCL44" s="78"/>
      <c r="JCM44" s="78"/>
      <c r="JCN44" s="78"/>
      <c r="JCO44" s="78"/>
      <c r="JCP44" s="78"/>
      <c r="JCQ44" s="78"/>
      <c r="JCR44" s="78"/>
      <c r="JCS44" s="78"/>
      <c r="JCT44" s="78"/>
      <c r="JCU44" s="78"/>
      <c r="JCV44" s="78"/>
      <c r="JCW44" s="78"/>
      <c r="JCX44" s="78"/>
      <c r="JCY44" s="78"/>
      <c r="JCZ44" s="78"/>
      <c r="JDA44" s="78"/>
      <c r="JDB44" s="78"/>
      <c r="JDC44" s="78"/>
      <c r="JDD44" s="78"/>
      <c r="JDE44" s="78"/>
      <c r="JDF44" s="78"/>
      <c r="JDG44" s="78"/>
      <c r="JDH44" s="78"/>
      <c r="JDI44" s="78"/>
      <c r="JDJ44" s="78"/>
      <c r="JDK44" s="78"/>
      <c r="JDL44" s="78"/>
      <c r="JDM44" s="78"/>
      <c r="JDN44" s="78"/>
      <c r="JDO44" s="78"/>
      <c r="JDP44" s="78"/>
      <c r="JDQ44" s="78"/>
      <c r="JDR44" s="78"/>
      <c r="JDS44" s="78"/>
      <c r="JDT44" s="78"/>
      <c r="JDU44" s="78"/>
      <c r="JDV44" s="78"/>
      <c r="JDW44" s="78"/>
      <c r="JDX44" s="78"/>
      <c r="JDY44" s="78"/>
      <c r="JDZ44" s="78"/>
      <c r="JEA44" s="78"/>
      <c r="JEB44" s="78"/>
      <c r="JEC44" s="78"/>
      <c r="JED44" s="78"/>
      <c r="JEE44" s="78"/>
      <c r="JEF44" s="78"/>
      <c r="JEG44" s="78"/>
      <c r="JEH44" s="78"/>
      <c r="JEI44" s="78"/>
      <c r="JEJ44" s="78"/>
      <c r="JEK44" s="78"/>
      <c r="JEL44" s="78"/>
      <c r="JEM44" s="78"/>
      <c r="JEN44" s="78"/>
      <c r="JEO44" s="78"/>
      <c r="JEP44" s="78"/>
      <c r="JEQ44" s="78"/>
      <c r="JER44" s="78"/>
      <c r="JES44" s="78"/>
      <c r="JET44" s="78"/>
      <c r="JEU44" s="78"/>
      <c r="JEV44" s="78"/>
      <c r="JEW44" s="78"/>
      <c r="JEX44" s="78"/>
      <c r="JEY44" s="78"/>
      <c r="JEZ44" s="78"/>
      <c r="JFA44" s="78"/>
      <c r="JFB44" s="78"/>
      <c r="JFC44" s="78"/>
      <c r="JFD44" s="78"/>
      <c r="JFE44" s="78"/>
      <c r="JFF44" s="78"/>
      <c r="JFG44" s="78"/>
      <c r="JFH44" s="78"/>
      <c r="JFI44" s="78"/>
      <c r="JFJ44" s="78"/>
      <c r="JFK44" s="78"/>
      <c r="JFL44" s="78"/>
      <c r="JFM44" s="78"/>
      <c r="JFN44" s="78"/>
      <c r="JFO44" s="78"/>
      <c r="JFP44" s="78"/>
      <c r="JFQ44" s="78"/>
      <c r="JFR44" s="78"/>
      <c r="JFS44" s="78"/>
      <c r="JFT44" s="78"/>
      <c r="JFU44" s="78"/>
      <c r="JFV44" s="78"/>
      <c r="JFW44" s="78"/>
      <c r="JFX44" s="78"/>
      <c r="JFY44" s="78"/>
      <c r="JFZ44" s="78"/>
      <c r="JGA44" s="78"/>
      <c r="JGB44" s="78"/>
      <c r="JGC44" s="78"/>
      <c r="JGD44" s="78"/>
      <c r="JGE44" s="78"/>
      <c r="JGF44" s="78"/>
      <c r="JGG44" s="78"/>
      <c r="JGH44" s="78"/>
      <c r="JGI44" s="78"/>
      <c r="JGJ44" s="78"/>
      <c r="JGK44" s="78"/>
      <c r="JGL44" s="78"/>
      <c r="JGM44" s="78"/>
      <c r="JGN44" s="78"/>
      <c r="JGO44" s="78"/>
      <c r="JGP44" s="78"/>
      <c r="JGQ44" s="78"/>
      <c r="JGR44" s="78"/>
      <c r="JGS44" s="78"/>
      <c r="JGT44" s="78"/>
      <c r="JGU44" s="78"/>
      <c r="JGV44" s="78"/>
      <c r="JGW44" s="78"/>
      <c r="JGX44" s="78"/>
      <c r="JGY44" s="78"/>
      <c r="JGZ44" s="78"/>
      <c r="JHA44" s="78"/>
      <c r="JHB44" s="78"/>
      <c r="JHC44" s="78"/>
      <c r="JHD44" s="78"/>
      <c r="JHE44" s="78"/>
      <c r="JHF44" s="78"/>
      <c r="JHG44" s="78"/>
      <c r="JHH44" s="78"/>
      <c r="JHI44" s="78"/>
      <c r="JHJ44" s="78"/>
      <c r="JHK44" s="78"/>
      <c r="JHL44" s="78"/>
      <c r="JHM44" s="78"/>
      <c r="JHN44" s="78"/>
      <c r="JHO44" s="78"/>
      <c r="JHP44" s="78"/>
      <c r="JHQ44" s="78"/>
      <c r="JHR44" s="78"/>
      <c r="JHS44" s="78"/>
      <c r="JHT44" s="78"/>
      <c r="JHU44" s="78"/>
      <c r="JHV44" s="78"/>
      <c r="JHW44" s="78"/>
      <c r="JHX44" s="78"/>
      <c r="JHY44" s="78"/>
      <c r="JHZ44" s="78"/>
      <c r="JIA44" s="78"/>
      <c r="JIB44" s="78"/>
      <c r="JIC44" s="78"/>
      <c r="JID44" s="78"/>
      <c r="JIE44" s="78"/>
      <c r="JIF44" s="78"/>
      <c r="JIG44" s="78"/>
      <c r="JIH44" s="78"/>
      <c r="JII44" s="78"/>
      <c r="JIJ44" s="78"/>
      <c r="JIK44" s="78"/>
      <c r="JIL44" s="78"/>
      <c r="JIM44" s="78"/>
      <c r="JIN44" s="78"/>
      <c r="JIO44" s="78"/>
      <c r="JIP44" s="78"/>
      <c r="JIQ44" s="78"/>
      <c r="JIR44" s="78"/>
      <c r="JIS44" s="78"/>
      <c r="JIT44" s="78"/>
      <c r="JIU44" s="78"/>
      <c r="JIV44" s="78"/>
      <c r="JIW44" s="78"/>
      <c r="JIX44" s="78"/>
      <c r="JIY44" s="78"/>
      <c r="JIZ44" s="78"/>
      <c r="JJA44" s="78"/>
      <c r="JJB44" s="78"/>
      <c r="JJC44" s="78"/>
      <c r="JJD44" s="78"/>
      <c r="JJE44" s="78"/>
      <c r="JJF44" s="78"/>
      <c r="JJG44" s="78"/>
      <c r="JJH44" s="78"/>
      <c r="JJI44" s="78"/>
      <c r="JJJ44" s="78"/>
      <c r="JJK44" s="78"/>
      <c r="JJL44" s="78"/>
      <c r="JJM44" s="78"/>
      <c r="JJN44" s="78"/>
      <c r="JJO44" s="78"/>
      <c r="JJP44" s="78"/>
      <c r="JJQ44" s="78"/>
      <c r="JJR44" s="78"/>
      <c r="JJS44" s="78"/>
      <c r="JJT44" s="78"/>
      <c r="JJU44" s="78"/>
      <c r="JJV44" s="78"/>
      <c r="JJW44" s="78"/>
      <c r="JJX44" s="78"/>
      <c r="JJY44" s="78"/>
      <c r="JJZ44" s="78"/>
      <c r="JKA44" s="78"/>
      <c r="JKB44" s="78"/>
      <c r="JKC44" s="78"/>
      <c r="JKD44" s="78"/>
      <c r="JKE44" s="78"/>
      <c r="JKF44" s="78"/>
      <c r="JKG44" s="78"/>
      <c r="JKH44" s="78"/>
      <c r="JKI44" s="78"/>
      <c r="JKJ44" s="78"/>
      <c r="JKK44" s="78"/>
      <c r="JKL44" s="78"/>
      <c r="JKM44" s="78"/>
      <c r="JKN44" s="78"/>
      <c r="JKO44" s="78"/>
      <c r="JKP44" s="78"/>
      <c r="JKQ44" s="78"/>
      <c r="JKR44" s="78"/>
      <c r="JKS44" s="78"/>
      <c r="JKT44" s="78"/>
      <c r="JKU44" s="78"/>
      <c r="JKV44" s="78"/>
      <c r="JKW44" s="78"/>
      <c r="JKX44" s="78"/>
      <c r="JKY44" s="78"/>
      <c r="JKZ44" s="78"/>
      <c r="JLA44" s="78"/>
      <c r="JLB44" s="78"/>
      <c r="JLC44" s="78"/>
      <c r="JLD44" s="78"/>
      <c r="JLE44" s="78"/>
      <c r="JLF44" s="78"/>
      <c r="JLG44" s="78"/>
      <c r="JLH44" s="78"/>
      <c r="JLI44" s="78"/>
      <c r="JLJ44" s="78"/>
      <c r="JLK44" s="78"/>
      <c r="JLL44" s="78"/>
      <c r="JLM44" s="78"/>
      <c r="JLN44" s="78"/>
      <c r="JLO44" s="78"/>
      <c r="JLP44" s="78"/>
      <c r="JLQ44" s="78"/>
      <c r="JLR44" s="78"/>
      <c r="JLS44" s="78"/>
      <c r="JLT44" s="78"/>
      <c r="JLU44" s="78"/>
      <c r="JLV44" s="78"/>
      <c r="JLW44" s="78"/>
      <c r="JLX44" s="78"/>
      <c r="JLY44" s="78"/>
      <c r="JLZ44" s="78"/>
      <c r="JMA44" s="78"/>
      <c r="JMB44" s="78"/>
      <c r="JMC44" s="78"/>
      <c r="JMD44" s="78"/>
      <c r="JME44" s="78"/>
      <c r="JMF44" s="78"/>
      <c r="JMG44" s="78"/>
      <c r="JMH44" s="78"/>
      <c r="JMI44" s="78"/>
      <c r="JMJ44" s="78"/>
      <c r="JMK44" s="78"/>
      <c r="JML44" s="78"/>
      <c r="JMM44" s="78"/>
      <c r="JMN44" s="78"/>
      <c r="JMO44" s="78"/>
      <c r="JMP44" s="78"/>
      <c r="JMQ44" s="78"/>
      <c r="JMR44" s="78"/>
      <c r="JMS44" s="78"/>
      <c r="JMT44" s="78"/>
      <c r="JMU44" s="78"/>
      <c r="JMV44" s="78"/>
      <c r="JMW44" s="78"/>
      <c r="JMX44" s="78"/>
      <c r="JMY44" s="78"/>
      <c r="JMZ44" s="78"/>
      <c r="JNA44" s="78"/>
      <c r="JNB44" s="78"/>
      <c r="JNC44" s="78"/>
      <c r="JND44" s="78"/>
      <c r="JNE44" s="78"/>
      <c r="JNF44" s="78"/>
      <c r="JNG44" s="78"/>
      <c r="JNH44" s="78"/>
      <c r="JNI44" s="78"/>
      <c r="JNJ44" s="78"/>
      <c r="JNK44" s="78"/>
      <c r="JNL44" s="78"/>
      <c r="JNM44" s="78"/>
      <c r="JNN44" s="78"/>
      <c r="JNO44" s="78"/>
      <c r="JNP44" s="78"/>
      <c r="JNQ44" s="78"/>
      <c r="JNR44" s="78"/>
      <c r="JNS44" s="78"/>
      <c r="JNT44" s="78"/>
      <c r="JNU44" s="78"/>
      <c r="JNV44" s="78"/>
      <c r="JNW44" s="78"/>
      <c r="JNX44" s="78"/>
      <c r="JNY44" s="78"/>
      <c r="JNZ44" s="78"/>
      <c r="JOA44" s="78"/>
      <c r="JOB44" s="78"/>
      <c r="JOC44" s="78"/>
      <c r="JOD44" s="78"/>
      <c r="JOE44" s="78"/>
      <c r="JOF44" s="78"/>
      <c r="JOG44" s="78"/>
      <c r="JOH44" s="78"/>
      <c r="JOI44" s="78"/>
      <c r="JOJ44" s="78"/>
      <c r="JOK44" s="78"/>
      <c r="JOL44" s="78"/>
      <c r="JOM44" s="78"/>
      <c r="JON44" s="78"/>
      <c r="JOO44" s="78"/>
      <c r="JOP44" s="78"/>
      <c r="JOQ44" s="78"/>
      <c r="JOR44" s="78"/>
      <c r="JOS44" s="78"/>
      <c r="JOT44" s="78"/>
      <c r="JOU44" s="78"/>
      <c r="JOV44" s="78"/>
      <c r="JOW44" s="78"/>
      <c r="JOX44" s="78"/>
      <c r="JOY44" s="78"/>
      <c r="JOZ44" s="78"/>
      <c r="JPA44" s="78"/>
      <c r="JPB44" s="78"/>
      <c r="JPC44" s="78"/>
      <c r="JPD44" s="78"/>
      <c r="JPE44" s="78"/>
      <c r="JPF44" s="78"/>
      <c r="JPG44" s="78"/>
      <c r="JPH44" s="78"/>
      <c r="JPI44" s="78"/>
      <c r="JPJ44" s="78"/>
      <c r="JPK44" s="78"/>
      <c r="JPL44" s="78"/>
      <c r="JPM44" s="78"/>
      <c r="JPN44" s="78"/>
      <c r="JPO44" s="78"/>
      <c r="JPP44" s="78"/>
      <c r="JPQ44" s="78"/>
      <c r="JPR44" s="78"/>
      <c r="JPS44" s="78"/>
      <c r="JPT44" s="78"/>
      <c r="JPU44" s="78"/>
      <c r="JPV44" s="78"/>
      <c r="JPW44" s="78"/>
      <c r="JPX44" s="78"/>
      <c r="JPY44" s="78"/>
      <c r="JPZ44" s="78"/>
      <c r="JQA44" s="78"/>
      <c r="JQB44" s="78"/>
      <c r="JQC44" s="78"/>
      <c r="JQD44" s="78"/>
      <c r="JQE44" s="78"/>
      <c r="JQF44" s="78"/>
      <c r="JQG44" s="78"/>
      <c r="JQH44" s="78"/>
      <c r="JQI44" s="78"/>
      <c r="JQJ44" s="78"/>
      <c r="JQK44" s="78"/>
      <c r="JQL44" s="78"/>
      <c r="JQM44" s="78"/>
      <c r="JQN44" s="78"/>
      <c r="JQO44" s="78"/>
      <c r="JQP44" s="78"/>
      <c r="JQQ44" s="78"/>
      <c r="JQR44" s="78"/>
      <c r="JQS44" s="78"/>
      <c r="JQT44" s="78"/>
      <c r="JQU44" s="78"/>
      <c r="JQV44" s="78"/>
      <c r="JQW44" s="78"/>
      <c r="JQX44" s="78"/>
      <c r="JQY44" s="78"/>
      <c r="JQZ44" s="78"/>
      <c r="JRA44" s="78"/>
      <c r="JRB44" s="78"/>
      <c r="JRC44" s="78"/>
      <c r="JRD44" s="78"/>
      <c r="JRE44" s="78"/>
      <c r="JRF44" s="78"/>
      <c r="JRG44" s="78"/>
      <c r="JRH44" s="78"/>
      <c r="JRI44" s="78"/>
      <c r="JRJ44" s="78"/>
      <c r="JRK44" s="78"/>
      <c r="JRL44" s="78"/>
      <c r="JRM44" s="78"/>
      <c r="JRN44" s="78"/>
      <c r="JRO44" s="78"/>
      <c r="JRP44" s="78"/>
      <c r="JRQ44" s="78"/>
      <c r="JRR44" s="78"/>
      <c r="JRS44" s="78"/>
      <c r="JRT44" s="78"/>
      <c r="JRU44" s="78"/>
      <c r="JRV44" s="78"/>
      <c r="JRW44" s="78"/>
      <c r="JRX44" s="78"/>
      <c r="JRY44" s="78"/>
      <c r="JRZ44" s="78"/>
      <c r="JSA44" s="78"/>
      <c r="JSB44" s="78"/>
      <c r="JSC44" s="78"/>
      <c r="JSD44" s="78"/>
      <c r="JSE44" s="78"/>
      <c r="JSF44" s="78"/>
      <c r="JSG44" s="78"/>
      <c r="JSH44" s="78"/>
      <c r="JSI44" s="78"/>
      <c r="JSJ44" s="78"/>
      <c r="JSK44" s="78"/>
      <c r="JSL44" s="78"/>
      <c r="JSM44" s="78"/>
      <c r="JSN44" s="78"/>
      <c r="JSO44" s="78"/>
      <c r="JSP44" s="78"/>
      <c r="JSQ44" s="78"/>
      <c r="JSR44" s="78"/>
      <c r="JSS44" s="78"/>
      <c r="JST44" s="78"/>
      <c r="JSU44" s="78"/>
      <c r="JSV44" s="78"/>
      <c r="JSW44" s="78"/>
      <c r="JSX44" s="78"/>
      <c r="JSY44" s="78"/>
      <c r="JSZ44" s="78"/>
      <c r="JTA44" s="78"/>
      <c r="JTB44" s="78"/>
      <c r="JTC44" s="78"/>
      <c r="JTD44" s="78"/>
      <c r="JTE44" s="78"/>
      <c r="JTF44" s="78"/>
      <c r="JTG44" s="78"/>
      <c r="JTH44" s="78"/>
      <c r="JTI44" s="78"/>
      <c r="JTJ44" s="78"/>
      <c r="JTK44" s="78"/>
      <c r="JTL44" s="78"/>
      <c r="JTM44" s="78"/>
      <c r="JTN44" s="78"/>
      <c r="JTO44" s="78"/>
      <c r="JTP44" s="78"/>
      <c r="JTQ44" s="78"/>
      <c r="JTR44" s="78"/>
      <c r="JTS44" s="78"/>
      <c r="JTT44" s="78"/>
      <c r="JTU44" s="78"/>
      <c r="JTV44" s="78"/>
      <c r="JTW44" s="78"/>
      <c r="JTX44" s="78"/>
      <c r="JTY44" s="78"/>
      <c r="JTZ44" s="78"/>
      <c r="JUA44" s="78"/>
      <c r="JUB44" s="78"/>
      <c r="JUC44" s="78"/>
      <c r="JUD44" s="78"/>
      <c r="JUE44" s="78"/>
      <c r="JUF44" s="78"/>
      <c r="JUG44" s="78"/>
      <c r="JUH44" s="78"/>
      <c r="JUI44" s="78"/>
      <c r="JUJ44" s="78"/>
      <c r="JUK44" s="78"/>
      <c r="JUL44" s="78"/>
      <c r="JUM44" s="78"/>
      <c r="JUN44" s="78"/>
      <c r="JUO44" s="78"/>
      <c r="JUP44" s="78"/>
      <c r="JUQ44" s="78"/>
      <c r="JUR44" s="78"/>
      <c r="JUS44" s="78"/>
      <c r="JUT44" s="78"/>
      <c r="JUU44" s="78"/>
      <c r="JUV44" s="78"/>
      <c r="JUW44" s="78"/>
      <c r="JUX44" s="78"/>
      <c r="JUY44" s="78"/>
      <c r="JUZ44" s="78"/>
      <c r="JVA44" s="78"/>
      <c r="JVB44" s="78"/>
      <c r="JVC44" s="78"/>
      <c r="JVD44" s="78"/>
      <c r="JVE44" s="78"/>
      <c r="JVF44" s="78"/>
      <c r="JVG44" s="78"/>
      <c r="JVH44" s="78"/>
      <c r="JVI44" s="78"/>
      <c r="JVJ44" s="78"/>
      <c r="JVK44" s="78"/>
      <c r="JVL44" s="78"/>
      <c r="JVM44" s="78"/>
      <c r="JVN44" s="78"/>
      <c r="JVO44" s="78"/>
      <c r="JVP44" s="78"/>
      <c r="JVQ44" s="78"/>
      <c r="JVR44" s="78"/>
      <c r="JVS44" s="78"/>
      <c r="JVT44" s="78"/>
      <c r="JVU44" s="78"/>
      <c r="JVV44" s="78"/>
      <c r="JVW44" s="78"/>
      <c r="JVX44" s="78"/>
      <c r="JVY44" s="78"/>
      <c r="JVZ44" s="78"/>
      <c r="JWA44" s="78"/>
      <c r="JWB44" s="78"/>
      <c r="JWC44" s="78"/>
      <c r="JWD44" s="78"/>
      <c r="JWE44" s="78"/>
      <c r="JWF44" s="78"/>
      <c r="JWG44" s="78"/>
      <c r="JWH44" s="78"/>
      <c r="JWI44" s="78"/>
      <c r="JWJ44" s="78"/>
      <c r="JWK44" s="78"/>
      <c r="JWL44" s="78"/>
      <c r="JWM44" s="78"/>
      <c r="JWN44" s="78"/>
      <c r="JWO44" s="78"/>
      <c r="JWP44" s="78"/>
      <c r="JWQ44" s="78"/>
      <c r="JWR44" s="78"/>
      <c r="JWS44" s="78"/>
      <c r="JWT44" s="78"/>
      <c r="JWU44" s="78"/>
      <c r="JWV44" s="78"/>
      <c r="JWW44" s="78"/>
      <c r="JWX44" s="78"/>
      <c r="JWY44" s="78"/>
      <c r="JWZ44" s="78"/>
      <c r="JXA44" s="78"/>
      <c r="JXB44" s="78"/>
      <c r="JXC44" s="78"/>
      <c r="JXD44" s="78"/>
      <c r="JXE44" s="78"/>
      <c r="JXF44" s="78"/>
      <c r="JXG44" s="78"/>
      <c r="JXH44" s="78"/>
      <c r="JXI44" s="78"/>
      <c r="JXJ44" s="78"/>
      <c r="JXK44" s="78"/>
      <c r="JXL44" s="78"/>
      <c r="JXM44" s="78"/>
      <c r="JXN44" s="78"/>
      <c r="JXO44" s="78"/>
      <c r="JXP44" s="78"/>
      <c r="JXQ44" s="78"/>
      <c r="JXR44" s="78"/>
      <c r="JXS44" s="78"/>
      <c r="JXT44" s="78"/>
      <c r="JXU44" s="78"/>
      <c r="JXV44" s="78"/>
      <c r="JXW44" s="78"/>
      <c r="JXX44" s="78"/>
      <c r="JXY44" s="78"/>
      <c r="JXZ44" s="78"/>
      <c r="JYA44" s="78"/>
      <c r="JYB44" s="78"/>
      <c r="JYC44" s="78"/>
      <c r="JYD44" s="78"/>
      <c r="JYE44" s="78"/>
      <c r="JYF44" s="78"/>
      <c r="JYG44" s="78"/>
      <c r="JYH44" s="78"/>
      <c r="JYI44" s="78"/>
      <c r="JYJ44" s="78"/>
      <c r="JYK44" s="78"/>
      <c r="JYL44" s="78"/>
      <c r="JYM44" s="78"/>
      <c r="JYN44" s="78"/>
      <c r="JYO44" s="78"/>
      <c r="JYP44" s="78"/>
      <c r="JYQ44" s="78"/>
      <c r="JYR44" s="78"/>
      <c r="JYS44" s="78"/>
      <c r="JYT44" s="78"/>
      <c r="JYU44" s="78"/>
      <c r="JYV44" s="78"/>
      <c r="JYW44" s="78"/>
      <c r="JYX44" s="78"/>
      <c r="JYY44" s="78"/>
      <c r="JYZ44" s="78"/>
      <c r="JZA44" s="78"/>
      <c r="JZB44" s="78"/>
      <c r="JZC44" s="78"/>
      <c r="JZD44" s="78"/>
      <c r="JZE44" s="78"/>
      <c r="JZF44" s="78"/>
      <c r="JZG44" s="78"/>
      <c r="JZH44" s="78"/>
      <c r="JZI44" s="78"/>
      <c r="JZJ44" s="78"/>
      <c r="JZK44" s="78"/>
      <c r="JZL44" s="78"/>
      <c r="JZM44" s="78"/>
      <c r="JZN44" s="78"/>
      <c r="JZO44" s="78"/>
      <c r="JZP44" s="78"/>
      <c r="JZQ44" s="78"/>
      <c r="JZR44" s="78"/>
      <c r="JZS44" s="78"/>
      <c r="JZT44" s="78"/>
      <c r="JZU44" s="78"/>
      <c r="JZV44" s="78"/>
      <c r="JZW44" s="78"/>
      <c r="JZX44" s="78"/>
      <c r="JZY44" s="78"/>
      <c r="JZZ44" s="78"/>
      <c r="KAA44" s="78"/>
      <c r="KAB44" s="78"/>
      <c r="KAC44" s="78"/>
      <c r="KAD44" s="78"/>
      <c r="KAE44" s="78"/>
      <c r="KAF44" s="78"/>
      <c r="KAG44" s="78"/>
      <c r="KAH44" s="78"/>
      <c r="KAI44" s="78"/>
      <c r="KAJ44" s="78"/>
      <c r="KAK44" s="78"/>
      <c r="KAL44" s="78"/>
      <c r="KAM44" s="78"/>
      <c r="KAN44" s="78"/>
      <c r="KAO44" s="78"/>
      <c r="KAP44" s="78"/>
      <c r="KAQ44" s="78"/>
      <c r="KAR44" s="78"/>
      <c r="KAS44" s="78"/>
      <c r="KAT44" s="78"/>
      <c r="KAU44" s="78"/>
      <c r="KAV44" s="78"/>
      <c r="KAW44" s="78"/>
      <c r="KAX44" s="78"/>
      <c r="KAY44" s="78"/>
      <c r="KAZ44" s="78"/>
      <c r="KBA44" s="78"/>
      <c r="KBB44" s="78"/>
      <c r="KBC44" s="78"/>
      <c r="KBD44" s="78"/>
      <c r="KBE44" s="78"/>
      <c r="KBF44" s="78"/>
      <c r="KBG44" s="78"/>
      <c r="KBH44" s="78"/>
      <c r="KBI44" s="78"/>
      <c r="KBJ44" s="78"/>
      <c r="KBK44" s="78"/>
      <c r="KBL44" s="78"/>
      <c r="KBM44" s="78"/>
      <c r="KBN44" s="78"/>
      <c r="KBO44" s="78"/>
      <c r="KBP44" s="78"/>
      <c r="KBQ44" s="78"/>
      <c r="KBR44" s="78"/>
      <c r="KBS44" s="78"/>
      <c r="KBT44" s="78"/>
      <c r="KBU44" s="78"/>
      <c r="KBV44" s="78"/>
      <c r="KBW44" s="78"/>
      <c r="KBX44" s="78"/>
      <c r="KBY44" s="78"/>
      <c r="KBZ44" s="78"/>
      <c r="KCA44" s="78"/>
      <c r="KCB44" s="78"/>
      <c r="KCC44" s="78"/>
      <c r="KCD44" s="78"/>
      <c r="KCE44" s="78"/>
      <c r="KCF44" s="78"/>
      <c r="KCG44" s="78"/>
      <c r="KCH44" s="78"/>
      <c r="KCI44" s="78"/>
      <c r="KCJ44" s="78"/>
      <c r="KCK44" s="78"/>
      <c r="KCL44" s="78"/>
      <c r="KCM44" s="78"/>
      <c r="KCN44" s="78"/>
      <c r="KCO44" s="78"/>
      <c r="KCP44" s="78"/>
      <c r="KCQ44" s="78"/>
      <c r="KCR44" s="78"/>
      <c r="KCS44" s="78"/>
      <c r="KCT44" s="78"/>
      <c r="KCU44" s="78"/>
      <c r="KCV44" s="78"/>
      <c r="KCW44" s="78"/>
      <c r="KCX44" s="78"/>
      <c r="KCY44" s="78"/>
      <c r="KCZ44" s="78"/>
      <c r="KDA44" s="78"/>
      <c r="KDB44" s="78"/>
      <c r="KDC44" s="78"/>
      <c r="KDD44" s="78"/>
      <c r="KDE44" s="78"/>
      <c r="KDF44" s="78"/>
      <c r="KDG44" s="78"/>
      <c r="KDH44" s="78"/>
      <c r="KDI44" s="78"/>
      <c r="KDJ44" s="78"/>
      <c r="KDK44" s="78"/>
      <c r="KDL44" s="78"/>
      <c r="KDM44" s="78"/>
      <c r="KDN44" s="78"/>
      <c r="KDO44" s="78"/>
      <c r="KDP44" s="78"/>
      <c r="KDQ44" s="78"/>
      <c r="KDR44" s="78"/>
      <c r="KDS44" s="78"/>
      <c r="KDT44" s="78"/>
      <c r="KDU44" s="78"/>
      <c r="KDV44" s="78"/>
      <c r="KDW44" s="78"/>
      <c r="KDX44" s="78"/>
      <c r="KDY44" s="78"/>
      <c r="KDZ44" s="78"/>
      <c r="KEA44" s="78"/>
      <c r="KEB44" s="78"/>
      <c r="KEC44" s="78"/>
      <c r="KED44" s="78"/>
      <c r="KEE44" s="78"/>
      <c r="KEF44" s="78"/>
      <c r="KEG44" s="78"/>
      <c r="KEH44" s="78"/>
      <c r="KEI44" s="78"/>
      <c r="KEJ44" s="78"/>
      <c r="KEK44" s="78"/>
      <c r="KEL44" s="78"/>
      <c r="KEM44" s="78"/>
      <c r="KEN44" s="78"/>
      <c r="KEO44" s="78"/>
      <c r="KEP44" s="78"/>
      <c r="KEQ44" s="78"/>
      <c r="KER44" s="78"/>
      <c r="KES44" s="78"/>
      <c r="KET44" s="78"/>
      <c r="KEU44" s="78"/>
      <c r="KEV44" s="78"/>
      <c r="KEW44" s="78"/>
      <c r="KEX44" s="78"/>
      <c r="KEY44" s="78"/>
      <c r="KEZ44" s="78"/>
      <c r="KFA44" s="78"/>
      <c r="KFB44" s="78"/>
      <c r="KFC44" s="78"/>
      <c r="KFD44" s="78"/>
      <c r="KFE44" s="78"/>
      <c r="KFF44" s="78"/>
      <c r="KFG44" s="78"/>
      <c r="KFH44" s="78"/>
      <c r="KFI44" s="78"/>
      <c r="KFJ44" s="78"/>
      <c r="KFK44" s="78"/>
      <c r="KFL44" s="78"/>
      <c r="KFM44" s="78"/>
      <c r="KFN44" s="78"/>
      <c r="KFO44" s="78"/>
      <c r="KFP44" s="78"/>
      <c r="KFQ44" s="78"/>
      <c r="KFR44" s="78"/>
      <c r="KFS44" s="78"/>
      <c r="KFT44" s="78"/>
      <c r="KFU44" s="78"/>
      <c r="KFV44" s="78"/>
      <c r="KFW44" s="78"/>
      <c r="KFX44" s="78"/>
      <c r="KFY44" s="78"/>
      <c r="KFZ44" s="78"/>
      <c r="KGA44" s="78"/>
      <c r="KGB44" s="78"/>
      <c r="KGC44" s="78"/>
      <c r="KGD44" s="78"/>
      <c r="KGE44" s="78"/>
      <c r="KGF44" s="78"/>
      <c r="KGG44" s="78"/>
      <c r="KGH44" s="78"/>
      <c r="KGI44" s="78"/>
      <c r="KGJ44" s="78"/>
      <c r="KGK44" s="78"/>
      <c r="KGL44" s="78"/>
      <c r="KGM44" s="78"/>
      <c r="KGN44" s="78"/>
      <c r="KGO44" s="78"/>
      <c r="KGP44" s="78"/>
      <c r="KGQ44" s="78"/>
      <c r="KGR44" s="78"/>
      <c r="KGS44" s="78"/>
      <c r="KGT44" s="78"/>
      <c r="KGU44" s="78"/>
      <c r="KGV44" s="78"/>
      <c r="KGW44" s="78"/>
      <c r="KGX44" s="78"/>
      <c r="KGY44" s="78"/>
      <c r="KGZ44" s="78"/>
      <c r="KHA44" s="78"/>
      <c r="KHB44" s="78"/>
      <c r="KHC44" s="78"/>
      <c r="KHD44" s="78"/>
      <c r="KHE44" s="78"/>
      <c r="KHF44" s="78"/>
      <c r="KHG44" s="78"/>
      <c r="KHH44" s="78"/>
      <c r="KHI44" s="78"/>
      <c r="KHJ44" s="78"/>
      <c r="KHK44" s="78"/>
      <c r="KHL44" s="78"/>
      <c r="KHM44" s="78"/>
      <c r="KHN44" s="78"/>
      <c r="KHO44" s="78"/>
      <c r="KHP44" s="78"/>
      <c r="KHQ44" s="78"/>
      <c r="KHR44" s="78"/>
      <c r="KHS44" s="78"/>
      <c r="KHT44" s="78"/>
      <c r="KHU44" s="78"/>
      <c r="KHV44" s="78"/>
      <c r="KHW44" s="78"/>
      <c r="KHX44" s="78"/>
      <c r="KHY44" s="78"/>
      <c r="KHZ44" s="78"/>
      <c r="KIA44" s="78"/>
      <c r="KIB44" s="78"/>
      <c r="KIC44" s="78"/>
      <c r="KID44" s="78"/>
      <c r="KIE44" s="78"/>
      <c r="KIF44" s="78"/>
      <c r="KIG44" s="78"/>
      <c r="KIH44" s="78"/>
      <c r="KII44" s="78"/>
      <c r="KIJ44" s="78"/>
      <c r="KIK44" s="78"/>
      <c r="KIL44" s="78"/>
      <c r="KIM44" s="78"/>
      <c r="KIN44" s="78"/>
      <c r="KIO44" s="78"/>
      <c r="KIP44" s="78"/>
      <c r="KIQ44" s="78"/>
      <c r="KIR44" s="78"/>
      <c r="KIS44" s="78"/>
      <c r="KIT44" s="78"/>
      <c r="KIU44" s="78"/>
      <c r="KIV44" s="78"/>
      <c r="KIW44" s="78"/>
      <c r="KIX44" s="78"/>
      <c r="KIY44" s="78"/>
      <c r="KIZ44" s="78"/>
      <c r="KJA44" s="78"/>
      <c r="KJB44" s="78"/>
      <c r="KJC44" s="78"/>
      <c r="KJD44" s="78"/>
      <c r="KJE44" s="78"/>
      <c r="KJF44" s="78"/>
      <c r="KJG44" s="78"/>
      <c r="KJH44" s="78"/>
      <c r="KJI44" s="78"/>
      <c r="KJJ44" s="78"/>
      <c r="KJK44" s="78"/>
      <c r="KJL44" s="78"/>
      <c r="KJM44" s="78"/>
      <c r="KJN44" s="78"/>
      <c r="KJO44" s="78"/>
      <c r="KJP44" s="78"/>
      <c r="KJQ44" s="78"/>
      <c r="KJR44" s="78"/>
      <c r="KJS44" s="78"/>
      <c r="KJT44" s="78"/>
      <c r="KJU44" s="78"/>
      <c r="KJV44" s="78"/>
      <c r="KJW44" s="78"/>
      <c r="KJX44" s="78"/>
      <c r="KJY44" s="78"/>
      <c r="KJZ44" s="78"/>
      <c r="KKA44" s="78"/>
      <c r="KKB44" s="78"/>
      <c r="KKC44" s="78"/>
      <c r="KKD44" s="78"/>
      <c r="KKE44" s="78"/>
      <c r="KKF44" s="78"/>
      <c r="KKG44" s="78"/>
      <c r="KKH44" s="78"/>
      <c r="KKI44" s="78"/>
      <c r="KKJ44" s="78"/>
      <c r="KKK44" s="78"/>
      <c r="KKL44" s="78"/>
      <c r="KKM44" s="78"/>
      <c r="KKN44" s="78"/>
      <c r="KKO44" s="78"/>
      <c r="KKP44" s="78"/>
      <c r="KKQ44" s="78"/>
      <c r="KKR44" s="78"/>
      <c r="KKS44" s="78"/>
      <c r="KKT44" s="78"/>
      <c r="KKU44" s="78"/>
      <c r="KKV44" s="78"/>
      <c r="KKW44" s="78"/>
      <c r="KKX44" s="78"/>
      <c r="KKY44" s="78"/>
      <c r="KKZ44" s="78"/>
      <c r="KLA44" s="78"/>
      <c r="KLB44" s="78"/>
      <c r="KLC44" s="78"/>
      <c r="KLD44" s="78"/>
      <c r="KLE44" s="78"/>
      <c r="KLF44" s="78"/>
      <c r="KLG44" s="78"/>
      <c r="KLH44" s="78"/>
      <c r="KLI44" s="78"/>
      <c r="KLJ44" s="78"/>
      <c r="KLK44" s="78"/>
      <c r="KLL44" s="78"/>
      <c r="KLM44" s="78"/>
      <c r="KLN44" s="78"/>
      <c r="KLO44" s="78"/>
      <c r="KLP44" s="78"/>
      <c r="KLQ44" s="78"/>
      <c r="KLR44" s="78"/>
      <c r="KLS44" s="78"/>
      <c r="KLT44" s="78"/>
      <c r="KLU44" s="78"/>
      <c r="KLV44" s="78"/>
      <c r="KLW44" s="78"/>
      <c r="KLX44" s="78"/>
      <c r="KLY44" s="78"/>
      <c r="KLZ44" s="78"/>
      <c r="KMA44" s="78"/>
      <c r="KMB44" s="78"/>
      <c r="KMC44" s="78"/>
      <c r="KMD44" s="78"/>
      <c r="KME44" s="78"/>
      <c r="KMF44" s="78"/>
      <c r="KMG44" s="78"/>
      <c r="KMH44" s="78"/>
      <c r="KMI44" s="78"/>
      <c r="KMJ44" s="78"/>
      <c r="KMK44" s="78"/>
      <c r="KML44" s="78"/>
      <c r="KMM44" s="78"/>
      <c r="KMN44" s="78"/>
      <c r="KMO44" s="78"/>
      <c r="KMP44" s="78"/>
      <c r="KMQ44" s="78"/>
      <c r="KMR44" s="78"/>
      <c r="KMS44" s="78"/>
      <c r="KMT44" s="78"/>
      <c r="KMU44" s="78"/>
      <c r="KMV44" s="78"/>
      <c r="KMW44" s="78"/>
      <c r="KMX44" s="78"/>
      <c r="KMY44" s="78"/>
      <c r="KMZ44" s="78"/>
      <c r="KNA44" s="78"/>
      <c r="KNB44" s="78"/>
      <c r="KNC44" s="78"/>
      <c r="KND44" s="78"/>
      <c r="KNE44" s="78"/>
      <c r="KNF44" s="78"/>
      <c r="KNG44" s="78"/>
      <c r="KNH44" s="78"/>
      <c r="KNI44" s="78"/>
      <c r="KNJ44" s="78"/>
      <c r="KNK44" s="78"/>
      <c r="KNL44" s="78"/>
      <c r="KNM44" s="78"/>
      <c r="KNN44" s="78"/>
      <c r="KNO44" s="78"/>
      <c r="KNP44" s="78"/>
      <c r="KNQ44" s="78"/>
      <c r="KNR44" s="78"/>
      <c r="KNS44" s="78"/>
      <c r="KNT44" s="78"/>
      <c r="KNU44" s="78"/>
      <c r="KNV44" s="78"/>
      <c r="KNW44" s="78"/>
      <c r="KNX44" s="78"/>
      <c r="KNY44" s="78"/>
      <c r="KNZ44" s="78"/>
      <c r="KOA44" s="78"/>
      <c r="KOB44" s="78"/>
      <c r="KOC44" s="78"/>
      <c r="KOD44" s="78"/>
      <c r="KOE44" s="78"/>
      <c r="KOF44" s="78"/>
      <c r="KOG44" s="78"/>
      <c r="KOH44" s="78"/>
      <c r="KOI44" s="78"/>
      <c r="KOJ44" s="78"/>
      <c r="KOK44" s="78"/>
      <c r="KOL44" s="78"/>
      <c r="KOM44" s="78"/>
      <c r="KON44" s="78"/>
      <c r="KOO44" s="78"/>
      <c r="KOP44" s="78"/>
      <c r="KOQ44" s="78"/>
      <c r="KOR44" s="78"/>
      <c r="KOS44" s="78"/>
      <c r="KOT44" s="78"/>
      <c r="KOU44" s="78"/>
      <c r="KOV44" s="78"/>
      <c r="KOW44" s="78"/>
      <c r="KOX44" s="78"/>
      <c r="KOY44" s="78"/>
      <c r="KOZ44" s="78"/>
      <c r="KPA44" s="78"/>
      <c r="KPB44" s="78"/>
      <c r="KPC44" s="78"/>
      <c r="KPD44" s="78"/>
      <c r="KPE44" s="78"/>
      <c r="KPF44" s="78"/>
      <c r="KPG44" s="78"/>
      <c r="KPH44" s="78"/>
      <c r="KPI44" s="78"/>
      <c r="KPJ44" s="78"/>
      <c r="KPK44" s="78"/>
      <c r="KPL44" s="78"/>
      <c r="KPM44" s="78"/>
      <c r="KPN44" s="78"/>
      <c r="KPO44" s="78"/>
      <c r="KPP44" s="78"/>
      <c r="KPQ44" s="78"/>
      <c r="KPR44" s="78"/>
      <c r="KPS44" s="78"/>
      <c r="KPT44" s="78"/>
      <c r="KPU44" s="78"/>
      <c r="KPV44" s="78"/>
      <c r="KPW44" s="78"/>
      <c r="KPX44" s="78"/>
      <c r="KPY44" s="78"/>
      <c r="KPZ44" s="78"/>
      <c r="KQA44" s="78"/>
      <c r="KQB44" s="78"/>
      <c r="KQC44" s="78"/>
      <c r="KQD44" s="78"/>
      <c r="KQE44" s="78"/>
      <c r="KQF44" s="78"/>
      <c r="KQG44" s="78"/>
      <c r="KQH44" s="78"/>
      <c r="KQI44" s="78"/>
      <c r="KQJ44" s="78"/>
      <c r="KQK44" s="78"/>
      <c r="KQL44" s="78"/>
      <c r="KQM44" s="78"/>
      <c r="KQN44" s="78"/>
      <c r="KQO44" s="78"/>
      <c r="KQP44" s="78"/>
      <c r="KQQ44" s="78"/>
      <c r="KQR44" s="78"/>
      <c r="KQS44" s="78"/>
      <c r="KQT44" s="78"/>
      <c r="KQU44" s="78"/>
      <c r="KQV44" s="78"/>
      <c r="KQW44" s="78"/>
      <c r="KQX44" s="78"/>
      <c r="KQY44" s="78"/>
      <c r="KQZ44" s="78"/>
      <c r="KRA44" s="78"/>
      <c r="KRB44" s="78"/>
      <c r="KRC44" s="78"/>
      <c r="KRD44" s="78"/>
      <c r="KRE44" s="78"/>
      <c r="KRF44" s="78"/>
      <c r="KRG44" s="78"/>
      <c r="KRH44" s="78"/>
      <c r="KRI44" s="78"/>
      <c r="KRJ44" s="78"/>
      <c r="KRK44" s="78"/>
      <c r="KRL44" s="78"/>
      <c r="KRM44" s="78"/>
      <c r="KRN44" s="78"/>
      <c r="KRO44" s="78"/>
      <c r="KRP44" s="78"/>
      <c r="KRQ44" s="78"/>
      <c r="KRR44" s="78"/>
      <c r="KRS44" s="78"/>
      <c r="KRT44" s="78"/>
      <c r="KRU44" s="78"/>
      <c r="KRV44" s="78"/>
      <c r="KRW44" s="78"/>
      <c r="KRX44" s="78"/>
      <c r="KRY44" s="78"/>
      <c r="KRZ44" s="78"/>
      <c r="KSA44" s="78"/>
      <c r="KSB44" s="78"/>
      <c r="KSC44" s="78"/>
      <c r="KSD44" s="78"/>
      <c r="KSE44" s="78"/>
      <c r="KSF44" s="78"/>
      <c r="KSG44" s="78"/>
      <c r="KSH44" s="78"/>
      <c r="KSI44" s="78"/>
      <c r="KSJ44" s="78"/>
      <c r="KSK44" s="78"/>
      <c r="KSL44" s="78"/>
      <c r="KSM44" s="78"/>
      <c r="KSN44" s="78"/>
      <c r="KSO44" s="78"/>
      <c r="KSP44" s="78"/>
      <c r="KSQ44" s="78"/>
      <c r="KSR44" s="78"/>
      <c r="KSS44" s="78"/>
      <c r="KST44" s="78"/>
      <c r="KSU44" s="78"/>
      <c r="KSV44" s="78"/>
      <c r="KSW44" s="78"/>
      <c r="KSX44" s="78"/>
      <c r="KSY44" s="78"/>
      <c r="KSZ44" s="78"/>
      <c r="KTA44" s="78"/>
      <c r="KTB44" s="78"/>
      <c r="KTC44" s="78"/>
      <c r="KTD44" s="78"/>
      <c r="KTE44" s="78"/>
      <c r="KTF44" s="78"/>
      <c r="KTG44" s="78"/>
      <c r="KTH44" s="78"/>
      <c r="KTI44" s="78"/>
      <c r="KTJ44" s="78"/>
      <c r="KTK44" s="78"/>
      <c r="KTL44" s="78"/>
      <c r="KTM44" s="78"/>
      <c r="KTN44" s="78"/>
      <c r="KTO44" s="78"/>
      <c r="KTP44" s="78"/>
      <c r="KTQ44" s="78"/>
      <c r="KTR44" s="78"/>
      <c r="KTS44" s="78"/>
      <c r="KTT44" s="78"/>
      <c r="KTU44" s="78"/>
      <c r="KTV44" s="78"/>
      <c r="KTW44" s="78"/>
      <c r="KTX44" s="78"/>
      <c r="KTY44" s="78"/>
      <c r="KTZ44" s="78"/>
      <c r="KUA44" s="78"/>
      <c r="KUB44" s="78"/>
      <c r="KUC44" s="78"/>
      <c r="KUD44" s="78"/>
      <c r="KUE44" s="78"/>
      <c r="KUF44" s="78"/>
      <c r="KUG44" s="78"/>
      <c r="KUH44" s="78"/>
      <c r="KUI44" s="78"/>
      <c r="KUJ44" s="78"/>
      <c r="KUK44" s="78"/>
      <c r="KUL44" s="78"/>
      <c r="KUM44" s="78"/>
      <c r="KUN44" s="78"/>
      <c r="KUO44" s="78"/>
      <c r="KUP44" s="78"/>
      <c r="KUQ44" s="78"/>
      <c r="KUR44" s="78"/>
      <c r="KUS44" s="78"/>
      <c r="KUT44" s="78"/>
      <c r="KUU44" s="78"/>
      <c r="KUV44" s="78"/>
      <c r="KUW44" s="78"/>
      <c r="KUX44" s="78"/>
      <c r="KUY44" s="78"/>
      <c r="KUZ44" s="78"/>
      <c r="KVA44" s="78"/>
      <c r="KVB44" s="78"/>
      <c r="KVC44" s="78"/>
      <c r="KVD44" s="78"/>
      <c r="KVE44" s="78"/>
      <c r="KVF44" s="78"/>
      <c r="KVG44" s="78"/>
      <c r="KVH44" s="78"/>
      <c r="KVI44" s="78"/>
      <c r="KVJ44" s="78"/>
      <c r="KVK44" s="78"/>
      <c r="KVL44" s="78"/>
      <c r="KVM44" s="78"/>
      <c r="KVN44" s="78"/>
      <c r="KVO44" s="78"/>
      <c r="KVP44" s="78"/>
      <c r="KVQ44" s="78"/>
      <c r="KVR44" s="78"/>
      <c r="KVS44" s="78"/>
      <c r="KVT44" s="78"/>
      <c r="KVU44" s="78"/>
      <c r="KVV44" s="78"/>
      <c r="KVW44" s="78"/>
      <c r="KVX44" s="78"/>
      <c r="KVY44" s="78"/>
      <c r="KVZ44" s="78"/>
      <c r="KWA44" s="78"/>
      <c r="KWB44" s="78"/>
      <c r="KWC44" s="78"/>
      <c r="KWD44" s="78"/>
      <c r="KWE44" s="78"/>
      <c r="KWF44" s="78"/>
      <c r="KWG44" s="78"/>
      <c r="KWH44" s="78"/>
      <c r="KWI44" s="78"/>
      <c r="KWJ44" s="78"/>
      <c r="KWK44" s="78"/>
      <c r="KWL44" s="78"/>
      <c r="KWM44" s="78"/>
      <c r="KWN44" s="78"/>
      <c r="KWO44" s="78"/>
      <c r="KWP44" s="78"/>
      <c r="KWQ44" s="78"/>
      <c r="KWR44" s="78"/>
      <c r="KWS44" s="78"/>
      <c r="KWT44" s="78"/>
      <c r="KWU44" s="78"/>
      <c r="KWV44" s="78"/>
      <c r="KWW44" s="78"/>
      <c r="KWX44" s="78"/>
      <c r="KWY44" s="78"/>
      <c r="KWZ44" s="78"/>
      <c r="KXA44" s="78"/>
      <c r="KXB44" s="78"/>
      <c r="KXC44" s="78"/>
      <c r="KXD44" s="78"/>
      <c r="KXE44" s="78"/>
      <c r="KXF44" s="78"/>
      <c r="KXG44" s="78"/>
      <c r="KXH44" s="78"/>
      <c r="KXI44" s="78"/>
      <c r="KXJ44" s="78"/>
      <c r="KXK44" s="78"/>
      <c r="KXL44" s="78"/>
      <c r="KXM44" s="78"/>
      <c r="KXN44" s="78"/>
      <c r="KXO44" s="78"/>
      <c r="KXP44" s="78"/>
      <c r="KXQ44" s="78"/>
      <c r="KXR44" s="78"/>
      <c r="KXS44" s="78"/>
      <c r="KXT44" s="78"/>
      <c r="KXU44" s="78"/>
      <c r="KXV44" s="78"/>
      <c r="KXW44" s="78"/>
      <c r="KXX44" s="78"/>
      <c r="KXY44" s="78"/>
      <c r="KXZ44" s="78"/>
      <c r="KYA44" s="78"/>
      <c r="KYB44" s="78"/>
      <c r="KYC44" s="78"/>
      <c r="KYD44" s="78"/>
      <c r="KYE44" s="78"/>
      <c r="KYF44" s="78"/>
      <c r="KYG44" s="78"/>
      <c r="KYH44" s="78"/>
      <c r="KYI44" s="78"/>
      <c r="KYJ44" s="78"/>
      <c r="KYK44" s="78"/>
      <c r="KYL44" s="78"/>
      <c r="KYM44" s="78"/>
      <c r="KYN44" s="78"/>
      <c r="KYO44" s="78"/>
      <c r="KYP44" s="78"/>
      <c r="KYQ44" s="78"/>
      <c r="KYR44" s="78"/>
      <c r="KYS44" s="78"/>
      <c r="KYT44" s="78"/>
      <c r="KYU44" s="78"/>
      <c r="KYV44" s="78"/>
      <c r="KYW44" s="78"/>
      <c r="KYX44" s="78"/>
      <c r="KYY44" s="78"/>
      <c r="KYZ44" s="78"/>
      <c r="KZA44" s="78"/>
      <c r="KZB44" s="78"/>
      <c r="KZC44" s="78"/>
      <c r="KZD44" s="78"/>
      <c r="KZE44" s="78"/>
      <c r="KZF44" s="78"/>
      <c r="KZG44" s="78"/>
      <c r="KZH44" s="78"/>
      <c r="KZI44" s="78"/>
      <c r="KZJ44" s="78"/>
      <c r="KZK44" s="78"/>
      <c r="KZL44" s="78"/>
      <c r="KZM44" s="78"/>
      <c r="KZN44" s="78"/>
      <c r="KZO44" s="78"/>
      <c r="KZP44" s="78"/>
      <c r="KZQ44" s="78"/>
      <c r="KZR44" s="78"/>
      <c r="KZS44" s="78"/>
      <c r="KZT44" s="78"/>
      <c r="KZU44" s="78"/>
      <c r="KZV44" s="78"/>
      <c r="KZW44" s="78"/>
      <c r="KZX44" s="78"/>
      <c r="KZY44" s="78"/>
      <c r="KZZ44" s="78"/>
      <c r="LAA44" s="78"/>
      <c r="LAB44" s="78"/>
      <c r="LAC44" s="78"/>
      <c r="LAD44" s="78"/>
      <c r="LAE44" s="78"/>
      <c r="LAF44" s="78"/>
      <c r="LAG44" s="78"/>
      <c r="LAH44" s="78"/>
      <c r="LAI44" s="78"/>
      <c r="LAJ44" s="78"/>
      <c r="LAK44" s="78"/>
      <c r="LAL44" s="78"/>
      <c r="LAM44" s="78"/>
      <c r="LAN44" s="78"/>
      <c r="LAO44" s="78"/>
      <c r="LAP44" s="78"/>
      <c r="LAQ44" s="78"/>
      <c r="LAR44" s="78"/>
      <c r="LAS44" s="78"/>
      <c r="LAT44" s="78"/>
      <c r="LAU44" s="78"/>
      <c r="LAV44" s="78"/>
      <c r="LAW44" s="78"/>
      <c r="LAX44" s="78"/>
      <c r="LAY44" s="78"/>
      <c r="LAZ44" s="78"/>
      <c r="LBA44" s="78"/>
      <c r="LBB44" s="78"/>
      <c r="LBC44" s="78"/>
      <c r="LBD44" s="78"/>
      <c r="LBE44" s="78"/>
      <c r="LBF44" s="78"/>
      <c r="LBG44" s="78"/>
      <c r="LBH44" s="78"/>
      <c r="LBI44" s="78"/>
      <c r="LBJ44" s="78"/>
      <c r="LBK44" s="78"/>
      <c r="LBL44" s="78"/>
      <c r="LBM44" s="78"/>
      <c r="LBN44" s="78"/>
      <c r="LBO44" s="78"/>
      <c r="LBP44" s="78"/>
      <c r="LBQ44" s="78"/>
      <c r="LBR44" s="78"/>
      <c r="LBS44" s="78"/>
      <c r="LBT44" s="78"/>
      <c r="LBU44" s="78"/>
      <c r="LBV44" s="78"/>
      <c r="LBW44" s="78"/>
      <c r="LBX44" s="78"/>
      <c r="LBY44" s="78"/>
      <c r="LBZ44" s="78"/>
      <c r="LCA44" s="78"/>
      <c r="LCB44" s="78"/>
      <c r="LCC44" s="78"/>
      <c r="LCD44" s="78"/>
      <c r="LCE44" s="78"/>
      <c r="LCF44" s="78"/>
      <c r="LCG44" s="78"/>
      <c r="LCH44" s="78"/>
      <c r="LCI44" s="78"/>
      <c r="LCJ44" s="78"/>
      <c r="LCK44" s="78"/>
      <c r="LCL44" s="78"/>
      <c r="LCM44" s="78"/>
      <c r="LCN44" s="78"/>
      <c r="LCO44" s="78"/>
      <c r="LCP44" s="78"/>
      <c r="LCQ44" s="78"/>
      <c r="LCR44" s="78"/>
      <c r="LCS44" s="78"/>
      <c r="LCT44" s="78"/>
      <c r="LCU44" s="78"/>
      <c r="LCV44" s="78"/>
      <c r="LCW44" s="78"/>
      <c r="LCX44" s="78"/>
      <c r="LCY44" s="78"/>
      <c r="LCZ44" s="78"/>
      <c r="LDA44" s="78"/>
      <c r="LDB44" s="78"/>
      <c r="LDC44" s="78"/>
      <c r="LDD44" s="78"/>
      <c r="LDE44" s="78"/>
      <c r="LDF44" s="78"/>
      <c r="LDG44" s="78"/>
      <c r="LDH44" s="78"/>
      <c r="LDI44" s="78"/>
      <c r="LDJ44" s="78"/>
      <c r="LDK44" s="78"/>
      <c r="LDL44" s="78"/>
      <c r="LDM44" s="78"/>
      <c r="LDN44" s="78"/>
      <c r="LDO44" s="78"/>
      <c r="LDP44" s="78"/>
      <c r="LDQ44" s="78"/>
      <c r="LDR44" s="78"/>
      <c r="LDS44" s="78"/>
      <c r="LDT44" s="78"/>
      <c r="LDU44" s="78"/>
      <c r="LDV44" s="78"/>
      <c r="LDW44" s="78"/>
      <c r="LDX44" s="78"/>
      <c r="LDY44" s="78"/>
      <c r="LDZ44" s="78"/>
      <c r="LEA44" s="78"/>
      <c r="LEB44" s="78"/>
      <c r="LEC44" s="78"/>
      <c r="LED44" s="78"/>
      <c r="LEE44" s="78"/>
      <c r="LEF44" s="78"/>
      <c r="LEG44" s="78"/>
      <c r="LEH44" s="78"/>
      <c r="LEI44" s="78"/>
      <c r="LEJ44" s="78"/>
      <c r="LEK44" s="78"/>
      <c r="LEL44" s="78"/>
      <c r="LEM44" s="78"/>
      <c r="LEN44" s="78"/>
      <c r="LEO44" s="78"/>
      <c r="LEP44" s="78"/>
      <c r="LEQ44" s="78"/>
      <c r="LER44" s="78"/>
      <c r="LES44" s="78"/>
      <c r="LET44" s="78"/>
      <c r="LEU44" s="78"/>
      <c r="LEV44" s="78"/>
      <c r="LEW44" s="78"/>
      <c r="LEX44" s="78"/>
      <c r="LEY44" s="78"/>
      <c r="LEZ44" s="78"/>
      <c r="LFA44" s="78"/>
      <c r="LFB44" s="78"/>
      <c r="LFC44" s="78"/>
      <c r="LFD44" s="78"/>
      <c r="LFE44" s="78"/>
      <c r="LFF44" s="78"/>
      <c r="LFG44" s="78"/>
      <c r="LFH44" s="78"/>
      <c r="LFI44" s="78"/>
      <c r="LFJ44" s="78"/>
      <c r="LFK44" s="78"/>
      <c r="LFL44" s="78"/>
      <c r="LFM44" s="78"/>
      <c r="LFN44" s="78"/>
      <c r="LFO44" s="78"/>
      <c r="LFP44" s="78"/>
      <c r="LFQ44" s="78"/>
      <c r="LFR44" s="78"/>
      <c r="LFS44" s="78"/>
      <c r="LFT44" s="78"/>
      <c r="LFU44" s="78"/>
      <c r="LFV44" s="78"/>
      <c r="LFW44" s="78"/>
      <c r="LFX44" s="78"/>
      <c r="LFY44" s="78"/>
      <c r="LFZ44" s="78"/>
      <c r="LGA44" s="78"/>
      <c r="LGB44" s="78"/>
      <c r="LGC44" s="78"/>
      <c r="LGD44" s="78"/>
      <c r="LGE44" s="78"/>
      <c r="LGF44" s="78"/>
      <c r="LGG44" s="78"/>
      <c r="LGH44" s="78"/>
      <c r="LGI44" s="78"/>
      <c r="LGJ44" s="78"/>
      <c r="LGK44" s="78"/>
      <c r="LGL44" s="78"/>
      <c r="LGM44" s="78"/>
      <c r="LGN44" s="78"/>
      <c r="LGO44" s="78"/>
      <c r="LGP44" s="78"/>
      <c r="LGQ44" s="78"/>
      <c r="LGR44" s="78"/>
      <c r="LGS44" s="78"/>
      <c r="LGT44" s="78"/>
      <c r="LGU44" s="78"/>
      <c r="LGV44" s="78"/>
      <c r="LGW44" s="78"/>
      <c r="LGX44" s="78"/>
      <c r="LGY44" s="78"/>
      <c r="LGZ44" s="78"/>
      <c r="LHA44" s="78"/>
      <c r="LHB44" s="78"/>
      <c r="LHC44" s="78"/>
      <c r="LHD44" s="78"/>
      <c r="LHE44" s="78"/>
      <c r="LHF44" s="78"/>
      <c r="LHG44" s="78"/>
      <c r="LHH44" s="78"/>
      <c r="LHI44" s="78"/>
      <c r="LHJ44" s="78"/>
      <c r="LHK44" s="78"/>
      <c r="LHL44" s="78"/>
      <c r="LHM44" s="78"/>
      <c r="LHN44" s="78"/>
      <c r="LHO44" s="78"/>
      <c r="LHP44" s="78"/>
      <c r="LHQ44" s="78"/>
      <c r="LHR44" s="78"/>
      <c r="LHS44" s="78"/>
      <c r="LHT44" s="78"/>
      <c r="LHU44" s="78"/>
      <c r="LHV44" s="78"/>
      <c r="LHW44" s="78"/>
      <c r="LHX44" s="78"/>
      <c r="LHY44" s="78"/>
      <c r="LHZ44" s="78"/>
      <c r="LIA44" s="78"/>
      <c r="LIB44" s="78"/>
      <c r="LIC44" s="78"/>
      <c r="LID44" s="78"/>
      <c r="LIE44" s="78"/>
      <c r="LIF44" s="78"/>
      <c r="LIG44" s="78"/>
      <c r="LIH44" s="78"/>
      <c r="LII44" s="78"/>
      <c r="LIJ44" s="78"/>
      <c r="LIK44" s="78"/>
      <c r="LIL44" s="78"/>
      <c r="LIM44" s="78"/>
      <c r="LIN44" s="78"/>
      <c r="LIO44" s="78"/>
      <c r="LIP44" s="78"/>
      <c r="LIQ44" s="78"/>
      <c r="LIR44" s="78"/>
      <c r="LIS44" s="78"/>
      <c r="LIT44" s="78"/>
      <c r="LIU44" s="78"/>
      <c r="LIV44" s="78"/>
      <c r="LIW44" s="78"/>
      <c r="LIX44" s="78"/>
      <c r="LIY44" s="78"/>
      <c r="LIZ44" s="78"/>
      <c r="LJA44" s="78"/>
      <c r="LJB44" s="78"/>
      <c r="LJC44" s="78"/>
      <c r="LJD44" s="78"/>
      <c r="LJE44" s="78"/>
      <c r="LJF44" s="78"/>
      <c r="LJG44" s="78"/>
      <c r="LJH44" s="78"/>
      <c r="LJI44" s="78"/>
      <c r="LJJ44" s="78"/>
      <c r="LJK44" s="78"/>
      <c r="LJL44" s="78"/>
      <c r="LJM44" s="78"/>
      <c r="LJN44" s="78"/>
      <c r="LJO44" s="78"/>
      <c r="LJP44" s="78"/>
      <c r="LJQ44" s="78"/>
      <c r="LJR44" s="78"/>
      <c r="LJS44" s="78"/>
      <c r="LJT44" s="78"/>
      <c r="LJU44" s="78"/>
      <c r="LJV44" s="78"/>
      <c r="LJW44" s="78"/>
      <c r="LJX44" s="78"/>
      <c r="LJY44" s="78"/>
      <c r="LJZ44" s="78"/>
      <c r="LKA44" s="78"/>
      <c r="LKB44" s="78"/>
      <c r="LKC44" s="78"/>
      <c r="LKD44" s="78"/>
      <c r="LKE44" s="78"/>
      <c r="LKF44" s="78"/>
      <c r="LKG44" s="78"/>
      <c r="LKH44" s="78"/>
      <c r="LKI44" s="78"/>
      <c r="LKJ44" s="78"/>
      <c r="LKK44" s="78"/>
      <c r="LKL44" s="78"/>
      <c r="LKM44" s="78"/>
      <c r="LKN44" s="78"/>
      <c r="LKO44" s="78"/>
      <c r="LKP44" s="78"/>
      <c r="LKQ44" s="78"/>
      <c r="LKR44" s="78"/>
      <c r="LKS44" s="78"/>
      <c r="LKT44" s="78"/>
      <c r="LKU44" s="78"/>
      <c r="LKV44" s="78"/>
      <c r="LKW44" s="78"/>
      <c r="LKX44" s="78"/>
      <c r="LKY44" s="78"/>
      <c r="LKZ44" s="78"/>
      <c r="LLA44" s="78"/>
      <c r="LLB44" s="78"/>
      <c r="LLC44" s="78"/>
      <c r="LLD44" s="78"/>
      <c r="LLE44" s="78"/>
      <c r="LLF44" s="78"/>
      <c r="LLG44" s="78"/>
      <c r="LLH44" s="78"/>
      <c r="LLI44" s="78"/>
      <c r="LLJ44" s="78"/>
      <c r="LLK44" s="78"/>
      <c r="LLL44" s="78"/>
      <c r="LLM44" s="78"/>
      <c r="LLN44" s="78"/>
      <c r="LLO44" s="78"/>
      <c r="LLP44" s="78"/>
      <c r="LLQ44" s="78"/>
      <c r="LLR44" s="78"/>
      <c r="LLS44" s="78"/>
      <c r="LLT44" s="78"/>
      <c r="LLU44" s="78"/>
      <c r="LLV44" s="78"/>
      <c r="LLW44" s="78"/>
      <c r="LLX44" s="78"/>
      <c r="LLY44" s="78"/>
      <c r="LLZ44" s="78"/>
      <c r="LMA44" s="78"/>
      <c r="LMB44" s="78"/>
      <c r="LMC44" s="78"/>
      <c r="LMD44" s="78"/>
      <c r="LME44" s="78"/>
      <c r="LMF44" s="78"/>
      <c r="LMG44" s="78"/>
      <c r="LMH44" s="78"/>
      <c r="LMI44" s="78"/>
      <c r="LMJ44" s="78"/>
      <c r="LMK44" s="78"/>
      <c r="LML44" s="78"/>
      <c r="LMM44" s="78"/>
      <c r="LMN44" s="78"/>
      <c r="LMO44" s="78"/>
      <c r="LMP44" s="78"/>
      <c r="LMQ44" s="78"/>
      <c r="LMR44" s="78"/>
      <c r="LMS44" s="78"/>
      <c r="LMT44" s="78"/>
      <c r="LMU44" s="78"/>
      <c r="LMV44" s="78"/>
      <c r="LMW44" s="78"/>
      <c r="LMX44" s="78"/>
      <c r="LMY44" s="78"/>
      <c r="LMZ44" s="78"/>
      <c r="LNA44" s="78"/>
      <c r="LNB44" s="78"/>
      <c r="LNC44" s="78"/>
      <c r="LND44" s="78"/>
      <c r="LNE44" s="78"/>
      <c r="LNF44" s="78"/>
      <c r="LNG44" s="78"/>
      <c r="LNH44" s="78"/>
      <c r="LNI44" s="78"/>
      <c r="LNJ44" s="78"/>
      <c r="LNK44" s="78"/>
      <c r="LNL44" s="78"/>
      <c r="LNM44" s="78"/>
      <c r="LNN44" s="78"/>
      <c r="LNO44" s="78"/>
      <c r="LNP44" s="78"/>
      <c r="LNQ44" s="78"/>
      <c r="LNR44" s="78"/>
      <c r="LNS44" s="78"/>
      <c r="LNT44" s="78"/>
      <c r="LNU44" s="78"/>
      <c r="LNV44" s="78"/>
      <c r="LNW44" s="78"/>
      <c r="LNX44" s="78"/>
      <c r="LNY44" s="78"/>
      <c r="LNZ44" s="78"/>
      <c r="LOA44" s="78"/>
      <c r="LOB44" s="78"/>
      <c r="LOC44" s="78"/>
      <c r="LOD44" s="78"/>
      <c r="LOE44" s="78"/>
      <c r="LOF44" s="78"/>
      <c r="LOG44" s="78"/>
      <c r="LOH44" s="78"/>
      <c r="LOI44" s="78"/>
      <c r="LOJ44" s="78"/>
      <c r="LOK44" s="78"/>
      <c r="LOL44" s="78"/>
      <c r="LOM44" s="78"/>
      <c r="LON44" s="78"/>
      <c r="LOO44" s="78"/>
      <c r="LOP44" s="78"/>
      <c r="LOQ44" s="78"/>
      <c r="LOR44" s="78"/>
      <c r="LOS44" s="78"/>
      <c r="LOT44" s="78"/>
      <c r="LOU44" s="78"/>
      <c r="LOV44" s="78"/>
      <c r="LOW44" s="78"/>
      <c r="LOX44" s="78"/>
      <c r="LOY44" s="78"/>
      <c r="LOZ44" s="78"/>
      <c r="LPA44" s="78"/>
      <c r="LPB44" s="78"/>
      <c r="LPC44" s="78"/>
      <c r="LPD44" s="78"/>
      <c r="LPE44" s="78"/>
      <c r="LPF44" s="78"/>
      <c r="LPG44" s="78"/>
      <c r="LPH44" s="78"/>
      <c r="LPI44" s="78"/>
      <c r="LPJ44" s="78"/>
      <c r="LPK44" s="78"/>
      <c r="LPL44" s="78"/>
      <c r="LPM44" s="78"/>
      <c r="LPN44" s="78"/>
      <c r="LPO44" s="78"/>
      <c r="LPP44" s="78"/>
      <c r="LPQ44" s="78"/>
      <c r="LPR44" s="78"/>
      <c r="LPS44" s="78"/>
      <c r="LPT44" s="78"/>
      <c r="LPU44" s="78"/>
      <c r="LPV44" s="78"/>
      <c r="LPW44" s="78"/>
      <c r="LPX44" s="78"/>
      <c r="LPY44" s="78"/>
      <c r="LPZ44" s="78"/>
      <c r="LQA44" s="78"/>
      <c r="LQB44" s="78"/>
      <c r="LQC44" s="78"/>
      <c r="LQD44" s="78"/>
      <c r="LQE44" s="78"/>
      <c r="LQF44" s="78"/>
      <c r="LQG44" s="78"/>
      <c r="LQH44" s="78"/>
      <c r="LQI44" s="78"/>
      <c r="LQJ44" s="78"/>
      <c r="LQK44" s="78"/>
      <c r="LQL44" s="78"/>
      <c r="LQM44" s="78"/>
      <c r="LQN44" s="78"/>
      <c r="LQO44" s="78"/>
      <c r="LQP44" s="78"/>
      <c r="LQQ44" s="78"/>
      <c r="LQR44" s="78"/>
      <c r="LQS44" s="78"/>
      <c r="LQT44" s="78"/>
      <c r="LQU44" s="78"/>
      <c r="LQV44" s="78"/>
      <c r="LQW44" s="78"/>
      <c r="LQX44" s="78"/>
      <c r="LQY44" s="78"/>
      <c r="LQZ44" s="78"/>
      <c r="LRA44" s="78"/>
      <c r="LRB44" s="78"/>
      <c r="LRC44" s="78"/>
      <c r="LRD44" s="78"/>
      <c r="LRE44" s="78"/>
      <c r="LRF44" s="78"/>
      <c r="LRG44" s="78"/>
      <c r="LRH44" s="78"/>
      <c r="LRI44" s="78"/>
      <c r="LRJ44" s="78"/>
      <c r="LRK44" s="78"/>
      <c r="LRL44" s="78"/>
      <c r="LRM44" s="78"/>
      <c r="LRN44" s="78"/>
      <c r="LRO44" s="78"/>
      <c r="LRP44" s="78"/>
      <c r="LRQ44" s="78"/>
      <c r="LRR44" s="78"/>
      <c r="LRS44" s="78"/>
      <c r="LRT44" s="78"/>
      <c r="LRU44" s="78"/>
      <c r="LRV44" s="78"/>
      <c r="LRW44" s="78"/>
      <c r="LRX44" s="78"/>
      <c r="LRY44" s="78"/>
      <c r="LRZ44" s="78"/>
      <c r="LSA44" s="78"/>
      <c r="LSB44" s="78"/>
      <c r="LSC44" s="78"/>
      <c r="LSD44" s="78"/>
      <c r="LSE44" s="78"/>
      <c r="LSF44" s="78"/>
      <c r="LSG44" s="78"/>
      <c r="LSH44" s="78"/>
      <c r="LSI44" s="78"/>
      <c r="LSJ44" s="78"/>
      <c r="LSK44" s="78"/>
      <c r="LSL44" s="78"/>
      <c r="LSM44" s="78"/>
      <c r="LSN44" s="78"/>
      <c r="LSO44" s="78"/>
      <c r="LSP44" s="78"/>
      <c r="LSQ44" s="78"/>
      <c r="LSR44" s="78"/>
      <c r="LSS44" s="78"/>
      <c r="LST44" s="78"/>
      <c r="LSU44" s="78"/>
      <c r="LSV44" s="78"/>
      <c r="LSW44" s="78"/>
      <c r="LSX44" s="78"/>
      <c r="LSY44" s="78"/>
      <c r="LSZ44" s="78"/>
      <c r="LTA44" s="78"/>
      <c r="LTB44" s="78"/>
      <c r="LTC44" s="78"/>
      <c r="LTD44" s="78"/>
      <c r="LTE44" s="78"/>
      <c r="LTF44" s="78"/>
      <c r="LTG44" s="78"/>
      <c r="LTH44" s="78"/>
      <c r="LTI44" s="78"/>
      <c r="LTJ44" s="78"/>
      <c r="LTK44" s="78"/>
      <c r="LTL44" s="78"/>
      <c r="LTM44" s="78"/>
      <c r="LTN44" s="78"/>
      <c r="LTO44" s="78"/>
      <c r="LTP44" s="78"/>
      <c r="LTQ44" s="78"/>
      <c r="LTR44" s="78"/>
      <c r="LTS44" s="78"/>
      <c r="LTT44" s="78"/>
      <c r="LTU44" s="78"/>
      <c r="LTV44" s="78"/>
      <c r="LTW44" s="78"/>
      <c r="LTX44" s="78"/>
      <c r="LTY44" s="78"/>
      <c r="LTZ44" s="78"/>
      <c r="LUA44" s="78"/>
      <c r="LUB44" s="78"/>
      <c r="LUC44" s="78"/>
      <c r="LUD44" s="78"/>
      <c r="LUE44" s="78"/>
      <c r="LUF44" s="78"/>
      <c r="LUG44" s="78"/>
      <c r="LUH44" s="78"/>
      <c r="LUI44" s="78"/>
      <c r="LUJ44" s="78"/>
      <c r="LUK44" s="78"/>
      <c r="LUL44" s="78"/>
      <c r="LUM44" s="78"/>
      <c r="LUN44" s="78"/>
      <c r="LUO44" s="78"/>
      <c r="LUP44" s="78"/>
      <c r="LUQ44" s="78"/>
      <c r="LUR44" s="78"/>
      <c r="LUS44" s="78"/>
      <c r="LUT44" s="78"/>
      <c r="LUU44" s="78"/>
      <c r="LUV44" s="78"/>
      <c r="LUW44" s="78"/>
      <c r="LUX44" s="78"/>
      <c r="LUY44" s="78"/>
      <c r="LUZ44" s="78"/>
      <c r="LVA44" s="78"/>
      <c r="LVB44" s="78"/>
      <c r="LVC44" s="78"/>
      <c r="LVD44" s="78"/>
      <c r="LVE44" s="78"/>
      <c r="LVF44" s="78"/>
      <c r="LVG44" s="78"/>
      <c r="LVH44" s="78"/>
      <c r="LVI44" s="78"/>
      <c r="LVJ44" s="78"/>
      <c r="LVK44" s="78"/>
      <c r="LVL44" s="78"/>
      <c r="LVM44" s="78"/>
      <c r="LVN44" s="78"/>
      <c r="LVO44" s="78"/>
      <c r="LVP44" s="78"/>
      <c r="LVQ44" s="78"/>
      <c r="LVR44" s="78"/>
      <c r="LVS44" s="78"/>
      <c r="LVT44" s="78"/>
      <c r="LVU44" s="78"/>
      <c r="LVV44" s="78"/>
      <c r="LVW44" s="78"/>
      <c r="LVX44" s="78"/>
      <c r="LVY44" s="78"/>
      <c r="LVZ44" s="78"/>
      <c r="LWA44" s="78"/>
      <c r="LWB44" s="78"/>
      <c r="LWC44" s="78"/>
      <c r="LWD44" s="78"/>
      <c r="LWE44" s="78"/>
      <c r="LWF44" s="78"/>
      <c r="LWG44" s="78"/>
      <c r="LWH44" s="78"/>
      <c r="LWI44" s="78"/>
      <c r="LWJ44" s="78"/>
      <c r="LWK44" s="78"/>
      <c r="LWL44" s="78"/>
      <c r="LWM44" s="78"/>
      <c r="LWN44" s="78"/>
      <c r="LWO44" s="78"/>
      <c r="LWP44" s="78"/>
      <c r="LWQ44" s="78"/>
      <c r="LWR44" s="78"/>
      <c r="LWS44" s="78"/>
      <c r="LWT44" s="78"/>
      <c r="LWU44" s="78"/>
      <c r="LWV44" s="78"/>
      <c r="LWW44" s="78"/>
      <c r="LWX44" s="78"/>
      <c r="LWY44" s="78"/>
      <c r="LWZ44" s="78"/>
      <c r="LXA44" s="78"/>
      <c r="LXB44" s="78"/>
      <c r="LXC44" s="78"/>
      <c r="LXD44" s="78"/>
      <c r="LXE44" s="78"/>
      <c r="LXF44" s="78"/>
      <c r="LXG44" s="78"/>
      <c r="LXH44" s="78"/>
      <c r="LXI44" s="78"/>
      <c r="LXJ44" s="78"/>
      <c r="LXK44" s="78"/>
      <c r="LXL44" s="78"/>
      <c r="LXM44" s="78"/>
      <c r="LXN44" s="78"/>
      <c r="LXO44" s="78"/>
      <c r="LXP44" s="78"/>
      <c r="LXQ44" s="78"/>
      <c r="LXR44" s="78"/>
      <c r="LXS44" s="78"/>
      <c r="LXT44" s="78"/>
      <c r="LXU44" s="78"/>
      <c r="LXV44" s="78"/>
      <c r="LXW44" s="78"/>
      <c r="LXX44" s="78"/>
      <c r="LXY44" s="78"/>
      <c r="LXZ44" s="78"/>
      <c r="LYA44" s="78"/>
      <c r="LYB44" s="78"/>
      <c r="LYC44" s="78"/>
      <c r="LYD44" s="78"/>
      <c r="LYE44" s="78"/>
      <c r="LYF44" s="78"/>
      <c r="LYG44" s="78"/>
      <c r="LYH44" s="78"/>
      <c r="LYI44" s="78"/>
      <c r="LYJ44" s="78"/>
      <c r="LYK44" s="78"/>
      <c r="LYL44" s="78"/>
      <c r="LYM44" s="78"/>
      <c r="LYN44" s="78"/>
      <c r="LYO44" s="78"/>
      <c r="LYP44" s="78"/>
      <c r="LYQ44" s="78"/>
      <c r="LYR44" s="78"/>
      <c r="LYS44" s="78"/>
      <c r="LYT44" s="78"/>
      <c r="LYU44" s="78"/>
      <c r="LYV44" s="78"/>
      <c r="LYW44" s="78"/>
      <c r="LYX44" s="78"/>
      <c r="LYY44" s="78"/>
      <c r="LYZ44" s="78"/>
      <c r="LZA44" s="78"/>
      <c r="LZB44" s="78"/>
      <c r="LZC44" s="78"/>
      <c r="LZD44" s="78"/>
      <c r="LZE44" s="78"/>
      <c r="LZF44" s="78"/>
      <c r="LZG44" s="78"/>
      <c r="LZH44" s="78"/>
      <c r="LZI44" s="78"/>
      <c r="LZJ44" s="78"/>
      <c r="LZK44" s="78"/>
      <c r="LZL44" s="78"/>
      <c r="LZM44" s="78"/>
      <c r="LZN44" s="78"/>
      <c r="LZO44" s="78"/>
      <c r="LZP44" s="78"/>
      <c r="LZQ44" s="78"/>
      <c r="LZR44" s="78"/>
      <c r="LZS44" s="78"/>
      <c r="LZT44" s="78"/>
      <c r="LZU44" s="78"/>
      <c r="LZV44" s="78"/>
      <c r="LZW44" s="78"/>
      <c r="LZX44" s="78"/>
      <c r="LZY44" s="78"/>
      <c r="LZZ44" s="78"/>
      <c r="MAA44" s="78"/>
      <c r="MAB44" s="78"/>
      <c r="MAC44" s="78"/>
      <c r="MAD44" s="78"/>
      <c r="MAE44" s="78"/>
      <c r="MAF44" s="78"/>
      <c r="MAG44" s="78"/>
      <c r="MAH44" s="78"/>
      <c r="MAI44" s="78"/>
      <c r="MAJ44" s="78"/>
      <c r="MAK44" s="78"/>
      <c r="MAL44" s="78"/>
      <c r="MAM44" s="78"/>
      <c r="MAN44" s="78"/>
      <c r="MAO44" s="78"/>
      <c r="MAP44" s="78"/>
      <c r="MAQ44" s="78"/>
      <c r="MAR44" s="78"/>
      <c r="MAS44" s="78"/>
      <c r="MAT44" s="78"/>
      <c r="MAU44" s="78"/>
      <c r="MAV44" s="78"/>
      <c r="MAW44" s="78"/>
      <c r="MAX44" s="78"/>
      <c r="MAY44" s="78"/>
      <c r="MAZ44" s="78"/>
      <c r="MBA44" s="78"/>
      <c r="MBB44" s="78"/>
      <c r="MBC44" s="78"/>
      <c r="MBD44" s="78"/>
      <c r="MBE44" s="78"/>
      <c r="MBF44" s="78"/>
      <c r="MBG44" s="78"/>
      <c r="MBH44" s="78"/>
      <c r="MBI44" s="78"/>
      <c r="MBJ44" s="78"/>
      <c r="MBK44" s="78"/>
      <c r="MBL44" s="78"/>
      <c r="MBM44" s="78"/>
      <c r="MBN44" s="78"/>
      <c r="MBO44" s="78"/>
      <c r="MBP44" s="78"/>
      <c r="MBQ44" s="78"/>
      <c r="MBR44" s="78"/>
      <c r="MBS44" s="78"/>
      <c r="MBT44" s="78"/>
      <c r="MBU44" s="78"/>
      <c r="MBV44" s="78"/>
      <c r="MBW44" s="78"/>
      <c r="MBX44" s="78"/>
      <c r="MBY44" s="78"/>
      <c r="MBZ44" s="78"/>
      <c r="MCA44" s="78"/>
      <c r="MCB44" s="78"/>
      <c r="MCC44" s="78"/>
      <c r="MCD44" s="78"/>
      <c r="MCE44" s="78"/>
      <c r="MCF44" s="78"/>
      <c r="MCG44" s="78"/>
      <c r="MCH44" s="78"/>
      <c r="MCI44" s="78"/>
      <c r="MCJ44" s="78"/>
      <c r="MCK44" s="78"/>
      <c r="MCL44" s="78"/>
      <c r="MCM44" s="78"/>
      <c r="MCN44" s="78"/>
      <c r="MCO44" s="78"/>
      <c r="MCP44" s="78"/>
      <c r="MCQ44" s="78"/>
      <c r="MCR44" s="78"/>
      <c r="MCS44" s="78"/>
      <c r="MCT44" s="78"/>
      <c r="MCU44" s="78"/>
      <c r="MCV44" s="78"/>
      <c r="MCW44" s="78"/>
      <c r="MCX44" s="78"/>
      <c r="MCY44" s="78"/>
      <c r="MCZ44" s="78"/>
      <c r="MDA44" s="78"/>
      <c r="MDB44" s="78"/>
      <c r="MDC44" s="78"/>
      <c r="MDD44" s="78"/>
      <c r="MDE44" s="78"/>
      <c r="MDF44" s="78"/>
      <c r="MDG44" s="78"/>
      <c r="MDH44" s="78"/>
      <c r="MDI44" s="78"/>
      <c r="MDJ44" s="78"/>
      <c r="MDK44" s="78"/>
      <c r="MDL44" s="78"/>
      <c r="MDM44" s="78"/>
      <c r="MDN44" s="78"/>
      <c r="MDO44" s="78"/>
      <c r="MDP44" s="78"/>
      <c r="MDQ44" s="78"/>
      <c r="MDR44" s="78"/>
      <c r="MDS44" s="78"/>
      <c r="MDT44" s="78"/>
      <c r="MDU44" s="78"/>
      <c r="MDV44" s="78"/>
      <c r="MDW44" s="78"/>
      <c r="MDX44" s="78"/>
      <c r="MDY44" s="78"/>
      <c r="MDZ44" s="78"/>
      <c r="MEA44" s="78"/>
      <c r="MEB44" s="78"/>
      <c r="MEC44" s="78"/>
      <c r="MED44" s="78"/>
      <c r="MEE44" s="78"/>
      <c r="MEF44" s="78"/>
      <c r="MEG44" s="78"/>
      <c r="MEH44" s="78"/>
      <c r="MEI44" s="78"/>
      <c r="MEJ44" s="78"/>
      <c r="MEK44" s="78"/>
      <c r="MEL44" s="78"/>
      <c r="MEM44" s="78"/>
      <c r="MEN44" s="78"/>
      <c r="MEO44" s="78"/>
      <c r="MEP44" s="78"/>
      <c r="MEQ44" s="78"/>
      <c r="MER44" s="78"/>
      <c r="MES44" s="78"/>
      <c r="MET44" s="78"/>
      <c r="MEU44" s="78"/>
      <c r="MEV44" s="78"/>
      <c r="MEW44" s="78"/>
      <c r="MEX44" s="78"/>
      <c r="MEY44" s="78"/>
      <c r="MEZ44" s="78"/>
      <c r="MFA44" s="78"/>
      <c r="MFB44" s="78"/>
      <c r="MFC44" s="78"/>
      <c r="MFD44" s="78"/>
      <c r="MFE44" s="78"/>
      <c r="MFF44" s="78"/>
      <c r="MFG44" s="78"/>
      <c r="MFH44" s="78"/>
      <c r="MFI44" s="78"/>
      <c r="MFJ44" s="78"/>
      <c r="MFK44" s="78"/>
      <c r="MFL44" s="78"/>
      <c r="MFM44" s="78"/>
      <c r="MFN44" s="78"/>
      <c r="MFO44" s="78"/>
      <c r="MFP44" s="78"/>
      <c r="MFQ44" s="78"/>
      <c r="MFR44" s="78"/>
      <c r="MFS44" s="78"/>
      <c r="MFT44" s="78"/>
      <c r="MFU44" s="78"/>
      <c r="MFV44" s="78"/>
      <c r="MFW44" s="78"/>
      <c r="MFX44" s="78"/>
      <c r="MFY44" s="78"/>
      <c r="MFZ44" s="78"/>
      <c r="MGA44" s="78"/>
      <c r="MGB44" s="78"/>
      <c r="MGC44" s="78"/>
      <c r="MGD44" s="78"/>
      <c r="MGE44" s="78"/>
      <c r="MGF44" s="78"/>
      <c r="MGG44" s="78"/>
      <c r="MGH44" s="78"/>
      <c r="MGI44" s="78"/>
      <c r="MGJ44" s="78"/>
      <c r="MGK44" s="78"/>
      <c r="MGL44" s="78"/>
      <c r="MGM44" s="78"/>
      <c r="MGN44" s="78"/>
      <c r="MGO44" s="78"/>
      <c r="MGP44" s="78"/>
      <c r="MGQ44" s="78"/>
      <c r="MGR44" s="78"/>
      <c r="MGS44" s="78"/>
      <c r="MGT44" s="78"/>
      <c r="MGU44" s="78"/>
      <c r="MGV44" s="78"/>
      <c r="MGW44" s="78"/>
      <c r="MGX44" s="78"/>
      <c r="MGY44" s="78"/>
      <c r="MGZ44" s="78"/>
      <c r="MHA44" s="78"/>
      <c r="MHB44" s="78"/>
      <c r="MHC44" s="78"/>
      <c r="MHD44" s="78"/>
      <c r="MHE44" s="78"/>
      <c r="MHF44" s="78"/>
      <c r="MHG44" s="78"/>
      <c r="MHH44" s="78"/>
      <c r="MHI44" s="78"/>
      <c r="MHJ44" s="78"/>
      <c r="MHK44" s="78"/>
      <c r="MHL44" s="78"/>
      <c r="MHM44" s="78"/>
      <c r="MHN44" s="78"/>
      <c r="MHO44" s="78"/>
      <c r="MHP44" s="78"/>
      <c r="MHQ44" s="78"/>
      <c r="MHR44" s="78"/>
      <c r="MHS44" s="78"/>
      <c r="MHT44" s="78"/>
      <c r="MHU44" s="78"/>
      <c r="MHV44" s="78"/>
      <c r="MHW44" s="78"/>
      <c r="MHX44" s="78"/>
      <c r="MHY44" s="78"/>
      <c r="MHZ44" s="78"/>
      <c r="MIA44" s="78"/>
      <c r="MIB44" s="78"/>
      <c r="MIC44" s="78"/>
      <c r="MID44" s="78"/>
      <c r="MIE44" s="78"/>
      <c r="MIF44" s="78"/>
      <c r="MIG44" s="78"/>
      <c r="MIH44" s="78"/>
      <c r="MII44" s="78"/>
      <c r="MIJ44" s="78"/>
      <c r="MIK44" s="78"/>
      <c r="MIL44" s="78"/>
      <c r="MIM44" s="78"/>
      <c r="MIN44" s="78"/>
      <c r="MIO44" s="78"/>
      <c r="MIP44" s="78"/>
      <c r="MIQ44" s="78"/>
      <c r="MIR44" s="78"/>
      <c r="MIS44" s="78"/>
      <c r="MIT44" s="78"/>
      <c r="MIU44" s="78"/>
      <c r="MIV44" s="78"/>
      <c r="MIW44" s="78"/>
      <c r="MIX44" s="78"/>
      <c r="MIY44" s="78"/>
      <c r="MIZ44" s="78"/>
      <c r="MJA44" s="78"/>
      <c r="MJB44" s="78"/>
      <c r="MJC44" s="78"/>
      <c r="MJD44" s="78"/>
      <c r="MJE44" s="78"/>
      <c r="MJF44" s="78"/>
      <c r="MJG44" s="78"/>
      <c r="MJH44" s="78"/>
      <c r="MJI44" s="78"/>
      <c r="MJJ44" s="78"/>
      <c r="MJK44" s="78"/>
      <c r="MJL44" s="78"/>
      <c r="MJM44" s="78"/>
      <c r="MJN44" s="78"/>
      <c r="MJO44" s="78"/>
      <c r="MJP44" s="78"/>
      <c r="MJQ44" s="78"/>
      <c r="MJR44" s="78"/>
      <c r="MJS44" s="78"/>
      <c r="MJT44" s="78"/>
      <c r="MJU44" s="78"/>
      <c r="MJV44" s="78"/>
      <c r="MJW44" s="78"/>
      <c r="MJX44" s="78"/>
      <c r="MJY44" s="78"/>
      <c r="MJZ44" s="78"/>
      <c r="MKA44" s="78"/>
      <c r="MKB44" s="78"/>
      <c r="MKC44" s="78"/>
      <c r="MKD44" s="78"/>
      <c r="MKE44" s="78"/>
      <c r="MKF44" s="78"/>
      <c r="MKG44" s="78"/>
      <c r="MKH44" s="78"/>
      <c r="MKI44" s="78"/>
      <c r="MKJ44" s="78"/>
      <c r="MKK44" s="78"/>
      <c r="MKL44" s="78"/>
      <c r="MKM44" s="78"/>
      <c r="MKN44" s="78"/>
      <c r="MKO44" s="78"/>
      <c r="MKP44" s="78"/>
      <c r="MKQ44" s="78"/>
      <c r="MKR44" s="78"/>
      <c r="MKS44" s="78"/>
      <c r="MKT44" s="78"/>
      <c r="MKU44" s="78"/>
      <c r="MKV44" s="78"/>
      <c r="MKW44" s="78"/>
      <c r="MKX44" s="78"/>
      <c r="MKY44" s="78"/>
      <c r="MKZ44" s="78"/>
      <c r="MLA44" s="78"/>
      <c r="MLB44" s="78"/>
      <c r="MLC44" s="78"/>
      <c r="MLD44" s="78"/>
      <c r="MLE44" s="78"/>
      <c r="MLF44" s="78"/>
      <c r="MLG44" s="78"/>
      <c r="MLH44" s="78"/>
      <c r="MLI44" s="78"/>
      <c r="MLJ44" s="78"/>
      <c r="MLK44" s="78"/>
      <c r="MLL44" s="78"/>
      <c r="MLM44" s="78"/>
      <c r="MLN44" s="78"/>
      <c r="MLO44" s="78"/>
      <c r="MLP44" s="78"/>
      <c r="MLQ44" s="78"/>
      <c r="MLR44" s="78"/>
      <c r="MLS44" s="78"/>
      <c r="MLT44" s="78"/>
      <c r="MLU44" s="78"/>
      <c r="MLV44" s="78"/>
      <c r="MLW44" s="78"/>
      <c r="MLX44" s="78"/>
      <c r="MLY44" s="78"/>
      <c r="MLZ44" s="78"/>
      <c r="MMA44" s="78"/>
      <c r="MMB44" s="78"/>
      <c r="MMC44" s="78"/>
      <c r="MMD44" s="78"/>
      <c r="MME44" s="78"/>
      <c r="MMF44" s="78"/>
      <c r="MMG44" s="78"/>
      <c r="MMH44" s="78"/>
      <c r="MMI44" s="78"/>
      <c r="MMJ44" s="78"/>
      <c r="MMK44" s="78"/>
      <c r="MML44" s="78"/>
      <c r="MMM44" s="78"/>
      <c r="MMN44" s="78"/>
      <c r="MMO44" s="78"/>
      <c r="MMP44" s="78"/>
      <c r="MMQ44" s="78"/>
      <c r="MMR44" s="78"/>
      <c r="MMS44" s="78"/>
      <c r="MMT44" s="78"/>
      <c r="MMU44" s="78"/>
      <c r="MMV44" s="78"/>
      <c r="MMW44" s="78"/>
      <c r="MMX44" s="78"/>
      <c r="MMY44" s="78"/>
      <c r="MMZ44" s="78"/>
      <c r="MNA44" s="78"/>
      <c r="MNB44" s="78"/>
      <c r="MNC44" s="78"/>
      <c r="MND44" s="78"/>
      <c r="MNE44" s="78"/>
      <c r="MNF44" s="78"/>
      <c r="MNG44" s="78"/>
      <c r="MNH44" s="78"/>
      <c r="MNI44" s="78"/>
      <c r="MNJ44" s="78"/>
      <c r="MNK44" s="78"/>
      <c r="MNL44" s="78"/>
      <c r="MNM44" s="78"/>
      <c r="MNN44" s="78"/>
      <c r="MNO44" s="78"/>
      <c r="MNP44" s="78"/>
      <c r="MNQ44" s="78"/>
      <c r="MNR44" s="78"/>
      <c r="MNS44" s="78"/>
      <c r="MNT44" s="78"/>
      <c r="MNU44" s="78"/>
      <c r="MNV44" s="78"/>
      <c r="MNW44" s="78"/>
      <c r="MNX44" s="78"/>
      <c r="MNY44" s="78"/>
      <c r="MNZ44" s="78"/>
      <c r="MOA44" s="78"/>
      <c r="MOB44" s="78"/>
      <c r="MOC44" s="78"/>
      <c r="MOD44" s="78"/>
      <c r="MOE44" s="78"/>
      <c r="MOF44" s="78"/>
      <c r="MOG44" s="78"/>
      <c r="MOH44" s="78"/>
      <c r="MOI44" s="78"/>
      <c r="MOJ44" s="78"/>
      <c r="MOK44" s="78"/>
      <c r="MOL44" s="78"/>
      <c r="MOM44" s="78"/>
      <c r="MON44" s="78"/>
      <c r="MOO44" s="78"/>
      <c r="MOP44" s="78"/>
      <c r="MOQ44" s="78"/>
      <c r="MOR44" s="78"/>
      <c r="MOS44" s="78"/>
      <c r="MOT44" s="78"/>
      <c r="MOU44" s="78"/>
      <c r="MOV44" s="78"/>
      <c r="MOW44" s="78"/>
      <c r="MOX44" s="78"/>
      <c r="MOY44" s="78"/>
      <c r="MOZ44" s="78"/>
      <c r="MPA44" s="78"/>
      <c r="MPB44" s="78"/>
      <c r="MPC44" s="78"/>
      <c r="MPD44" s="78"/>
      <c r="MPE44" s="78"/>
      <c r="MPF44" s="78"/>
      <c r="MPG44" s="78"/>
      <c r="MPH44" s="78"/>
      <c r="MPI44" s="78"/>
      <c r="MPJ44" s="78"/>
      <c r="MPK44" s="78"/>
      <c r="MPL44" s="78"/>
      <c r="MPM44" s="78"/>
      <c r="MPN44" s="78"/>
      <c r="MPO44" s="78"/>
      <c r="MPP44" s="78"/>
      <c r="MPQ44" s="78"/>
      <c r="MPR44" s="78"/>
      <c r="MPS44" s="78"/>
      <c r="MPT44" s="78"/>
      <c r="MPU44" s="78"/>
      <c r="MPV44" s="78"/>
      <c r="MPW44" s="78"/>
      <c r="MPX44" s="78"/>
      <c r="MPY44" s="78"/>
      <c r="MPZ44" s="78"/>
      <c r="MQA44" s="78"/>
      <c r="MQB44" s="78"/>
      <c r="MQC44" s="78"/>
      <c r="MQD44" s="78"/>
      <c r="MQE44" s="78"/>
      <c r="MQF44" s="78"/>
      <c r="MQG44" s="78"/>
      <c r="MQH44" s="78"/>
      <c r="MQI44" s="78"/>
      <c r="MQJ44" s="78"/>
      <c r="MQK44" s="78"/>
      <c r="MQL44" s="78"/>
      <c r="MQM44" s="78"/>
      <c r="MQN44" s="78"/>
      <c r="MQO44" s="78"/>
      <c r="MQP44" s="78"/>
      <c r="MQQ44" s="78"/>
      <c r="MQR44" s="78"/>
      <c r="MQS44" s="78"/>
      <c r="MQT44" s="78"/>
      <c r="MQU44" s="78"/>
      <c r="MQV44" s="78"/>
      <c r="MQW44" s="78"/>
      <c r="MQX44" s="78"/>
      <c r="MQY44" s="78"/>
      <c r="MQZ44" s="78"/>
      <c r="MRA44" s="78"/>
      <c r="MRB44" s="78"/>
      <c r="MRC44" s="78"/>
      <c r="MRD44" s="78"/>
      <c r="MRE44" s="78"/>
      <c r="MRF44" s="78"/>
      <c r="MRG44" s="78"/>
      <c r="MRH44" s="78"/>
      <c r="MRI44" s="78"/>
      <c r="MRJ44" s="78"/>
      <c r="MRK44" s="78"/>
      <c r="MRL44" s="78"/>
      <c r="MRM44" s="78"/>
      <c r="MRN44" s="78"/>
      <c r="MRO44" s="78"/>
      <c r="MRP44" s="78"/>
      <c r="MRQ44" s="78"/>
      <c r="MRR44" s="78"/>
      <c r="MRS44" s="78"/>
      <c r="MRT44" s="78"/>
      <c r="MRU44" s="78"/>
      <c r="MRV44" s="78"/>
      <c r="MRW44" s="78"/>
      <c r="MRX44" s="78"/>
      <c r="MRY44" s="78"/>
      <c r="MRZ44" s="78"/>
      <c r="MSA44" s="78"/>
      <c r="MSB44" s="78"/>
      <c r="MSC44" s="78"/>
      <c r="MSD44" s="78"/>
      <c r="MSE44" s="78"/>
      <c r="MSF44" s="78"/>
      <c r="MSG44" s="78"/>
      <c r="MSH44" s="78"/>
      <c r="MSI44" s="78"/>
      <c r="MSJ44" s="78"/>
      <c r="MSK44" s="78"/>
      <c r="MSL44" s="78"/>
      <c r="MSM44" s="78"/>
      <c r="MSN44" s="78"/>
      <c r="MSO44" s="78"/>
      <c r="MSP44" s="78"/>
      <c r="MSQ44" s="78"/>
      <c r="MSR44" s="78"/>
      <c r="MSS44" s="78"/>
      <c r="MST44" s="78"/>
      <c r="MSU44" s="78"/>
      <c r="MSV44" s="78"/>
      <c r="MSW44" s="78"/>
      <c r="MSX44" s="78"/>
      <c r="MSY44" s="78"/>
      <c r="MSZ44" s="78"/>
      <c r="MTA44" s="78"/>
      <c r="MTB44" s="78"/>
      <c r="MTC44" s="78"/>
      <c r="MTD44" s="78"/>
      <c r="MTE44" s="78"/>
      <c r="MTF44" s="78"/>
      <c r="MTG44" s="78"/>
      <c r="MTH44" s="78"/>
      <c r="MTI44" s="78"/>
      <c r="MTJ44" s="78"/>
      <c r="MTK44" s="78"/>
      <c r="MTL44" s="78"/>
      <c r="MTM44" s="78"/>
      <c r="MTN44" s="78"/>
      <c r="MTO44" s="78"/>
      <c r="MTP44" s="78"/>
      <c r="MTQ44" s="78"/>
      <c r="MTR44" s="78"/>
      <c r="MTS44" s="78"/>
      <c r="MTT44" s="78"/>
      <c r="MTU44" s="78"/>
      <c r="MTV44" s="78"/>
      <c r="MTW44" s="78"/>
      <c r="MTX44" s="78"/>
      <c r="MTY44" s="78"/>
      <c r="MTZ44" s="78"/>
      <c r="MUA44" s="78"/>
      <c r="MUB44" s="78"/>
      <c r="MUC44" s="78"/>
      <c r="MUD44" s="78"/>
      <c r="MUE44" s="78"/>
      <c r="MUF44" s="78"/>
      <c r="MUG44" s="78"/>
      <c r="MUH44" s="78"/>
      <c r="MUI44" s="78"/>
      <c r="MUJ44" s="78"/>
      <c r="MUK44" s="78"/>
      <c r="MUL44" s="78"/>
      <c r="MUM44" s="78"/>
      <c r="MUN44" s="78"/>
      <c r="MUO44" s="78"/>
      <c r="MUP44" s="78"/>
      <c r="MUQ44" s="78"/>
      <c r="MUR44" s="78"/>
      <c r="MUS44" s="78"/>
      <c r="MUT44" s="78"/>
      <c r="MUU44" s="78"/>
      <c r="MUV44" s="78"/>
      <c r="MUW44" s="78"/>
      <c r="MUX44" s="78"/>
      <c r="MUY44" s="78"/>
      <c r="MUZ44" s="78"/>
      <c r="MVA44" s="78"/>
      <c r="MVB44" s="78"/>
      <c r="MVC44" s="78"/>
      <c r="MVD44" s="78"/>
      <c r="MVE44" s="78"/>
      <c r="MVF44" s="78"/>
      <c r="MVG44" s="78"/>
      <c r="MVH44" s="78"/>
      <c r="MVI44" s="78"/>
      <c r="MVJ44" s="78"/>
      <c r="MVK44" s="78"/>
      <c r="MVL44" s="78"/>
      <c r="MVM44" s="78"/>
      <c r="MVN44" s="78"/>
      <c r="MVO44" s="78"/>
      <c r="MVP44" s="78"/>
      <c r="MVQ44" s="78"/>
      <c r="MVR44" s="78"/>
      <c r="MVS44" s="78"/>
      <c r="MVT44" s="78"/>
      <c r="MVU44" s="78"/>
      <c r="MVV44" s="78"/>
      <c r="MVW44" s="78"/>
      <c r="MVX44" s="78"/>
      <c r="MVY44" s="78"/>
      <c r="MVZ44" s="78"/>
      <c r="MWA44" s="78"/>
      <c r="MWB44" s="78"/>
      <c r="MWC44" s="78"/>
      <c r="MWD44" s="78"/>
      <c r="MWE44" s="78"/>
      <c r="MWF44" s="78"/>
      <c r="MWG44" s="78"/>
      <c r="MWH44" s="78"/>
      <c r="MWI44" s="78"/>
      <c r="MWJ44" s="78"/>
      <c r="MWK44" s="78"/>
      <c r="MWL44" s="78"/>
      <c r="MWM44" s="78"/>
      <c r="MWN44" s="78"/>
      <c r="MWO44" s="78"/>
      <c r="MWP44" s="78"/>
      <c r="MWQ44" s="78"/>
      <c r="MWR44" s="78"/>
      <c r="MWS44" s="78"/>
      <c r="MWT44" s="78"/>
      <c r="MWU44" s="78"/>
      <c r="MWV44" s="78"/>
      <c r="MWW44" s="78"/>
      <c r="MWX44" s="78"/>
      <c r="MWY44" s="78"/>
      <c r="MWZ44" s="78"/>
      <c r="MXA44" s="78"/>
      <c r="MXB44" s="78"/>
      <c r="MXC44" s="78"/>
      <c r="MXD44" s="78"/>
      <c r="MXE44" s="78"/>
      <c r="MXF44" s="78"/>
      <c r="MXG44" s="78"/>
      <c r="MXH44" s="78"/>
      <c r="MXI44" s="78"/>
      <c r="MXJ44" s="78"/>
      <c r="MXK44" s="78"/>
      <c r="MXL44" s="78"/>
      <c r="MXM44" s="78"/>
      <c r="MXN44" s="78"/>
      <c r="MXO44" s="78"/>
      <c r="MXP44" s="78"/>
      <c r="MXQ44" s="78"/>
      <c r="MXR44" s="78"/>
      <c r="MXS44" s="78"/>
      <c r="MXT44" s="78"/>
      <c r="MXU44" s="78"/>
      <c r="MXV44" s="78"/>
      <c r="MXW44" s="78"/>
      <c r="MXX44" s="78"/>
      <c r="MXY44" s="78"/>
      <c r="MXZ44" s="78"/>
      <c r="MYA44" s="78"/>
      <c r="MYB44" s="78"/>
      <c r="MYC44" s="78"/>
      <c r="MYD44" s="78"/>
      <c r="MYE44" s="78"/>
      <c r="MYF44" s="78"/>
      <c r="MYG44" s="78"/>
      <c r="MYH44" s="78"/>
      <c r="MYI44" s="78"/>
      <c r="MYJ44" s="78"/>
      <c r="MYK44" s="78"/>
      <c r="MYL44" s="78"/>
      <c r="MYM44" s="78"/>
      <c r="MYN44" s="78"/>
      <c r="MYO44" s="78"/>
      <c r="MYP44" s="78"/>
      <c r="MYQ44" s="78"/>
      <c r="MYR44" s="78"/>
      <c r="MYS44" s="78"/>
      <c r="MYT44" s="78"/>
      <c r="MYU44" s="78"/>
      <c r="MYV44" s="78"/>
      <c r="MYW44" s="78"/>
      <c r="MYX44" s="78"/>
      <c r="MYY44" s="78"/>
      <c r="MYZ44" s="78"/>
      <c r="MZA44" s="78"/>
      <c r="MZB44" s="78"/>
      <c r="MZC44" s="78"/>
      <c r="MZD44" s="78"/>
      <c r="MZE44" s="78"/>
      <c r="MZF44" s="78"/>
      <c r="MZG44" s="78"/>
      <c r="MZH44" s="78"/>
      <c r="MZI44" s="78"/>
      <c r="MZJ44" s="78"/>
      <c r="MZK44" s="78"/>
      <c r="MZL44" s="78"/>
      <c r="MZM44" s="78"/>
      <c r="MZN44" s="78"/>
      <c r="MZO44" s="78"/>
      <c r="MZP44" s="78"/>
      <c r="MZQ44" s="78"/>
      <c r="MZR44" s="78"/>
      <c r="MZS44" s="78"/>
      <c r="MZT44" s="78"/>
      <c r="MZU44" s="78"/>
      <c r="MZV44" s="78"/>
      <c r="MZW44" s="78"/>
      <c r="MZX44" s="78"/>
      <c r="MZY44" s="78"/>
      <c r="MZZ44" s="78"/>
      <c r="NAA44" s="78"/>
      <c r="NAB44" s="78"/>
      <c r="NAC44" s="78"/>
      <c r="NAD44" s="78"/>
      <c r="NAE44" s="78"/>
      <c r="NAF44" s="78"/>
      <c r="NAG44" s="78"/>
      <c r="NAH44" s="78"/>
      <c r="NAI44" s="78"/>
      <c r="NAJ44" s="78"/>
      <c r="NAK44" s="78"/>
      <c r="NAL44" s="78"/>
      <c r="NAM44" s="78"/>
      <c r="NAN44" s="78"/>
      <c r="NAO44" s="78"/>
      <c r="NAP44" s="78"/>
      <c r="NAQ44" s="78"/>
      <c r="NAR44" s="78"/>
      <c r="NAS44" s="78"/>
      <c r="NAT44" s="78"/>
      <c r="NAU44" s="78"/>
      <c r="NAV44" s="78"/>
      <c r="NAW44" s="78"/>
      <c r="NAX44" s="78"/>
      <c r="NAY44" s="78"/>
      <c r="NAZ44" s="78"/>
      <c r="NBA44" s="78"/>
      <c r="NBB44" s="78"/>
      <c r="NBC44" s="78"/>
      <c r="NBD44" s="78"/>
      <c r="NBE44" s="78"/>
      <c r="NBF44" s="78"/>
      <c r="NBG44" s="78"/>
      <c r="NBH44" s="78"/>
      <c r="NBI44" s="78"/>
      <c r="NBJ44" s="78"/>
      <c r="NBK44" s="78"/>
      <c r="NBL44" s="78"/>
      <c r="NBM44" s="78"/>
      <c r="NBN44" s="78"/>
      <c r="NBO44" s="78"/>
      <c r="NBP44" s="78"/>
      <c r="NBQ44" s="78"/>
      <c r="NBR44" s="78"/>
      <c r="NBS44" s="78"/>
      <c r="NBT44" s="78"/>
      <c r="NBU44" s="78"/>
      <c r="NBV44" s="78"/>
      <c r="NBW44" s="78"/>
      <c r="NBX44" s="78"/>
      <c r="NBY44" s="78"/>
      <c r="NBZ44" s="78"/>
      <c r="NCA44" s="78"/>
      <c r="NCB44" s="78"/>
      <c r="NCC44" s="78"/>
      <c r="NCD44" s="78"/>
      <c r="NCE44" s="78"/>
      <c r="NCF44" s="78"/>
      <c r="NCG44" s="78"/>
      <c r="NCH44" s="78"/>
      <c r="NCI44" s="78"/>
      <c r="NCJ44" s="78"/>
      <c r="NCK44" s="78"/>
      <c r="NCL44" s="78"/>
      <c r="NCM44" s="78"/>
      <c r="NCN44" s="78"/>
      <c r="NCO44" s="78"/>
      <c r="NCP44" s="78"/>
      <c r="NCQ44" s="78"/>
      <c r="NCR44" s="78"/>
      <c r="NCS44" s="78"/>
      <c r="NCT44" s="78"/>
      <c r="NCU44" s="78"/>
      <c r="NCV44" s="78"/>
      <c r="NCW44" s="78"/>
      <c r="NCX44" s="78"/>
      <c r="NCY44" s="78"/>
      <c r="NCZ44" s="78"/>
      <c r="NDA44" s="78"/>
      <c r="NDB44" s="78"/>
      <c r="NDC44" s="78"/>
      <c r="NDD44" s="78"/>
      <c r="NDE44" s="78"/>
      <c r="NDF44" s="78"/>
      <c r="NDG44" s="78"/>
      <c r="NDH44" s="78"/>
      <c r="NDI44" s="78"/>
      <c r="NDJ44" s="78"/>
      <c r="NDK44" s="78"/>
      <c r="NDL44" s="78"/>
      <c r="NDM44" s="78"/>
      <c r="NDN44" s="78"/>
      <c r="NDO44" s="78"/>
      <c r="NDP44" s="78"/>
      <c r="NDQ44" s="78"/>
      <c r="NDR44" s="78"/>
      <c r="NDS44" s="78"/>
      <c r="NDT44" s="78"/>
      <c r="NDU44" s="78"/>
      <c r="NDV44" s="78"/>
      <c r="NDW44" s="78"/>
      <c r="NDX44" s="78"/>
      <c r="NDY44" s="78"/>
      <c r="NDZ44" s="78"/>
      <c r="NEA44" s="78"/>
      <c r="NEB44" s="78"/>
      <c r="NEC44" s="78"/>
      <c r="NED44" s="78"/>
      <c r="NEE44" s="78"/>
      <c r="NEF44" s="78"/>
      <c r="NEG44" s="78"/>
      <c r="NEH44" s="78"/>
      <c r="NEI44" s="78"/>
      <c r="NEJ44" s="78"/>
      <c r="NEK44" s="78"/>
      <c r="NEL44" s="78"/>
      <c r="NEM44" s="78"/>
      <c r="NEN44" s="78"/>
      <c r="NEO44" s="78"/>
      <c r="NEP44" s="78"/>
      <c r="NEQ44" s="78"/>
      <c r="NER44" s="78"/>
      <c r="NES44" s="78"/>
      <c r="NET44" s="78"/>
      <c r="NEU44" s="78"/>
      <c r="NEV44" s="78"/>
      <c r="NEW44" s="78"/>
      <c r="NEX44" s="78"/>
      <c r="NEY44" s="78"/>
      <c r="NEZ44" s="78"/>
      <c r="NFA44" s="78"/>
      <c r="NFB44" s="78"/>
      <c r="NFC44" s="78"/>
      <c r="NFD44" s="78"/>
      <c r="NFE44" s="78"/>
      <c r="NFF44" s="78"/>
      <c r="NFG44" s="78"/>
      <c r="NFH44" s="78"/>
      <c r="NFI44" s="78"/>
      <c r="NFJ44" s="78"/>
      <c r="NFK44" s="78"/>
      <c r="NFL44" s="78"/>
      <c r="NFM44" s="78"/>
      <c r="NFN44" s="78"/>
      <c r="NFO44" s="78"/>
      <c r="NFP44" s="78"/>
      <c r="NFQ44" s="78"/>
      <c r="NFR44" s="78"/>
      <c r="NFS44" s="78"/>
      <c r="NFT44" s="78"/>
      <c r="NFU44" s="78"/>
      <c r="NFV44" s="78"/>
      <c r="NFW44" s="78"/>
      <c r="NFX44" s="78"/>
      <c r="NFY44" s="78"/>
      <c r="NFZ44" s="78"/>
      <c r="NGA44" s="78"/>
      <c r="NGB44" s="78"/>
      <c r="NGC44" s="78"/>
      <c r="NGD44" s="78"/>
      <c r="NGE44" s="78"/>
      <c r="NGF44" s="78"/>
      <c r="NGG44" s="78"/>
      <c r="NGH44" s="78"/>
      <c r="NGI44" s="78"/>
      <c r="NGJ44" s="78"/>
      <c r="NGK44" s="78"/>
      <c r="NGL44" s="78"/>
      <c r="NGM44" s="78"/>
      <c r="NGN44" s="78"/>
      <c r="NGO44" s="78"/>
      <c r="NGP44" s="78"/>
      <c r="NGQ44" s="78"/>
      <c r="NGR44" s="78"/>
      <c r="NGS44" s="78"/>
      <c r="NGT44" s="78"/>
      <c r="NGU44" s="78"/>
      <c r="NGV44" s="78"/>
      <c r="NGW44" s="78"/>
      <c r="NGX44" s="78"/>
      <c r="NGY44" s="78"/>
      <c r="NGZ44" s="78"/>
      <c r="NHA44" s="78"/>
      <c r="NHB44" s="78"/>
      <c r="NHC44" s="78"/>
      <c r="NHD44" s="78"/>
      <c r="NHE44" s="78"/>
      <c r="NHF44" s="78"/>
      <c r="NHG44" s="78"/>
      <c r="NHH44" s="78"/>
      <c r="NHI44" s="78"/>
      <c r="NHJ44" s="78"/>
      <c r="NHK44" s="78"/>
      <c r="NHL44" s="78"/>
      <c r="NHM44" s="78"/>
      <c r="NHN44" s="78"/>
      <c r="NHO44" s="78"/>
      <c r="NHP44" s="78"/>
      <c r="NHQ44" s="78"/>
      <c r="NHR44" s="78"/>
      <c r="NHS44" s="78"/>
      <c r="NHT44" s="78"/>
      <c r="NHU44" s="78"/>
      <c r="NHV44" s="78"/>
      <c r="NHW44" s="78"/>
      <c r="NHX44" s="78"/>
      <c r="NHY44" s="78"/>
      <c r="NHZ44" s="78"/>
      <c r="NIA44" s="78"/>
      <c r="NIB44" s="78"/>
      <c r="NIC44" s="78"/>
      <c r="NID44" s="78"/>
      <c r="NIE44" s="78"/>
      <c r="NIF44" s="78"/>
      <c r="NIG44" s="78"/>
      <c r="NIH44" s="78"/>
      <c r="NII44" s="78"/>
      <c r="NIJ44" s="78"/>
      <c r="NIK44" s="78"/>
      <c r="NIL44" s="78"/>
      <c r="NIM44" s="78"/>
      <c r="NIN44" s="78"/>
      <c r="NIO44" s="78"/>
      <c r="NIP44" s="78"/>
      <c r="NIQ44" s="78"/>
      <c r="NIR44" s="78"/>
      <c r="NIS44" s="78"/>
      <c r="NIT44" s="78"/>
      <c r="NIU44" s="78"/>
      <c r="NIV44" s="78"/>
      <c r="NIW44" s="78"/>
      <c r="NIX44" s="78"/>
      <c r="NIY44" s="78"/>
      <c r="NIZ44" s="78"/>
      <c r="NJA44" s="78"/>
      <c r="NJB44" s="78"/>
      <c r="NJC44" s="78"/>
      <c r="NJD44" s="78"/>
      <c r="NJE44" s="78"/>
      <c r="NJF44" s="78"/>
      <c r="NJG44" s="78"/>
      <c r="NJH44" s="78"/>
      <c r="NJI44" s="78"/>
      <c r="NJJ44" s="78"/>
      <c r="NJK44" s="78"/>
      <c r="NJL44" s="78"/>
      <c r="NJM44" s="78"/>
      <c r="NJN44" s="78"/>
      <c r="NJO44" s="78"/>
      <c r="NJP44" s="78"/>
      <c r="NJQ44" s="78"/>
      <c r="NJR44" s="78"/>
      <c r="NJS44" s="78"/>
      <c r="NJT44" s="78"/>
      <c r="NJU44" s="78"/>
      <c r="NJV44" s="78"/>
      <c r="NJW44" s="78"/>
      <c r="NJX44" s="78"/>
      <c r="NJY44" s="78"/>
      <c r="NJZ44" s="78"/>
      <c r="NKA44" s="78"/>
      <c r="NKB44" s="78"/>
      <c r="NKC44" s="78"/>
      <c r="NKD44" s="78"/>
      <c r="NKE44" s="78"/>
      <c r="NKF44" s="78"/>
      <c r="NKG44" s="78"/>
      <c r="NKH44" s="78"/>
      <c r="NKI44" s="78"/>
      <c r="NKJ44" s="78"/>
      <c r="NKK44" s="78"/>
      <c r="NKL44" s="78"/>
      <c r="NKM44" s="78"/>
      <c r="NKN44" s="78"/>
      <c r="NKO44" s="78"/>
      <c r="NKP44" s="78"/>
      <c r="NKQ44" s="78"/>
      <c r="NKR44" s="78"/>
      <c r="NKS44" s="78"/>
      <c r="NKT44" s="78"/>
      <c r="NKU44" s="78"/>
      <c r="NKV44" s="78"/>
      <c r="NKW44" s="78"/>
      <c r="NKX44" s="78"/>
      <c r="NKY44" s="78"/>
      <c r="NKZ44" s="78"/>
      <c r="NLA44" s="78"/>
      <c r="NLB44" s="78"/>
      <c r="NLC44" s="78"/>
      <c r="NLD44" s="78"/>
      <c r="NLE44" s="78"/>
      <c r="NLF44" s="78"/>
      <c r="NLG44" s="78"/>
      <c r="NLH44" s="78"/>
      <c r="NLI44" s="78"/>
      <c r="NLJ44" s="78"/>
      <c r="NLK44" s="78"/>
      <c r="NLL44" s="78"/>
      <c r="NLM44" s="78"/>
      <c r="NLN44" s="78"/>
      <c r="NLO44" s="78"/>
      <c r="NLP44" s="78"/>
      <c r="NLQ44" s="78"/>
      <c r="NLR44" s="78"/>
      <c r="NLS44" s="78"/>
      <c r="NLT44" s="78"/>
      <c r="NLU44" s="78"/>
      <c r="NLV44" s="78"/>
      <c r="NLW44" s="78"/>
      <c r="NLX44" s="78"/>
      <c r="NLY44" s="78"/>
      <c r="NLZ44" s="78"/>
      <c r="NMA44" s="78"/>
      <c r="NMB44" s="78"/>
      <c r="NMC44" s="78"/>
      <c r="NMD44" s="78"/>
      <c r="NME44" s="78"/>
      <c r="NMF44" s="78"/>
      <c r="NMG44" s="78"/>
      <c r="NMH44" s="78"/>
      <c r="NMI44" s="78"/>
      <c r="NMJ44" s="78"/>
      <c r="NMK44" s="78"/>
      <c r="NML44" s="78"/>
      <c r="NMM44" s="78"/>
      <c r="NMN44" s="78"/>
      <c r="NMO44" s="78"/>
      <c r="NMP44" s="78"/>
      <c r="NMQ44" s="78"/>
      <c r="NMR44" s="78"/>
      <c r="NMS44" s="78"/>
      <c r="NMT44" s="78"/>
      <c r="NMU44" s="78"/>
      <c r="NMV44" s="78"/>
      <c r="NMW44" s="78"/>
      <c r="NMX44" s="78"/>
      <c r="NMY44" s="78"/>
      <c r="NMZ44" s="78"/>
      <c r="NNA44" s="78"/>
      <c r="NNB44" s="78"/>
      <c r="NNC44" s="78"/>
      <c r="NND44" s="78"/>
      <c r="NNE44" s="78"/>
      <c r="NNF44" s="78"/>
      <c r="NNG44" s="78"/>
      <c r="NNH44" s="78"/>
      <c r="NNI44" s="78"/>
      <c r="NNJ44" s="78"/>
      <c r="NNK44" s="78"/>
      <c r="NNL44" s="78"/>
      <c r="NNM44" s="78"/>
      <c r="NNN44" s="78"/>
      <c r="NNO44" s="78"/>
      <c r="NNP44" s="78"/>
      <c r="NNQ44" s="78"/>
      <c r="NNR44" s="78"/>
      <c r="NNS44" s="78"/>
      <c r="NNT44" s="78"/>
      <c r="NNU44" s="78"/>
      <c r="NNV44" s="78"/>
      <c r="NNW44" s="78"/>
      <c r="NNX44" s="78"/>
      <c r="NNY44" s="78"/>
      <c r="NNZ44" s="78"/>
      <c r="NOA44" s="78"/>
      <c r="NOB44" s="78"/>
      <c r="NOC44" s="78"/>
      <c r="NOD44" s="78"/>
      <c r="NOE44" s="78"/>
      <c r="NOF44" s="78"/>
      <c r="NOG44" s="78"/>
      <c r="NOH44" s="78"/>
      <c r="NOI44" s="78"/>
      <c r="NOJ44" s="78"/>
      <c r="NOK44" s="78"/>
      <c r="NOL44" s="78"/>
      <c r="NOM44" s="78"/>
      <c r="NON44" s="78"/>
      <c r="NOO44" s="78"/>
      <c r="NOP44" s="78"/>
      <c r="NOQ44" s="78"/>
      <c r="NOR44" s="78"/>
      <c r="NOS44" s="78"/>
      <c r="NOT44" s="78"/>
      <c r="NOU44" s="78"/>
      <c r="NOV44" s="78"/>
      <c r="NOW44" s="78"/>
      <c r="NOX44" s="78"/>
      <c r="NOY44" s="78"/>
      <c r="NOZ44" s="78"/>
      <c r="NPA44" s="78"/>
      <c r="NPB44" s="78"/>
      <c r="NPC44" s="78"/>
      <c r="NPD44" s="78"/>
      <c r="NPE44" s="78"/>
      <c r="NPF44" s="78"/>
      <c r="NPG44" s="78"/>
      <c r="NPH44" s="78"/>
      <c r="NPI44" s="78"/>
      <c r="NPJ44" s="78"/>
      <c r="NPK44" s="78"/>
      <c r="NPL44" s="78"/>
      <c r="NPM44" s="78"/>
      <c r="NPN44" s="78"/>
      <c r="NPO44" s="78"/>
      <c r="NPP44" s="78"/>
      <c r="NPQ44" s="78"/>
      <c r="NPR44" s="78"/>
      <c r="NPS44" s="78"/>
      <c r="NPT44" s="78"/>
      <c r="NPU44" s="78"/>
      <c r="NPV44" s="78"/>
      <c r="NPW44" s="78"/>
      <c r="NPX44" s="78"/>
      <c r="NPY44" s="78"/>
      <c r="NPZ44" s="78"/>
      <c r="NQA44" s="78"/>
      <c r="NQB44" s="78"/>
      <c r="NQC44" s="78"/>
      <c r="NQD44" s="78"/>
      <c r="NQE44" s="78"/>
      <c r="NQF44" s="78"/>
      <c r="NQG44" s="78"/>
      <c r="NQH44" s="78"/>
      <c r="NQI44" s="78"/>
      <c r="NQJ44" s="78"/>
      <c r="NQK44" s="78"/>
      <c r="NQL44" s="78"/>
      <c r="NQM44" s="78"/>
      <c r="NQN44" s="78"/>
      <c r="NQO44" s="78"/>
      <c r="NQP44" s="78"/>
      <c r="NQQ44" s="78"/>
      <c r="NQR44" s="78"/>
      <c r="NQS44" s="78"/>
      <c r="NQT44" s="78"/>
      <c r="NQU44" s="78"/>
      <c r="NQV44" s="78"/>
      <c r="NQW44" s="78"/>
      <c r="NQX44" s="78"/>
      <c r="NQY44" s="78"/>
      <c r="NQZ44" s="78"/>
      <c r="NRA44" s="78"/>
      <c r="NRB44" s="78"/>
      <c r="NRC44" s="78"/>
      <c r="NRD44" s="78"/>
      <c r="NRE44" s="78"/>
      <c r="NRF44" s="78"/>
      <c r="NRG44" s="78"/>
      <c r="NRH44" s="78"/>
      <c r="NRI44" s="78"/>
      <c r="NRJ44" s="78"/>
      <c r="NRK44" s="78"/>
      <c r="NRL44" s="78"/>
      <c r="NRM44" s="78"/>
      <c r="NRN44" s="78"/>
      <c r="NRO44" s="78"/>
      <c r="NRP44" s="78"/>
      <c r="NRQ44" s="78"/>
      <c r="NRR44" s="78"/>
      <c r="NRS44" s="78"/>
      <c r="NRT44" s="78"/>
      <c r="NRU44" s="78"/>
      <c r="NRV44" s="78"/>
      <c r="NRW44" s="78"/>
      <c r="NRX44" s="78"/>
      <c r="NRY44" s="78"/>
      <c r="NRZ44" s="78"/>
      <c r="NSA44" s="78"/>
      <c r="NSB44" s="78"/>
      <c r="NSC44" s="78"/>
      <c r="NSD44" s="78"/>
      <c r="NSE44" s="78"/>
      <c r="NSF44" s="78"/>
      <c r="NSG44" s="78"/>
      <c r="NSH44" s="78"/>
      <c r="NSI44" s="78"/>
      <c r="NSJ44" s="78"/>
      <c r="NSK44" s="78"/>
      <c r="NSL44" s="78"/>
      <c r="NSM44" s="78"/>
      <c r="NSN44" s="78"/>
      <c r="NSO44" s="78"/>
      <c r="NSP44" s="78"/>
      <c r="NSQ44" s="78"/>
      <c r="NSR44" s="78"/>
      <c r="NSS44" s="78"/>
      <c r="NST44" s="78"/>
      <c r="NSU44" s="78"/>
      <c r="NSV44" s="78"/>
      <c r="NSW44" s="78"/>
      <c r="NSX44" s="78"/>
      <c r="NSY44" s="78"/>
      <c r="NSZ44" s="78"/>
      <c r="NTA44" s="78"/>
      <c r="NTB44" s="78"/>
      <c r="NTC44" s="78"/>
      <c r="NTD44" s="78"/>
      <c r="NTE44" s="78"/>
      <c r="NTF44" s="78"/>
      <c r="NTG44" s="78"/>
      <c r="NTH44" s="78"/>
      <c r="NTI44" s="78"/>
      <c r="NTJ44" s="78"/>
      <c r="NTK44" s="78"/>
      <c r="NTL44" s="78"/>
      <c r="NTM44" s="78"/>
      <c r="NTN44" s="78"/>
      <c r="NTO44" s="78"/>
      <c r="NTP44" s="78"/>
      <c r="NTQ44" s="78"/>
      <c r="NTR44" s="78"/>
      <c r="NTS44" s="78"/>
      <c r="NTT44" s="78"/>
      <c r="NTU44" s="78"/>
      <c r="NTV44" s="78"/>
      <c r="NTW44" s="78"/>
      <c r="NTX44" s="78"/>
      <c r="NTY44" s="78"/>
      <c r="NTZ44" s="78"/>
      <c r="NUA44" s="78"/>
      <c r="NUB44" s="78"/>
      <c r="NUC44" s="78"/>
      <c r="NUD44" s="78"/>
      <c r="NUE44" s="78"/>
      <c r="NUF44" s="78"/>
      <c r="NUG44" s="78"/>
      <c r="NUH44" s="78"/>
      <c r="NUI44" s="78"/>
      <c r="NUJ44" s="78"/>
      <c r="NUK44" s="78"/>
      <c r="NUL44" s="78"/>
      <c r="NUM44" s="78"/>
      <c r="NUN44" s="78"/>
      <c r="NUO44" s="78"/>
      <c r="NUP44" s="78"/>
      <c r="NUQ44" s="78"/>
      <c r="NUR44" s="78"/>
      <c r="NUS44" s="78"/>
      <c r="NUT44" s="78"/>
      <c r="NUU44" s="78"/>
      <c r="NUV44" s="78"/>
      <c r="NUW44" s="78"/>
      <c r="NUX44" s="78"/>
      <c r="NUY44" s="78"/>
      <c r="NUZ44" s="78"/>
      <c r="NVA44" s="78"/>
      <c r="NVB44" s="78"/>
      <c r="NVC44" s="78"/>
      <c r="NVD44" s="78"/>
      <c r="NVE44" s="78"/>
      <c r="NVF44" s="78"/>
      <c r="NVG44" s="78"/>
      <c r="NVH44" s="78"/>
      <c r="NVI44" s="78"/>
      <c r="NVJ44" s="78"/>
      <c r="NVK44" s="78"/>
      <c r="NVL44" s="78"/>
      <c r="NVM44" s="78"/>
      <c r="NVN44" s="78"/>
      <c r="NVO44" s="78"/>
      <c r="NVP44" s="78"/>
      <c r="NVQ44" s="78"/>
      <c r="NVR44" s="78"/>
      <c r="NVS44" s="78"/>
      <c r="NVT44" s="78"/>
      <c r="NVU44" s="78"/>
      <c r="NVV44" s="78"/>
      <c r="NVW44" s="78"/>
      <c r="NVX44" s="78"/>
      <c r="NVY44" s="78"/>
      <c r="NVZ44" s="78"/>
      <c r="NWA44" s="78"/>
      <c r="NWB44" s="78"/>
      <c r="NWC44" s="78"/>
      <c r="NWD44" s="78"/>
      <c r="NWE44" s="78"/>
      <c r="NWF44" s="78"/>
      <c r="NWG44" s="78"/>
      <c r="NWH44" s="78"/>
      <c r="NWI44" s="78"/>
      <c r="NWJ44" s="78"/>
      <c r="NWK44" s="78"/>
      <c r="NWL44" s="78"/>
      <c r="NWM44" s="78"/>
      <c r="NWN44" s="78"/>
      <c r="NWO44" s="78"/>
      <c r="NWP44" s="78"/>
      <c r="NWQ44" s="78"/>
      <c r="NWR44" s="78"/>
      <c r="NWS44" s="78"/>
      <c r="NWT44" s="78"/>
      <c r="NWU44" s="78"/>
      <c r="NWV44" s="78"/>
      <c r="NWW44" s="78"/>
      <c r="NWX44" s="78"/>
      <c r="NWY44" s="78"/>
      <c r="NWZ44" s="78"/>
      <c r="NXA44" s="78"/>
      <c r="NXB44" s="78"/>
      <c r="NXC44" s="78"/>
      <c r="NXD44" s="78"/>
      <c r="NXE44" s="78"/>
      <c r="NXF44" s="78"/>
      <c r="NXG44" s="78"/>
      <c r="NXH44" s="78"/>
      <c r="NXI44" s="78"/>
      <c r="NXJ44" s="78"/>
      <c r="NXK44" s="78"/>
      <c r="NXL44" s="78"/>
      <c r="NXM44" s="78"/>
      <c r="NXN44" s="78"/>
      <c r="NXO44" s="78"/>
      <c r="NXP44" s="78"/>
      <c r="NXQ44" s="78"/>
      <c r="NXR44" s="78"/>
      <c r="NXS44" s="78"/>
      <c r="NXT44" s="78"/>
      <c r="NXU44" s="78"/>
      <c r="NXV44" s="78"/>
      <c r="NXW44" s="78"/>
      <c r="NXX44" s="78"/>
      <c r="NXY44" s="78"/>
      <c r="NXZ44" s="78"/>
      <c r="NYA44" s="78"/>
      <c r="NYB44" s="78"/>
      <c r="NYC44" s="78"/>
      <c r="NYD44" s="78"/>
      <c r="NYE44" s="78"/>
      <c r="NYF44" s="78"/>
      <c r="NYG44" s="78"/>
      <c r="NYH44" s="78"/>
      <c r="NYI44" s="78"/>
      <c r="NYJ44" s="78"/>
      <c r="NYK44" s="78"/>
      <c r="NYL44" s="78"/>
      <c r="NYM44" s="78"/>
      <c r="NYN44" s="78"/>
      <c r="NYO44" s="78"/>
      <c r="NYP44" s="78"/>
      <c r="NYQ44" s="78"/>
      <c r="NYR44" s="78"/>
      <c r="NYS44" s="78"/>
      <c r="NYT44" s="78"/>
      <c r="NYU44" s="78"/>
      <c r="NYV44" s="78"/>
      <c r="NYW44" s="78"/>
      <c r="NYX44" s="78"/>
      <c r="NYY44" s="78"/>
      <c r="NYZ44" s="78"/>
      <c r="NZA44" s="78"/>
      <c r="NZB44" s="78"/>
      <c r="NZC44" s="78"/>
      <c r="NZD44" s="78"/>
      <c r="NZE44" s="78"/>
      <c r="NZF44" s="78"/>
      <c r="NZG44" s="78"/>
      <c r="NZH44" s="78"/>
      <c r="NZI44" s="78"/>
      <c r="NZJ44" s="78"/>
      <c r="NZK44" s="78"/>
      <c r="NZL44" s="78"/>
      <c r="NZM44" s="78"/>
      <c r="NZN44" s="78"/>
      <c r="NZO44" s="78"/>
      <c r="NZP44" s="78"/>
      <c r="NZQ44" s="78"/>
      <c r="NZR44" s="78"/>
      <c r="NZS44" s="78"/>
      <c r="NZT44" s="78"/>
      <c r="NZU44" s="78"/>
      <c r="NZV44" s="78"/>
      <c r="NZW44" s="78"/>
      <c r="NZX44" s="78"/>
      <c r="NZY44" s="78"/>
      <c r="NZZ44" s="78"/>
      <c r="OAA44" s="78"/>
      <c r="OAB44" s="78"/>
      <c r="OAC44" s="78"/>
      <c r="OAD44" s="78"/>
      <c r="OAE44" s="78"/>
      <c r="OAF44" s="78"/>
      <c r="OAG44" s="78"/>
      <c r="OAH44" s="78"/>
      <c r="OAI44" s="78"/>
      <c r="OAJ44" s="78"/>
      <c r="OAK44" s="78"/>
      <c r="OAL44" s="78"/>
      <c r="OAM44" s="78"/>
      <c r="OAN44" s="78"/>
      <c r="OAO44" s="78"/>
      <c r="OAP44" s="78"/>
      <c r="OAQ44" s="78"/>
      <c r="OAR44" s="78"/>
      <c r="OAS44" s="78"/>
      <c r="OAT44" s="78"/>
      <c r="OAU44" s="78"/>
      <c r="OAV44" s="78"/>
      <c r="OAW44" s="78"/>
      <c r="OAX44" s="78"/>
      <c r="OAY44" s="78"/>
      <c r="OAZ44" s="78"/>
      <c r="OBA44" s="78"/>
      <c r="OBB44" s="78"/>
      <c r="OBC44" s="78"/>
      <c r="OBD44" s="78"/>
      <c r="OBE44" s="78"/>
      <c r="OBF44" s="78"/>
      <c r="OBG44" s="78"/>
      <c r="OBH44" s="78"/>
      <c r="OBI44" s="78"/>
      <c r="OBJ44" s="78"/>
      <c r="OBK44" s="78"/>
      <c r="OBL44" s="78"/>
      <c r="OBM44" s="78"/>
      <c r="OBN44" s="78"/>
      <c r="OBO44" s="78"/>
      <c r="OBP44" s="78"/>
      <c r="OBQ44" s="78"/>
      <c r="OBR44" s="78"/>
      <c r="OBS44" s="78"/>
      <c r="OBT44" s="78"/>
      <c r="OBU44" s="78"/>
      <c r="OBV44" s="78"/>
      <c r="OBW44" s="78"/>
      <c r="OBX44" s="78"/>
      <c r="OBY44" s="78"/>
      <c r="OBZ44" s="78"/>
      <c r="OCA44" s="78"/>
      <c r="OCB44" s="78"/>
      <c r="OCC44" s="78"/>
      <c r="OCD44" s="78"/>
      <c r="OCE44" s="78"/>
      <c r="OCF44" s="78"/>
      <c r="OCG44" s="78"/>
      <c r="OCH44" s="78"/>
      <c r="OCI44" s="78"/>
      <c r="OCJ44" s="78"/>
      <c r="OCK44" s="78"/>
      <c r="OCL44" s="78"/>
      <c r="OCM44" s="78"/>
      <c r="OCN44" s="78"/>
      <c r="OCO44" s="78"/>
      <c r="OCP44" s="78"/>
      <c r="OCQ44" s="78"/>
      <c r="OCR44" s="78"/>
      <c r="OCS44" s="78"/>
      <c r="OCT44" s="78"/>
      <c r="OCU44" s="78"/>
      <c r="OCV44" s="78"/>
      <c r="OCW44" s="78"/>
      <c r="OCX44" s="78"/>
      <c r="OCY44" s="78"/>
      <c r="OCZ44" s="78"/>
      <c r="ODA44" s="78"/>
      <c r="ODB44" s="78"/>
      <c r="ODC44" s="78"/>
      <c r="ODD44" s="78"/>
      <c r="ODE44" s="78"/>
      <c r="ODF44" s="78"/>
      <c r="ODG44" s="78"/>
      <c r="ODH44" s="78"/>
      <c r="ODI44" s="78"/>
      <c r="ODJ44" s="78"/>
      <c r="ODK44" s="78"/>
      <c r="ODL44" s="78"/>
      <c r="ODM44" s="78"/>
      <c r="ODN44" s="78"/>
      <c r="ODO44" s="78"/>
      <c r="ODP44" s="78"/>
      <c r="ODQ44" s="78"/>
      <c r="ODR44" s="78"/>
      <c r="ODS44" s="78"/>
      <c r="ODT44" s="78"/>
      <c r="ODU44" s="78"/>
      <c r="ODV44" s="78"/>
      <c r="ODW44" s="78"/>
      <c r="ODX44" s="78"/>
      <c r="ODY44" s="78"/>
      <c r="ODZ44" s="78"/>
      <c r="OEA44" s="78"/>
      <c r="OEB44" s="78"/>
      <c r="OEC44" s="78"/>
      <c r="OED44" s="78"/>
      <c r="OEE44" s="78"/>
      <c r="OEF44" s="78"/>
      <c r="OEG44" s="78"/>
      <c r="OEH44" s="78"/>
      <c r="OEI44" s="78"/>
      <c r="OEJ44" s="78"/>
      <c r="OEK44" s="78"/>
      <c r="OEL44" s="78"/>
      <c r="OEM44" s="78"/>
      <c r="OEN44" s="78"/>
      <c r="OEO44" s="78"/>
      <c r="OEP44" s="78"/>
      <c r="OEQ44" s="78"/>
      <c r="OER44" s="78"/>
      <c r="OES44" s="78"/>
      <c r="OET44" s="78"/>
      <c r="OEU44" s="78"/>
      <c r="OEV44" s="78"/>
      <c r="OEW44" s="78"/>
      <c r="OEX44" s="78"/>
      <c r="OEY44" s="78"/>
      <c r="OEZ44" s="78"/>
      <c r="OFA44" s="78"/>
      <c r="OFB44" s="78"/>
      <c r="OFC44" s="78"/>
      <c r="OFD44" s="78"/>
      <c r="OFE44" s="78"/>
      <c r="OFF44" s="78"/>
      <c r="OFG44" s="78"/>
      <c r="OFH44" s="78"/>
      <c r="OFI44" s="78"/>
      <c r="OFJ44" s="78"/>
      <c r="OFK44" s="78"/>
      <c r="OFL44" s="78"/>
      <c r="OFM44" s="78"/>
      <c r="OFN44" s="78"/>
      <c r="OFO44" s="78"/>
      <c r="OFP44" s="78"/>
      <c r="OFQ44" s="78"/>
      <c r="OFR44" s="78"/>
      <c r="OFS44" s="78"/>
      <c r="OFT44" s="78"/>
      <c r="OFU44" s="78"/>
      <c r="OFV44" s="78"/>
      <c r="OFW44" s="78"/>
      <c r="OFX44" s="78"/>
      <c r="OFY44" s="78"/>
      <c r="OFZ44" s="78"/>
      <c r="OGA44" s="78"/>
      <c r="OGB44" s="78"/>
      <c r="OGC44" s="78"/>
      <c r="OGD44" s="78"/>
      <c r="OGE44" s="78"/>
      <c r="OGF44" s="78"/>
      <c r="OGG44" s="78"/>
      <c r="OGH44" s="78"/>
      <c r="OGI44" s="78"/>
      <c r="OGJ44" s="78"/>
      <c r="OGK44" s="78"/>
      <c r="OGL44" s="78"/>
      <c r="OGM44" s="78"/>
      <c r="OGN44" s="78"/>
      <c r="OGO44" s="78"/>
      <c r="OGP44" s="78"/>
      <c r="OGQ44" s="78"/>
      <c r="OGR44" s="78"/>
      <c r="OGS44" s="78"/>
      <c r="OGT44" s="78"/>
      <c r="OGU44" s="78"/>
      <c r="OGV44" s="78"/>
      <c r="OGW44" s="78"/>
      <c r="OGX44" s="78"/>
      <c r="OGY44" s="78"/>
      <c r="OGZ44" s="78"/>
      <c r="OHA44" s="78"/>
      <c r="OHB44" s="78"/>
      <c r="OHC44" s="78"/>
      <c r="OHD44" s="78"/>
      <c r="OHE44" s="78"/>
      <c r="OHF44" s="78"/>
      <c r="OHG44" s="78"/>
      <c r="OHH44" s="78"/>
      <c r="OHI44" s="78"/>
      <c r="OHJ44" s="78"/>
      <c r="OHK44" s="78"/>
      <c r="OHL44" s="78"/>
      <c r="OHM44" s="78"/>
      <c r="OHN44" s="78"/>
      <c r="OHO44" s="78"/>
      <c r="OHP44" s="78"/>
      <c r="OHQ44" s="78"/>
      <c r="OHR44" s="78"/>
      <c r="OHS44" s="78"/>
      <c r="OHT44" s="78"/>
      <c r="OHU44" s="78"/>
      <c r="OHV44" s="78"/>
      <c r="OHW44" s="78"/>
      <c r="OHX44" s="78"/>
      <c r="OHY44" s="78"/>
      <c r="OHZ44" s="78"/>
      <c r="OIA44" s="78"/>
      <c r="OIB44" s="78"/>
      <c r="OIC44" s="78"/>
      <c r="OID44" s="78"/>
      <c r="OIE44" s="78"/>
      <c r="OIF44" s="78"/>
      <c r="OIG44" s="78"/>
      <c r="OIH44" s="78"/>
      <c r="OII44" s="78"/>
      <c r="OIJ44" s="78"/>
      <c r="OIK44" s="78"/>
      <c r="OIL44" s="78"/>
      <c r="OIM44" s="78"/>
      <c r="OIN44" s="78"/>
      <c r="OIO44" s="78"/>
      <c r="OIP44" s="78"/>
      <c r="OIQ44" s="78"/>
      <c r="OIR44" s="78"/>
      <c r="OIS44" s="78"/>
      <c r="OIT44" s="78"/>
      <c r="OIU44" s="78"/>
      <c r="OIV44" s="78"/>
      <c r="OIW44" s="78"/>
      <c r="OIX44" s="78"/>
      <c r="OIY44" s="78"/>
      <c r="OIZ44" s="78"/>
      <c r="OJA44" s="78"/>
      <c r="OJB44" s="78"/>
      <c r="OJC44" s="78"/>
      <c r="OJD44" s="78"/>
      <c r="OJE44" s="78"/>
      <c r="OJF44" s="78"/>
      <c r="OJG44" s="78"/>
      <c r="OJH44" s="78"/>
      <c r="OJI44" s="78"/>
      <c r="OJJ44" s="78"/>
      <c r="OJK44" s="78"/>
      <c r="OJL44" s="78"/>
      <c r="OJM44" s="78"/>
      <c r="OJN44" s="78"/>
      <c r="OJO44" s="78"/>
      <c r="OJP44" s="78"/>
      <c r="OJQ44" s="78"/>
      <c r="OJR44" s="78"/>
      <c r="OJS44" s="78"/>
      <c r="OJT44" s="78"/>
      <c r="OJU44" s="78"/>
      <c r="OJV44" s="78"/>
      <c r="OJW44" s="78"/>
      <c r="OJX44" s="78"/>
      <c r="OJY44" s="78"/>
      <c r="OJZ44" s="78"/>
      <c r="OKA44" s="78"/>
      <c r="OKB44" s="78"/>
      <c r="OKC44" s="78"/>
      <c r="OKD44" s="78"/>
      <c r="OKE44" s="78"/>
      <c r="OKF44" s="78"/>
      <c r="OKG44" s="78"/>
      <c r="OKH44" s="78"/>
      <c r="OKI44" s="78"/>
      <c r="OKJ44" s="78"/>
      <c r="OKK44" s="78"/>
      <c r="OKL44" s="78"/>
      <c r="OKM44" s="78"/>
      <c r="OKN44" s="78"/>
      <c r="OKO44" s="78"/>
      <c r="OKP44" s="78"/>
      <c r="OKQ44" s="78"/>
      <c r="OKR44" s="78"/>
      <c r="OKS44" s="78"/>
      <c r="OKT44" s="78"/>
      <c r="OKU44" s="78"/>
      <c r="OKV44" s="78"/>
      <c r="OKW44" s="78"/>
      <c r="OKX44" s="78"/>
      <c r="OKY44" s="78"/>
      <c r="OKZ44" s="78"/>
      <c r="OLA44" s="78"/>
      <c r="OLB44" s="78"/>
      <c r="OLC44" s="78"/>
      <c r="OLD44" s="78"/>
      <c r="OLE44" s="78"/>
      <c r="OLF44" s="78"/>
      <c r="OLG44" s="78"/>
      <c r="OLH44" s="78"/>
      <c r="OLI44" s="78"/>
      <c r="OLJ44" s="78"/>
      <c r="OLK44" s="78"/>
      <c r="OLL44" s="78"/>
      <c r="OLM44" s="78"/>
      <c r="OLN44" s="78"/>
      <c r="OLO44" s="78"/>
      <c r="OLP44" s="78"/>
      <c r="OLQ44" s="78"/>
      <c r="OLR44" s="78"/>
      <c r="OLS44" s="78"/>
      <c r="OLT44" s="78"/>
      <c r="OLU44" s="78"/>
      <c r="OLV44" s="78"/>
      <c r="OLW44" s="78"/>
      <c r="OLX44" s="78"/>
      <c r="OLY44" s="78"/>
      <c r="OLZ44" s="78"/>
      <c r="OMA44" s="78"/>
      <c r="OMB44" s="78"/>
      <c r="OMC44" s="78"/>
      <c r="OMD44" s="78"/>
      <c r="OME44" s="78"/>
      <c r="OMF44" s="78"/>
      <c r="OMG44" s="78"/>
      <c r="OMH44" s="78"/>
      <c r="OMI44" s="78"/>
      <c r="OMJ44" s="78"/>
      <c r="OMK44" s="78"/>
      <c r="OML44" s="78"/>
      <c r="OMM44" s="78"/>
      <c r="OMN44" s="78"/>
      <c r="OMO44" s="78"/>
      <c r="OMP44" s="78"/>
      <c r="OMQ44" s="78"/>
      <c r="OMR44" s="78"/>
      <c r="OMS44" s="78"/>
      <c r="OMT44" s="78"/>
      <c r="OMU44" s="78"/>
      <c r="OMV44" s="78"/>
      <c r="OMW44" s="78"/>
      <c r="OMX44" s="78"/>
      <c r="OMY44" s="78"/>
      <c r="OMZ44" s="78"/>
      <c r="ONA44" s="78"/>
      <c r="ONB44" s="78"/>
      <c r="ONC44" s="78"/>
      <c r="OND44" s="78"/>
      <c r="ONE44" s="78"/>
      <c r="ONF44" s="78"/>
      <c r="ONG44" s="78"/>
      <c r="ONH44" s="78"/>
      <c r="ONI44" s="78"/>
      <c r="ONJ44" s="78"/>
      <c r="ONK44" s="78"/>
      <c r="ONL44" s="78"/>
      <c r="ONM44" s="78"/>
      <c r="ONN44" s="78"/>
      <c r="ONO44" s="78"/>
      <c r="ONP44" s="78"/>
      <c r="ONQ44" s="78"/>
      <c r="ONR44" s="78"/>
      <c r="ONS44" s="78"/>
      <c r="ONT44" s="78"/>
      <c r="ONU44" s="78"/>
      <c r="ONV44" s="78"/>
      <c r="ONW44" s="78"/>
      <c r="ONX44" s="78"/>
      <c r="ONY44" s="78"/>
      <c r="ONZ44" s="78"/>
      <c r="OOA44" s="78"/>
      <c r="OOB44" s="78"/>
      <c r="OOC44" s="78"/>
      <c r="OOD44" s="78"/>
      <c r="OOE44" s="78"/>
      <c r="OOF44" s="78"/>
      <c r="OOG44" s="78"/>
      <c r="OOH44" s="78"/>
      <c r="OOI44" s="78"/>
      <c r="OOJ44" s="78"/>
      <c r="OOK44" s="78"/>
      <c r="OOL44" s="78"/>
      <c r="OOM44" s="78"/>
      <c r="OON44" s="78"/>
      <c r="OOO44" s="78"/>
      <c r="OOP44" s="78"/>
      <c r="OOQ44" s="78"/>
      <c r="OOR44" s="78"/>
      <c r="OOS44" s="78"/>
      <c r="OOT44" s="78"/>
      <c r="OOU44" s="78"/>
      <c r="OOV44" s="78"/>
      <c r="OOW44" s="78"/>
      <c r="OOX44" s="78"/>
      <c r="OOY44" s="78"/>
      <c r="OOZ44" s="78"/>
      <c r="OPA44" s="78"/>
      <c r="OPB44" s="78"/>
      <c r="OPC44" s="78"/>
      <c r="OPD44" s="78"/>
      <c r="OPE44" s="78"/>
      <c r="OPF44" s="78"/>
      <c r="OPG44" s="78"/>
      <c r="OPH44" s="78"/>
      <c r="OPI44" s="78"/>
      <c r="OPJ44" s="78"/>
      <c r="OPK44" s="78"/>
      <c r="OPL44" s="78"/>
      <c r="OPM44" s="78"/>
      <c r="OPN44" s="78"/>
      <c r="OPO44" s="78"/>
      <c r="OPP44" s="78"/>
      <c r="OPQ44" s="78"/>
      <c r="OPR44" s="78"/>
      <c r="OPS44" s="78"/>
      <c r="OPT44" s="78"/>
      <c r="OPU44" s="78"/>
      <c r="OPV44" s="78"/>
      <c r="OPW44" s="78"/>
      <c r="OPX44" s="78"/>
      <c r="OPY44" s="78"/>
      <c r="OPZ44" s="78"/>
      <c r="OQA44" s="78"/>
      <c r="OQB44" s="78"/>
      <c r="OQC44" s="78"/>
      <c r="OQD44" s="78"/>
      <c r="OQE44" s="78"/>
      <c r="OQF44" s="78"/>
      <c r="OQG44" s="78"/>
      <c r="OQH44" s="78"/>
      <c r="OQI44" s="78"/>
      <c r="OQJ44" s="78"/>
      <c r="OQK44" s="78"/>
      <c r="OQL44" s="78"/>
      <c r="OQM44" s="78"/>
      <c r="OQN44" s="78"/>
      <c r="OQO44" s="78"/>
      <c r="OQP44" s="78"/>
      <c r="OQQ44" s="78"/>
      <c r="OQR44" s="78"/>
      <c r="OQS44" s="78"/>
      <c r="OQT44" s="78"/>
      <c r="OQU44" s="78"/>
      <c r="OQV44" s="78"/>
      <c r="OQW44" s="78"/>
      <c r="OQX44" s="78"/>
      <c r="OQY44" s="78"/>
      <c r="OQZ44" s="78"/>
      <c r="ORA44" s="78"/>
      <c r="ORB44" s="78"/>
      <c r="ORC44" s="78"/>
      <c r="ORD44" s="78"/>
      <c r="ORE44" s="78"/>
      <c r="ORF44" s="78"/>
      <c r="ORG44" s="78"/>
      <c r="ORH44" s="78"/>
      <c r="ORI44" s="78"/>
      <c r="ORJ44" s="78"/>
      <c r="ORK44" s="78"/>
      <c r="ORL44" s="78"/>
      <c r="ORM44" s="78"/>
      <c r="ORN44" s="78"/>
      <c r="ORO44" s="78"/>
      <c r="ORP44" s="78"/>
      <c r="ORQ44" s="78"/>
      <c r="ORR44" s="78"/>
      <c r="ORS44" s="78"/>
      <c r="ORT44" s="78"/>
      <c r="ORU44" s="78"/>
      <c r="ORV44" s="78"/>
      <c r="ORW44" s="78"/>
      <c r="ORX44" s="78"/>
      <c r="ORY44" s="78"/>
      <c r="ORZ44" s="78"/>
      <c r="OSA44" s="78"/>
      <c r="OSB44" s="78"/>
      <c r="OSC44" s="78"/>
      <c r="OSD44" s="78"/>
      <c r="OSE44" s="78"/>
      <c r="OSF44" s="78"/>
      <c r="OSG44" s="78"/>
      <c r="OSH44" s="78"/>
      <c r="OSI44" s="78"/>
      <c r="OSJ44" s="78"/>
      <c r="OSK44" s="78"/>
      <c r="OSL44" s="78"/>
      <c r="OSM44" s="78"/>
      <c r="OSN44" s="78"/>
      <c r="OSO44" s="78"/>
      <c r="OSP44" s="78"/>
      <c r="OSQ44" s="78"/>
      <c r="OSR44" s="78"/>
      <c r="OSS44" s="78"/>
      <c r="OST44" s="78"/>
      <c r="OSU44" s="78"/>
      <c r="OSV44" s="78"/>
      <c r="OSW44" s="78"/>
      <c r="OSX44" s="78"/>
      <c r="OSY44" s="78"/>
      <c r="OSZ44" s="78"/>
      <c r="OTA44" s="78"/>
      <c r="OTB44" s="78"/>
      <c r="OTC44" s="78"/>
      <c r="OTD44" s="78"/>
      <c r="OTE44" s="78"/>
      <c r="OTF44" s="78"/>
      <c r="OTG44" s="78"/>
      <c r="OTH44" s="78"/>
      <c r="OTI44" s="78"/>
      <c r="OTJ44" s="78"/>
      <c r="OTK44" s="78"/>
      <c r="OTL44" s="78"/>
      <c r="OTM44" s="78"/>
      <c r="OTN44" s="78"/>
      <c r="OTO44" s="78"/>
      <c r="OTP44" s="78"/>
      <c r="OTQ44" s="78"/>
      <c r="OTR44" s="78"/>
      <c r="OTS44" s="78"/>
      <c r="OTT44" s="78"/>
      <c r="OTU44" s="78"/>
      <c r="OTV44" s="78"/>
      <c r="OTW44" s="78"/>
      <c r="OTX44" s="78"/>
      <c r="OTY44" s="78"/>
      <c r="OTZ44" s="78"/>
      <c r="OUA44" s="78"/>
      <c r="OUB44" s="78"/>
      <c r="OUC44" s="78"/>
      <c r="OUD44" s="78"/>
      <c r="OUE44" s="78"/>
      <c r="OUF44" s="78"/>
      <c r="OUG44" s="78"/>
      <c r="OUH44" s="78"/>
      <c r="OUI44" s="78"/>
      <c r="OUJ44" s="78"/>
      <c r="OUK44" s="78"/>
      <c r="OUL44" s="78"/>
      <c r="OUM44" s="78"/>
      <c r="OUN44" s="78"/>
      <c r="OUO44" s="78"/>
      <c r="OUP44" s="78"/>
      <c r="OUQ44" s="78"/>
      <c r="OUR44" s="78"/>
      <c r="OUS44" s="78"/>
      <c r="OUT44" s="78"/>
      <c r="OUU44" s="78"/>
      <c r="OUV44" s="78"/>
      <c r="OUW44" s="78"/>
      <c r="OUX44" s="78"/>
      <c r="OUY44" s="78"/>
      <c r="OUZ44" s="78"/>
      <c r="OVA44" s="78"/>
      <c r="OVB44" s="78"/>
      <c r="OVC44" s="78"/>
      <c r="OVD44" s="78"/>
      <c r="OVE44" s="78"/>
      <c r="OVF44" s="78"/>
      <c r="OVG44" s="78"/>
      <c r="OVH44" s="78"/>
      <c r="OVI44" s="78"/>
      <c r="OVJ44" s="78"/>
      <c r="OVK44" s="78"/>
      <c r="OVL44" s="78"/>
      <c r="OVM44" s="78"/>
      <c r="OVN44" s="78"/>
      <c r="OVO44" s="78"/>
      <c r="OVP44" s="78"/>
      <c r="OVQ44" s="78"/>
      <c r="OVR44" s="78"/>
      <c r="OVS44" s="78"/>
      <c r="OVT44" s="78"/>
      <c r="OVU44" s="78"/>
      <c r="OVV44" s="78"/>
      <c r="OVW44" s="78"/>
      <c r="OVX44" s="78"/>
      <c r="OVY44" s="78"/>
      <c r="OVZ44" s="78"/>
      <c r="OWA44" s="78"/>
      <c r="OWB44" s="78"/>
      <c r="OWC44" s="78"/>
      <c r="OWD44" s="78"/>
      <c r="OWE44" s="78"/>
      <c r="OWF44" s="78"/>
      <c r="OWG44" s="78"/>
      <c r="OWH44" s="78"/>
      <c r="OWI44" s="78"/>
      <c r="OWJ44" s="78"/>
      <c r="OWK44" s="78"/>
      <c r="OWL44" s="78"/>
      <c r="OWM44" s="78"/>
      <c r="OWN44" s="78"/>
      <c r="OWO44" s="78"/>
      <c r="OWP44" s="78"/>
      <c r="OWQ44" s="78"/>
      <c r="OWR44" s="78"/>
      <c r="OWS44" s="78"/>
      <c r="OWT44" s="78"/>
      <c r="OWU44" s="78"/>
      <c r="OWV44" s="78"/>
      <c r="OWW44" s="78"/>
      <c r="OWX44" s="78"/>
      <c r="OWY44" s="78"/>
      <c r="OWZ44" s="78"/>
      <c r="OXA44" s="78"/>
      <c r="OXB44" s="78"/>
      <c r="OXC44" s="78"/>
      <c r="OXD44" s="78"/>
      <c r="OXE44" s="78"/>
      <c r="OXF44" s="78"/>
      <c r="OXG44" s="78"/>
      <c r="OXH44" s="78"/>
      <c r="OXI44" s="78"/>
      <c r="OXJ44" s="78"/>
      <c r="OXK44" s="78"/>
      <c r="OXL44" s="78"/>
      <c r="OXM44" s="78"/>
      <c r="OXN44" s="78"/>
      <c r="OXO44" s="78"/>
      <c r="OXP44" s="78"/>
      <c r="OXQ44" s="78"/>
      <c r="OXR44" s="78"/>
      <c r="OXS44" s="78"/>
      <c r="OXT44" s="78"/>
      <c r="OXU44" s="78"/>
      <c r="OXV44" s="78"/>
      <c r="OXW44" s="78"/>
      <c r="OXX44" s="78"/>
      <c r="OXY44" s="78"/>
      <c r="OXZ44" s="78"/>
      <c r="OYA44" s="78"/>
      <c r="OYB44" s="78"/>
      <c r="OYC44" s="78"/>
      <c r="OYD44" s="78"/>
      <c r="OYE44" s="78"/>
      <c r="OYF44" s="78"/>
      <c r="OYG44" s="78"/>
      <c r="OYH44" s="78"/>
      <c r="OYI44" s="78"/>
      <c r="OYJ44" s="78"/>
      <c r="OYK44" s="78"/>
      <c r="OYL44" s="78"/>
      <c r="OYM44" s="78"/>
      <c r="OYN44" s="78"/>
      <c r="OYO44" s="78"/>
      <c r="OYP44" s="78"/>
      <c r="OYQ44" s="78"/>
      <c r="OYR44" s="78"/>
      <c r="OYS44" s="78"/>
      <c r="OYT44" s="78"/>
      <c r="OYU44" s="78"/>
      <c r="OYV44" s="78"/>
      <c r="OYW44" s="78"/>
      <c r="OYX44" s="78"/>
      <c r="OYY44" s="78"/>
      <c r="OYZ44" s="78"/>
      <c r="OZA44" s="78"/>
      <c r="OZB44" s="78"/>
      <c r="OZC44" s="78"/>
      <c r="OZD44" s="78"/>
      <c r="OZE44" s="78"/>
      <c r="OZF44" s="78"/>
      <c r="OZG44" s="78"/>
      <c r="OZH44" s="78"/>
      <c r="OZI44" s="78"/>
      <c r="OZJ44" s="78"/>
      <c r="OZK44" s="78"/>
      <c r="OZL44" s="78"/>
      <c r="OZM44" s="78"/>
      <c r="OZN44" s="78"/>
      <c r="OZO44" s="78"/>
      <c r="OZP44" s="78"/>
      <c r="OZQ44" s="78"/>
      <c r="OZR44" s="78"/>
      <c r="OZS44" s="78"/>
      <c r="OZT44" s="78"/>
      <c r="OZU44" s="78"/>
      <c r="OZV44" s="78"/>
      <c r="OZW44" s="78"/>
      <c r="OZX44" s="78"/>
      <c r="OZY44" s="78"/>
      <c r="OZZ44" s="78"/>
      <c r="PAA44" s="78"/>
      <c r="PAB44" s="78"/>
      <c r="PAC44" s="78"/>
      <c r="PAD44" s="78"/>
      <c r="PAE44" s="78"/>
      <c r="PAF44" s="78"/>
      <c r="PAG44" s="78"/>
      <c r="PAH44" s="78"/>
      <c r="PAI44" s="78"/>
      <c r="PAJ44" s="78"/>
      <c r="PAK44" s="78"/>
      <c r="PAL44" s="78"/>
      <c r="PAM44" s="78"/>
      <c r="PAN44" s="78"/>
      <c r="PAO44" s="78"/>
      <c r="PAP44" s="78"/>
      <c r="PAQ44" s="78"/>
      <c r="PAR44" s="78"/>
      <c r="PAS44" s="78"/>
      <c r="PAT44" s="78"/>
      <c r="PAU44" s="78"/>
      <c r="PAV44" s="78"/>
      <c r="PAW44" s="78"/>
      <c r="PAX44" s="78"/>
      <c r="PAY44" s="78"/>
      <c r="PAZ44" s="78"/>
      <c r="PBA44" s="78"/>
      <c r="PBB44" s="78"/>
      <c r="PBC44" s="78"/>
      <c r="PBD44" s="78"/>
      <c r="PBE44" s="78"/>
      <c r="PBF44" s="78"/>
      <c r="PBG44" s="78"/>
      <c r="PBH44" s="78"/>
      <c r="PBI44" s="78"/>
      <c r="PBJ44" s="78"/>
      <c r="PBK44" s="78"/>
      <c r="PBL44" s="78"/>
      <c r="PBM44" s="78"/>
      <c r="PBN44" s="78"/>
      <c r="PBO44" s="78"/>
      <c r="PBP44" s="78"/>
      <c r="PBQ44" s="78"/>
      <c r="PBR44" s="78"/>
      <c r="PBS44" s="78"/>
      <c r="PBT44" s="78"/>
      <c r="PBU44" s="78"/>
      <c r="PBV44" s="78"/>
      <c r="PBW44" s="78"/>
      <c r="PBX44" s="78"/>
      <c r="PBY44" s="78"/>
      <c r="PBZ44" s="78"/>
      <c r="PCA44" s="78"/>
      <c r="PCB44" s="78"/>
      <c r="PCC44" s="78"/>
      <c r="PCD44" s="78"/>
      <c r="PCE44" s="78"/>
      <c r="PCF44" s="78"/>
      <c r="PCG44" s="78"/>
      <c r="PCH44" s="78"/>
      <c r="PCI44" s="78"/>
      <c r="PCJ44" s="78"/>
      <c r="PCK44" s="78"/>
      <c r="PCL44" s="78"/>
      <c r="PCM44" s="78"/>
      <c r="PCN44" s="78"/>
      <c r="PCO44" s="78"/>
      <c r="PCP44" s="78"/>
      <c r="PCQ44" s="78"/>
      <c r="PCR44" s="78"/>
      <c r="PCS44" s="78"/>
      <c r="PCT44" s="78"/>
      <c r="PCU44" s="78"/>
      <c r="PCV44" s="78"/>
      <c r="PCW44" s="78"/>
      <c r="PCX44" s="78"/>
      <c r="PCY44" s="78"/>
      <c r="PCZ44" s="78"/>
      <c r="PDA44" s="78"/>
      <c r="PDB44" s="78"/>
      <c r="PDC44" s="78"/>
      <c r="PDD44" s="78"/>
      <c r="PDE44" s="78"/>
      <c r="PDF44" s="78"/>
      <c r="PDG44" s="78"/>
      <c r="PDH44" s="78"/>
      <c r="PDI44" s="78"/>
      <c r="PDJ44" s="78"/>
      <c r="PDK44" s="78"/>
      <c r="PDL44" s="78"/>
      <c r="PDM44" s="78"/>
      <c r="PDN44" s="78"/>
      <c r="PDO44" s="78"/>
      <c r="PDP44" s="78"/>
      <c r="PDQ44" s="78"/>
      <c r="PDR44" s="78"/>
      <c r="PDS44" s="78"/>
      <c r="PDT44" s="78"/>
      <c r="PDU44" s="78"/>
      <c r="PDV44" s="78"/>
      <c r="PDW44" s="78"/>
      <c r="PDX44" s="78"/>
      <c r="PDY44" s="78"/>
      <c r="PDZ44" s="78"/>
      <c r="PEA44" s="78"/>
      <c r="PEB44" s="78"/>
      <c r="PEC44" s="78"/>
      <c r="PED44" s="78"/>
      <c r="PEE44" s="78"/>
      <c r="PEF44" s="78"/>
      <c r="PEG44" s="78"/>
      <c r="PEH44" s="78"/>
      <c r="PEI44" s="78"/>
      <c r="PEJ44" s="78"/>
      <c r="PEK44" s="78"/>
      <c r="PEL44" s="78"/>
      <c r="PEM44" s="78"/>
      <c r="PEN44" s="78"/>
      <c r="PEO44" s="78"/>
      <c r="PEP44" s="78"/>
      <c r="PEQ44" s="78"/>
      <c r="PER44" s="78"/>
      <c r="PES44" s="78"/>
      <c r="PET44" s="78"/>
      <c r="PEU44" s="78"/>
      <c r="PEV44" s="78"/>
      <c r="PEW44" s="78"/>
      <c r="PEX44" s="78"/>
      <c r="PEY44" s="78"/>
      <c r="PEZ44" s="78"/>
      <c r="PFA44" s="78"/>
      <c r="PFB44" s="78"/>
      <c r="PFC44" s="78"/>
      <c r="PFD44" s="78"/>
      <c r="PFE44" s="78"/>
      <c r="PFF44" s="78"/>
      <c r="PFG44" s="78"/>
      <c r="PFH44" s="78"/>
      <c r="PFI44" s="78"/>
      <c r="PFJ44" s="78"/>
      <c r="PFK44" s="78"/>
      <c r="PFL44" s="78"/>
      <c r="PFM44" s="78"/>
      <c r="PFN44" s="78"/>
      <c r="PFO44" s="78"/>
      <c r="PFP44" s="78"/>
      <c r="PFQ44" s="78"/>
      <c r="PFR44" s="78"/>
      <c r="PFS44" s="78"/>
      <c r="PFT44" s="78"/>
      <c r="PFU44" s="78"/>
      <c r="PFV44" s="78"/>
      <c r="PFW44" s="78"/>
      <c r="PFX44" s="78"/>
      <c r="PFY44" s="78"/>
      <c r="PFZ44" s="78"/>
      <c r="PGA44" s="78"/>
      <c r="PGB44" s="78"/>
      <c r="PGC44" s="78"/>
      <c r="PGD44" s="78"/>
      <c r="PGE44" s="78"/>
      <c r="PGF44" s="78"/>
      <c r="PGG44" s="78"/>
      <c r="PGH44" s="78"/>
      <c r="PGI44" s="78"/>
      <c r="PGJ44" s="78"/>
      <c r="PGK44" s="78"/>
      <c r="PGL44" s="78"/>
      <c r="PGM44" s="78"/>
      <c r="PGN44" s="78"/>
      <c r="PGO44" s="78"/>
      <c r="PGP44" s="78"/>
      <c r="PGQ44" s="78"/>
      <c r="PGR44" s="78"/>
      <c r="PGS44" s="78"/>
      <c r="PGT44" s="78"/>
      <c r="PGU44" s="78"/>
      <c r="PGV44" s="78"/>
      <c r="PGW44" s="78"/>
      <c r="PGX44" s="78"/>
      <c r="PGY44" s="78"/>
      <c r="PGZ44" s="78"/>
      <c r="PHA44" s="78"/>
      <c r="PHB44" s="78"/>
      <c r="PHC44" s="78"/>
      <c r="PHD44" s="78"/>
      <c r="PHE44" s="78"/>
      <c r="PHF44" s="78"/>
      <c r="PHG44" s="78"/>
      <c r="PHH44" s="78"/>
      <c r="PHI44" s="78"/>
      <c r="PHJ44" s="78"/>
      <c r="PHK44" s="78"/>
      <c r="PHL44" s="78"/>
      <c r="PHM44" s="78"/>
      <c r="PHN44" s="78"/>
      <c r="PHO44" s="78"/>
      <c r="PHP44" s="78"/>
      <c r="PHQ44" s="78"/>
      <c r="PHR44" s="78"/>
      <c r="PHS44" s="78"/>
      <c r="PHT44" s="78"/>
      <c r="PHU44" s="78"/>
      <c r="PHV44" s="78"/>
      <c r="PHW44" s="78"/>
      <c r="PHX44" s="78"/>
      <c r="PHY44" s="78"/>
      <c r="PHZ44" s="78"/>
      <c r="PIA44" s="78"/>
      <c r="PIB44" s="78"/>
      <c r="PIC44" s="78"/>
      <c r="PID44" s="78"/>
      <c r="PIE44" s="78"/>
      <c r="PIF44" s="78"/>
      <c r="PIG44" s="78"/>
      <c r="PIH44" s="78"/>
      <c r="PII44" s="78"/>
      <c r="PIJ44" s="78"/>
      <c r="PIK44" s="78"/>
      <c r="PIL44" s="78"/>
      <c r="PIM44" s="78"/>
      <c r="PIN44" s="78"/>
      <c r="PIO44" s="78"/>
      <c r="PIP44" s="78"/>
      <c r="PIQ44" s="78"/>
      <c r="PIR44" s="78"/>
      <c r="PIS44" s="78"/>
      <c r="PIT44" s="78"/>
      <c r="PIU44" s="78"/>
      <c r="PIV44" s="78"/>
      <c r="PIW44" s="78"/>
      <c r="PIX44" s="78"/>
      <c r="PIY44" s="78"/>
      <c r="PIZ44" s="78"/>
      <c r="PJA44" s="78"/>
      <c r="PJB44" s="78"/>
      <c r="PJC44" s="78"/>
      <c r="PJD44" s="78"/>
      <c r="PJE44" s="78"/>
      <c r="PJF44" s="78"/>
      <c r="PJG44" s="78"/>
      <c r="PJH44" s="78"/>
      <c r="PJI44" s="78"/>
      <c r="PJJ44" s="78"/>
      <c r="PJK44" s="78"/>
      <c r="PJL44" s="78"/>
      <c r="PJM44" s="78"/>
      <c r="PJN44" s="78"/>
      <c r="PJO44" s="78"/>
      <c r="PJP44" s="78"/>
      <c r="PJQ44" s="78"/>
      <c r="PJR44" s="78"/>
      <c r="PJS44" s="78"/>
      <c r="PJT44" s="78"/>
      <c r="PJU44" s="78"/>
      <c r="PJV44" s="78"/>
      <c r="PJW44" s="78"/>
      <c r="PJX44" s="78"/>
      <c r="PJY44" s="78"/>
      <c r="PJZ44" s="78"/>
      <c r="PKA44" s="78"/>
      <c r="PKB44" s="78"/>
      <c r="PKC44" s="78"/>
      <c r="PKD44" s="78"/>
      <c r="PKE44" s="78"/>
      <c r="PKF44" s="78"/>
      <c r="PKG44" s="78"/>
      <c r="PKH44" s="78"/>
      <c r="PKI44" s="78"/>
      <c r="PKJ44" s="78"/>
      <c r="PKK44" s="78"/>
      <c r="PKL44" s="78"/>
      <c r="PKM44" s="78"/>
      <c r="PKN44" s="78"/>
      <c r="PKO44" s="78"/>
      <c r="PKP44" s="78"/>
      <c r="PKQ44" s="78"/>
      <c r="PKR44" s="78"/>
      <c r="PKS44" s="78"/>
      <c r="PKT44" s="78"/>
      <c r="PKU44" s="78"/>
      <c r="PKV44" s="78"/>
      <c r="PKW44" s="78"/>
      <c r="PKX44" s="78"/>
      <c r="PKY44" s="78"/>
      <c r="PKZ44" s="78"/>
      <c r="PLA44" s="78"/>
      <c r="PLB44" s="78"/>
      <c r="PLC44" s="78"/>
      <c r="PLD44" s="78"/>
      <c r="PLE44" s="78"/>
      <c r="PLF44" s="78"/>
      <c r="PLG44" s="78"/>
      <c r="PLH44" s="78"/>
      <c r="PLI44" s="78"/>
      <c r="PLJ44" s="78"/>
      <c r="PLK44" s="78"/>
      <c r="PLL44" s="78"/>
      <c r="PLM44" s="78"/>
      <c r="PLN44" s="78"/>
      <c r="PLO44" s="78"/>
      <c r="PLP44" s="78"/>
      <c r="PLQ44" s="78"/>
      <c r="PLR44" s="78"/>
      <c r="PLS44" s="78"/>
      <c r="PLT44" s="78"/>
      <c r="PLU44" s="78"/>
      <c r="PLV44" s="78"/>
      <c r="PLW44" s="78"/>
      <c r="PLX44" s="78"/>
      <c r="PLY44" s="78"/>
      <c r="PLZ44" s="78"/>
      <c r="PMA44" s="78"/>
      <c r="PMB44" s="78"/>
      <c r="PMC44" s="78"/>
      <c r="PMD44" s="78"/>
      <c r="PME44" s="78"/>
      <c r="PMF44" s="78"/>
      <c r="PMG44" s="78"/>
      <c r="PMH44" s="78"/>
      <c r="PMI44" s="78"/>
      <c r="PMJ44" s="78"/>
      <c r="PMK44" s="78"/>
      <c r="PML44" s="78"/>
      <c r="PMM44" s="78"/>
      <c r="PMN44" s="78"/>
      <c r="PMO44" s="78"/>
      <c r="PMP44" s="78"/>
      <c r="PMQ44" s="78"/>
      <c r="PMR44" s="78"/>
      <c r="PMS44" s="78"/>
      <c r="PMT44" s="78"/>
      <c r="PMU44" s="78"/>
      <c r="PMV44" s="78"/>
      <c r="PMW44" s="78"/>
      <c r="PMX44" s="78"/>
      <c r="PMY44" s="78"/>
      <c r="PMZ44" s="78"/>
      <c r="PNA44" s="78"/>
      <c r="PNB44" s="78"/>
      <c r="PNC44" s="78"/>
      <c r="PND44" s="78"/>
      <c r="PNE44" s="78"/>
      <c r="PNF44" s="78"/>
      <c r="PNG44" s="78"/>
      <c r="PNH44" s="78"/>
      <c r="PNI44" s="78"/>
      <c r="PNJ44" s="78"/>
      <c r="PNK44" s="78"/>
      <c r="PNL44" s="78"/>
      <c r="PNM44" s="78"/>
      <c r="PNN44" s="78"/>
      <c r="PNO44" s="78"/>
      <c r="PNP44" s="78"/>
      <c r="PNQ44" s="78"/>
      <c r="PNR44" s="78"/>
      <c r="PNS44" s="78"/>
      <c r="PNT44" s="78"/>
      <c r="PNU44" s="78"/>
      <c r="PNV44" s="78"/>
      <c r="PNW44" s="78"/>
      <c r="PNX44" s="78"/>
      <c r="PNY44" s="78"/>
      <c r="PNZ44" s="78"/>
      <c r="POA44" s="78"/>
      <c r="POB44" s="78"/>
      <c r="POC44" s="78"/>
      <c r="POD44" s="78"/>
      <c r="POE44" s="78"/>
      <c r="POF44" s="78"/>
      <c r="POG44" s="78"/>
      <c r="POH44" s="78"/>
      <c r="POI44" s="78"/>
      <c r="POJ44" s="78"/>
      <c r="POK44" s="78"/>
      <c r="POL44" s="78"/>
      <c r="POM44" s="78"/>
      <c r="PON44" s="78"/>
      <c r="POO44" s="78"/>
      <c r="POP44" s="78"/>
      <c r="POQ44" s="78"/>
      <c r="POR44" s="78"/>
      <c r="POS44" s="78"/>
      <c r="POT44" s="78"/>
      <c r="POU44" s="78"/>
      <c r="POV44" s="78"/>
      <c r="POW44" s="78"/>
      <c r="POX44" s="78"/>
      <c r="POY44" s="78"/>
      <c r="POZ44" s="78"/>
      <c r="PPA44" s="78"/>
      <c r="PPB44" s="78"/>
      <c r="PPC44" s="78"/>
      <c r="PPD44" s="78"/>
      <c r="PPE44" s="78"/>
      <c r="PPF44" s="78"/>
      <c r="PPG44" s="78"/>
      <c r="PPH44" s="78"/>
      <c r="PPI44" s="78"/>
      <c r="PPJ44" s="78"/>
      <c r="PPK44" s="78"/>
      <c r="PPL44" s="78"/>
      <c r="PPM44" s="78"/>
      <c r="PPN44" s="78"/>
      <c r="PPO44" s="78"/>
      <c r="PPP44" s="78"/>
      <c r="PPQ44" s="78"/>
      <c r="PPR44" s="78"/>
      <c r="PPS44" s="78"/>
      <c r="PPT44" s="78"/>
      <c r="PPU44" s="78"/>
      <c r="PPV44" s="78"/>
      <c r="PPW44" s="78"/>
      <c r="PPX44" s="78"/>
      <c r="PPY44" s="78"/>
      <c r="PPZ44" s="78"/>
      <c r="PQA44" s="78"/>
      <c r="PQB44" s="78"/>
      <c r="PQC44" s="78"/>
      <c r="PQD44" s="78"/>
      <c r="PQE44" s="78"/>
      <c r="PQF44" s="78"/>
      <c r="PQG44" s="78"/>
      <c r="PQH44" s="78"/>
      <c r="PQI44" s="78"/>
      <c r="PQJ44" s="78"/>
      <c r="PQK44" s="78"/>
      <c r="PQL44" s="78"/>
      <c r="PQM44" s="78"/>
      <c r="PQN44" s="78"/>
      <c r="PQO44" s="78"/>
      <c r="PQP44" s="78"/>
      <c r="PQQ44" s="78"/>
      <c r="PQR44" s="78"/>
      <c r="PQS44" s="78"/>
      <c r="PQT44" s="78"/>
      <c r="PQU44" s="78"/>
      <c r="PQV44" s="78"/>
      <c r="PQW44" s="78"/>
      <c r="PQX44" s="78"/>
      <c r="PQY44" s="78"/>
      <c r="PQZ44" s="78"/>
      <c r="PRA44" s="78"/>
      <c r="PRB44" s="78"/>
      <c r="PRC44" s="78"/>
      <c r="PRD44" s="78"/>
      <c r="PRE44" s="78"/>
      <c r="PRF44" s="78"/>
      <c r="PRG44" s="78"/>
      <c r="PRH44" s="78"/>
      <c r="PRI44" s="78"/>
      <c r="PRJ44" s="78"/>
      <c r="PRK44" s="78"/>
      <c r="PRL44" s="78"/>
      <c r="PRM44" s="78"/>
      <c r="PRN44" s="78"/>
      <c r="PRO44" s="78"/>
      <c r="PRP44" s="78"/>
      <c r="PRQ44" s="78"/>
      <c r="PRR44" s="78"/>
      <c r="PRS44" s="78"/>
      <c r="PRT44" s="78"/>
      <c r="PRU44" s="78"/>
      <c r="PRV44" s="78"/>
      <c r="PRW44" s="78"/>
      <c r="PRX44" s="78"/>
      <c r="PRY44" s="78"/>
      <c r="PRZ44" s="78"/>
      <c r="PSA44" s="78"/>
      <c r="PSB44" s="78"/>
      <c r="PSC44" s="78"/>
      <c r="PSD44" s="78"/>
      <c r="PSE44" s="78"/>
      <c r="PSF44" s="78"/>
      <c r="PSG44" s="78"/>
      <c r="PSH44" s="78"/>
      <c r="PSI44" s="78"/>
      <c r="PSJ44" s="78"/>
      <c r="PSK44" s="78"/>
      <c r="PSL44" s="78"/>
      <c r="PSM44" s="78"/>
      <c r="PSN44" s="78"/>
      <c r="PSO44" s="78"/>
      <c r="PSP44" s="78"/>
      <c r="PSQ44" s="78"/>
      <c r="PSR44" s="78"/>
      <c r="PSS44" s="78"/>
      <c r="PST44" s="78"/>
      <c r="PSU44" s="78"/>
      <c r="PSV44" s="78"/>
      <c r="PSW44" s="78"/>
      <c r="PSX44" s="78"/>
      <c r="PSY44" s="78"/>
      <c r="PSZ44" s="78"/>
      <c r="PTA44" s="78"/>
      <c r="PTB44" s="78"/>
      <c r="PTC44" s="78"/>
      <c r="PTD44" s="78"/>
      <c r="PTE44" s="78"/>
      <c r="PTF44" s="78"/>
      <c r="PTG44" s="78"/>
      <c r="PTH44" s="78"/>
      <c r="PTI44" s="78"/>
      <c r="PTJ44" s="78"/>
      <c r="PTK44" s="78"/>
      <c r="PTL44" s="78"/>
      <c r="PTM44" s="78"/>
      <c r="PTN44" s="78"/>
      <c r="PTO44" s="78"/>
      <c r="PTP44" s="78"/>
      <c r="PTQ44" s="78"/>
      <c r="PTR44" s="78"/>
      <c r="PTS44" s="78"/>
      <c r="PTT44" s="78"/>
      <c r="PTU44" s="78"/>
      <c r="PTV44" s="78"/>
      <c r="PTW44" s="78"/>
      <c r="PTX44" s="78"/>
      <c r="PTY44" s="78"/>
      <c r="PTZ44" s="78"/>
      <c r="PUA44" s="78"/>
      <c r="PUB44" s="78"/>
      <c r="PUC44" s="78"/>
      <c r="PUD44" s="78"/>
      <c r="PUE44" s="78"/>
      <c r="PUF44" s="78"/>
      <c r="PUG44" s="78"/>
      <c r="PUH44" s="78"/>
      <c r="PUI44" s="78"/>
      <c r="PUJ44" s="78"/>
      <c r="PUK44" s="78"/>
      <c r="PUL44" s="78"/>
      <c r="PUM44" s="78"/>
      <c r="PUN44" s="78"/>
      <c r="PUO44" s="78"/>
      <c r="PUP44" s="78"/>
      <c r="PUQ44" s="78"/>
      <c r="PUR44" s="78"/>
      <c r="PUS44" s="78"/>
      <c r="PUT44" s="78"/>
      <c r="PUU44" s="78"/>
      <c r="PUV44" s="78"/>
      <c r="PUW44" s="78"/>
      <c r="PUX44" s="78"/>
      <c r="PUY44" s="78"/>
      <c r="PUZ44" s="78"/>
      <c r="PVA44" s="78"/>
      <c r="PVB44" s="78"/>
      <c r="PVC44" s="78"/>
      <c r="PVD44" s="78"/>
      <c r="PVE44" s="78"/>
      <c r="PVF44" s="78"/>
      <c r="PVG44" s="78"/>
      <c r="PVH44" s="78"/>
      <c r="PVI44" s="78"/>
      <c r="PVJ44" s="78"/>
      <c r="PVK44" s="78"/>
      <c r="PVL44" s="78"/>
      <c r="PVM44" s="78"/>
      <c r="PVN44" s="78"/>
      <c r="PVO44" s="78"/>
      <c r="PVP44" s="78"/>
      <c r="PVQ44" s="78"/>
      <c r="PVR44" s="78"/>
      <c r="PVS44" s="78"/>
      <c r="PVT44" s="78"/>
      <c r="PVU44" s="78"/>
      <c r="PVV44" s="78"/>
      <c r="PVW44" s="78"/>
      <c r="PVX44" s="78"/>
      <c r="PVY44" s="78"/>
      <c r="PVZ44" s="78"/>
      <c r="PWA44" s="78"/>
      <c r="PWB44" s="78"/>
      <c r="PWC44" s="78"/>
      <c r="PWD44" s="78"/>
      <c r="PWE44" s="78"/>
      <c r="PWF44" s="78"/>
      <c r="PWG44" s="78"/>
      <c r="PWH44" s="78"/>
      <c r="PWI44" s="78"/>
      <c r="PWJ44" s="78"/>
      <c r="PWK44" s="78"/>
      <c r="PWL44" s="78"/>
      <c r="PWM44" s="78"/>
      <c r="PWN44" s="78"/>
      <c r="PWO44" s="78"/>
      <c r="PWP44" s="78"/>
      <c r="PWQ44" s="78"/>
      <c r="PWR44" s="78"/>
      <c r="PWS44" s="78"/>
      <c r="PWT44" s="78"/>
      <c r="PWU44" s="78"/>
      <c r="PWV44" s="78"/>
      <c r="PWW44" s="78"/>
      <c r="PWX44" s="78"/>
      <c r="PWY44" s="78"/>
      <c r="PWZ44" s="78"/>
      <c r="PXA44" s="78"/>
      <c r="PXB44" s="78"/>
      <c r="PXC44" s="78"/>
      <c r="PXD44" s="78"/>
      <c r="PXE44" s="78"/>
      <c r="PXF44" s="78"/>
      <c r="PXG44" s="78"/>
      <c r="PXH44" s="78"/>
      <c r="PXI44" s="78"/>
      <c r="PXJ44" s="78"/>
      <c r="PXK44" s="78"/>
      <c r="PXL44" s="78"/>
      <c r="PXM44" s="78"/>
      <c r="PXN44" s="78"/>
      <c r="PXO44" s="78"/>
      <c r="PXP44" s="78"/>
      <c r="PXQ44" s="78"/>
      <c r="PXR44" s="78"/>
      <c r="PXS44" s="78"/>
      <c r="PXT44" s="78"/>
      <c r="PXU44" s="78"/>
      <c r="PXV44" s="78"/>
      <c r="PXW44" s="78"/>
      <c r="PXX44" s="78"/>
      <c r="PXY44" s="78"/>
      <c r="PXZ44" s="78"/>
      <c r="PYA44" s="78"/>
      <c r="PYB44" s="78"/>
      <c r="PYC44" s="78"/>
      <c r="PYD44" s="78"/>
      <c r="PYE44" s="78"/>
      <c r="PYF44" s="78"/>
      <c r="PYG44" s="78"/>
      <c r="PYH44" s="78"/>
      <c r="PYI44" s="78"/>
      <c r="PYJ44" s="78"/>
      <c r="PYK44" s="78"/>
      <c r="PYL44" s="78"/>
      <c r="PYM44" s="78"/>
      <c r="PYN44" s="78"/>
      <c r="PYO44" s="78"/>
      <c r="PYP44" s="78"/>
      <c r="PYQ44" s="78"/>
      <c r="PYR44" s="78"/>
      <c r="PYS44" s="78"/>
      <c r="PYT44" s="78"/>
      <c r="PYU44" s="78"/>
      <c r="PYV44" s="78"/>
      <c r="PYW44" s="78"/>
      <c r="PYX44" s="78"/>
      <c r="PYY44" s="78"/>
      <c r="PYZ44" s="78"/>
      <c r="PZA44" s="78"/>
      <c r="PZB44" s="78"/>
      <c r="PZC44" s="78"/>
      <c r="PZD44" s="78"/>
      <c r="PZE44" s="78"/>
      <c r="PZF44" s="78"/>
      <c r="PZG44" s="78"/>
      <c r="PZH44" s="78"/>
      <c r="PZI44" s="78"/>
      <c r="PZJ44" s="78"/>
      <c r="PZK44" s="78"/>
      <c r="PZL44" s="78"/>
      <c r="PZM44" s="78"/>
      <c r="PZN44" s="78"/>
      <c r="PZO44" s="78"/>
      <c r="PZP44" s="78"/>
      <c r="PZQ44" s="78"/>
      <c r="PZR44" s="78"/>
      <c r="PZS44" s="78"/>
      <c r="PZT44" s="78"/>
      <c r="PZU44" s="78"/>
      <c r="PZV44" s="78"/>
      <c r="PZW44" s="78"/>
      <c r="PZX44" s="78"/>
      <c r="PZY44" s="78"/>
      <c r="PZZ44" s="78"/>
      <c r="QAA44" s="78"/>
      <c r="QAB44" s="78"/>
      <c r="QAC44" s="78"/>
      <c r="QAD44" s="78"/>
      <c r="QAE44" s="78"/>
      <c r="QAF44" s="78"/>
      <c r="QAG44" s="78"/>
      <c r="QAH44" s="78"/>
      <c r="QAI44" s="78"/>
      <c r="QAJ44" s="78"/>
      <c r="QAK44" s="78"/>
      <c r="QAL44" s="78"/>
      <c r="QAM44" s="78"/>
      <c r="QAN44" s="78"/>
      <c r="QAO44" s="78"/>
      <c r="QAP44" s="78"/>
      <c r="QAQ44" s="78"/>
      <c r="QAR44" s="78"/>
      <c r="QAS44" s="78"/>
      <c r="QAT44" s="78"/>
      <c r="QAU44" s="78"/>
      <c r="QAV44" s="78"/>
      <c r="QAW44" s="78"/>
      <c r="QAX44" s="78"/>
      <c r="QAY44" s="78"/>
      <c r="QAZ44" s="78"/>
      <c r="QBA44" s="78"/>
      <c r="QBB44" s="78"/>
      <c r="QBC44" s="78"/>
      <c r="QBD44" s="78"/>
      <c r="QBE44" s="78"/>
      <c r="QBF44" s="78"/>
      <c r="QBG44" s="78"/>
      <c r="QBH44" s="78"/>
      <c r="QBI44" s="78"/>
      <c r="QBJ44" s="78"/>
      <c r="QBK44" s="78"/>
      <c r="QBL44" s="78"/>
      <c r="QBM44" s="78"/>
      <c r="QBN44" s="78"/>
      <c r="QBO44" s="78"/>
      <c r="QBP44" s="78"/>
      <c r="QBQ44" s="78"/>
      <c r="QBR44" s="78"/>
      <c r="QBS44" s="78"/>
      <c r="QBT44" s="78"/>
      <c r="QBU44" s="78"/>
      <c r="QBV44" s="78"/>
      <c r="QBW44" s="78"/>
      <c r="QBX44" s="78"/>
      <c r="QBY44" s="78"/>
      <c r="QBZ44" s="78"/>
      <c r="QCA44" s="78"/>
      <c r="QCB44" s="78"/>
      <c r="QCC44" s="78"/>
      <c r="QCD44" s="78"/>
      <c r="QCE44" s="78"/>
      <c r="QCF44" s="78"/>
      <c r="QCG44" s="78"/>
      <c r="QCH44" s="78"/>
      <c r="QCI44" s="78"/>
      <c r="QCJ44" s="78"/>
      <c r="QCK44" s="78"/>
      <c r="QCL44" s="78"/>
      <c r="QCM44" s="78"/>
      <c r="QCN44" s="78"/>
      <c r="QCO44" s="78"/>
      <c r="QCP44" s="78"/>
      <c r="QCQ44" s="78"/>
      <c r="QCR44" s="78"/>
      <c r="QCS44" s="78"/>
      <c r="QCT44" s="78"/>
      <c r="QCU44" s="78"/>
      <c r="QCV44" s="78"/>
      <c r="QCW44" s="78"/>
      <c r="QCX44" s="78"/>
      <c r="QCY44" s="78"/>
      <c r="QCZ44" s="78"/>
      <c r="QDA44" s="78"/>
      <c r="QDB44" s="78"/>
      <c r="QDC44" s="78"/>
      <c r="QDD44" s="78"/>
      <c r="QDE44" s="78"/>
      <c r="QDF44" s="78"/>
      <c r="QDG44" s="78"/>
      <c r="QDH44" s="78"/>
      <c r="QDI44" s="78"/>
      <c r="QDJ44" s="78"/>
      <c r="QDK44" s="78"/>
      <c r="QDL44" s="78"/>
      <c r="QDM44" s="78"/>
      <c r="QDN44" s="78"/>
      <c r="QDO44" s="78"/>
      <c r="QDP44" s="78"/>
      <c r="QDQ44" s="78"/>
      <c r="QDR44" s="78"/>
      <c r="QDS44" s="78"/>
      <c r="QDT44" s="78"/>
      <c r="QDU44" s="78"/>
      <c r="QDV44" s="78"/>
      <c r="QDW44" s="78"/>
      <c r="QDX44" s="78"/>
      <c r="QDY44" s="78"/>
      <c r="QDZ44" s="78"/>
      <c r="QEA44" s="78"/>
      <c r="QEB44" s="78"/>
      <c r="QEC44" s="78"/>
      <c r="QED44" s="78"/>
      <c r="QEE44" s="78"/>
      <c r="QEF44" s="78"/>
      <c r="QEG44" s="78"/>
      <c r="QEH44" s="78"/>
      <c r="QEI44" s="78"/>
      <c r="QEJ44" s="78"/>
      <c r="QEK44" s="78"/>
      <c r="QEL44" s="78"/>
      <c r="QEM44" s="78"/>
      <c r="QEN44" s="78"/>
      <c r="QEO44" s="78"/>
      <c r="QEP44" s="78"/>
      <c r="QEQ44" s="78"/>
      <c r="QER44" s="78"/>
      <c r="QES44" s="78"/>
      <c r="QET44" s="78"/>
      <c r="QEU44" s="78"/>
      <c r="QEV44" s="78"/>
      <c r="QEW44" s="78"/>
      <c r="QEX44" s="78"/>
      <c r="QEY44" s="78"/>
      <c r="QEZ44" s="78"/>
      <c r="QFA44" s="78"/>
      <c r="QFB44" s="78"/>
      <c r="QFC44" s="78"/>
      <c r="QFD44" s="78"/>
      <c r="QFE44" s="78"/>
      <c r="QFF44" s="78"/>
      <c r="QFG44" s="78"/>
      <c r="QFH44" s="78"/>
      <c r="QFI44" s="78"/>
      <c r="QFJ44" s="78"/>
      <c r="QFK44" s="78"/>
      <c r="QFL44" s="78"/>
      <c r="QFM44" s="78"/>
      <c r="QFN44" s="78"/>
      <c r="QFO44" s="78"/>
      <c r="QFP44" s="78"/>
      <c r="QFQ44" s="78"/>
      <c r="QFR44" s="78"/>
      <c r="QFS44" s="78"/>
      <c r="QFT44" s="78"/>
      <c r="QFU44" s="78"/>
      <c r="QFV44" s="78"/>
      <c r="QFW44" s="78"/>
      <c r="QFX44" s="78"/>
      <c r="QFY44" s="78"/>
      <c r="QFZ44" s="78"/>
      <c r="QGA44" s="78"/>
      <c r="QGB44" s="78"/>
      <c r="QGC44" s="78"/>
      <c r="QGD44" s="78"/>
      <c r="QGE44" s="78"/>
      <c r="QGF44" s="78"/>
      <c r="QGG44" s="78"/>
      <c r="QGH44" s="78"/>
      <c r="QGI44" s="78"/>
      <c r="QGJ44" s="78"/>
      <c r="QGK44" s="78"/>
      <c r="QGL44" s="78"/>
      <c r="QGM44" s="78"/>
      <c r="QGN44" s="78"/>
      <c r="QGO44" s="78"/>
      <c r="QGP44" s="78"/>
      <c r="QGQ44" s="78"/>
      <c r="QGR44" s="78"/>
      <c r="QGS44" s="78"/>
      <c r="QGT44" s="78"/>
      <c r="QGU44" s="78"/>
      <c r="QGV44" s="78"/>
      <c r="QGW44" s="78"/>
      <c r="QGX44" s="78"/>
      <c r="QGY44" s="78"/>
      <c r="QGZ44" s="78"/>
      <c r="QHA44" s="78"/>
      <c r="QHB44" s="78"/>
      <c r="QHC44" s="78"/>
      <c r="QHD44" s="78"/>
      <c r="QHE44" s="78"/>
      <c r="QHF44" s="78"/>
      <c r="QHG44" s="78"/>
      <c r="QHH44" s="78"/>
      <c r="QHI44" s="78"/>
      <c r="QHJ44" s="78"/>
      <c r="QHK44" s="78"/>
      <c r="QHL44" s="78"/>
      <c r="QHM44" s="78"/>
      <c r="QHN44" s="78"/>
      <c r="QHO44" s="78"/>
      <c r="QHP44" s="78"/>
      <c r="QHQ44" s="78"/>
      <c r="QHR44" s="78"/>
      <c r="QHS44" s="78"/>
      <c r="QHT44" s="78"/>
      <c r="QHU44" s="78"/>
      <c r="QHV44" s="78"/>
      <c r="QHW44" s="78"/>
      <c r="QHX44" s="78"/>
      <c r="QHY44" s="78"/>
      <c r="QHZ44" s="78"/>
      <c r="QIA44" s="78"/>
      <c r="QIB44" s="78"/>
      <c r="QIC44" s="78"/>
      <c r="QID44" s="78"/>
      <c r="QIE44" s="78"/>
      <c r="QIF44" s="78"/>
      <c r="QIG44" s="78"/>
      <c r="QIH44" s="78"/>
      <c r="QII44" s="78"/>
      <c r="QIJ44" s="78"/>
      <c r="QIK44" s="78"/>
      <c r="QIL44" s="78"/>
      <c r="QIM44" s="78"/>
      <c r="QIN44" s="78"/>
      <c r="QIO44" s="78"/>
      <c r="QIP44" s="78"/>
      <c r="QIQ44" s="78"/>
      <c r="QIR44" s="78"/>
      <c r="QIS44" s="78"/>
      <c r="QIT44" s="78"/>
      <c r="QIU44" s="78"/>
      <c r="QIV44" s="78"/>
      <c r="QIW44" s="78"/>
      <c r="QIX44" s="78"/>
      <c r="QIY44" s="78"/>
      <c r="QIZ44" s="78"/>
      <c r="QJA44" s="78"/>
      <c r="QJB44" s="78"/>
      <c r="QJC44" s="78"/>
      <c r="QJD44" s="78"/>
      <c r="QJE44" s="78"/>
      <c r="QJF44" s="78"/>
      <c r="QJG44" s="78"/>
      <c r="QJH44" s="78"/>
      <c r="QJI44" s="78"/>
      <c r="QJJ44" s="78"/>
      <c r="QJK44" s="78"/>
      <c r="QJL44" s="78"/>
      <c r="QJM44" s="78"/>
      <c r="QJN44" s="78"/>
      <c r="QJO44" s="78"/>
      <c r="QJP44" s="78"/>
      <c r="QJQ44" s="78"/>
      <c r="QJR44" s="78"/>
      <c r="QJS44" s="78"/>
      <c r="QJT44" s="78"/>
      <c r="QJU44" s="78"/>
      <c r="QJV44" s="78"/>
      <c r="QJW44" s="78"/>
      <c r="QJX44" s="78"/>
      <c r="QJY44" s="78"/>
      <c r="QJZ44" s="78"/>
      <c r="QKA44" s="78"/>
      <c r="QKB44" s="78"/>
      <c r="QKC44" s="78"/>
      <c r="QKD44" s="78"/>
      <c r="QKE44" s="78"/>
      <c r="QKF44" s="78"/>
      <c r="QKG44" s="78"/>
      <c r="QKH44" s="78"/>
      <c r="QKI44" s="78"/>
      <c r="QKJ44" s="78"/>
      <c r="QKK44" s="78"/>
      <c r="QKL44" s="78"/>
      <c r="QKM44" s="78"/>
      <c r="QKN44" s="78"/>
      <c r="QKO44" s="78"/>
      <c r="QKP44" s="78"/>
      <c r="QKQ44" s="78"/>
      <c r="QKR44" s="78"/>
      <c r="QKS44" s="78"/>
      <c r="QKT44" s="78"/>
      <c r="QKU44" s="78"/>
      <c r="QKV44" s="78"/>
      <c r="QKW44" s="78"/>
      <c r="QKX44" s="78"/>
      <c r="QKY44" s="78"/>
      <c r="QKZ44" s="78"/>
      <c r="QLA44" s="78"/>
      <c r="QLB44" s="78"/>
      <c r="QLC44" s="78"/>
      <c r="QLD44" s="78"/>
      <c r="QLE44" s="78"/>
      <c r="QLF44" s="78"/>
      <c r="QLG44" s="78"/>
      <c r="QLH44" s="78"/>
      <c r="QLI44" s="78"/>
      <c r="QLJ44" s="78"/>
      <c r="QLK44" s="78"/>
      <c r="QLL44" s="78"/>
      <c r="QLM44" s="78"/>
      <c r="QLN44" s="78"/>
      <c r="QLO44" s="78"/>
      <c r="QLP44" s="78"/>
      <c r="QLQ44" s="78"/>
      <c r="QLR44" s="78"/>
      <c r="QLS44" s="78"/>
      <c r="QLT44" s="78"/>
      <c r="QLU44" s="78"/>
      <c r="QLV44" s="78"/>
      <c r="QLW44" s="78"/>
      <c r="QLX44" s="78"/>
      <c r="QLY44" s="78"/>
      <c r="QLZ44" s="78"/>
      <c r="QMA44" s="78"/>
      <c r="QMB44" s="78"/>
      <c r="QMC44" s="78"/>
      <c r="QMD44" s="78"/>
      <c r="QME44" s="78"/>
      <c r="QMF44" s="78"/>
      <c r="QMG44" s="78"/>
      <c r="QMH44" s="78"/>
      <c r="QMI44" s="78"/>
      <c r="QMJ44" s="78"/>
      <c r="QMK44" s="78"/>
      <c r="QML44" s="78"/>
      <c r="QMM44" s="78"/>
      <c r="QMN44" s="78"/>
      <c r="QMO44" s="78"/>
      <c r="QMP44" s="78"/>
      <c r="QMQ44" s="78"/>
      <c r="QMR44" s="78"/>
      <c r="QMS44" s="78"/>
      <c r="QMT44" s="78"/>
      <c r="QMU44" s="78"/>
      <c r="QMV44" s="78"/>
      <c r="QMW44" s="78"/>
      <c r="QMX44" s="78"/>
      <c r="QMY44" s="78"/>
      <c r="QMZ44" s="78"/>
      <c r="QNA44" s="78"/>
      <c r="QNB44" s="78"/>
      <c r="QNC44" s="78"/>
      <c r="QND44" s="78"/>
      <c r="QNE44" s="78"/>
      <c r="QNF44" s="78"/>
      <c r="QNG44" s="78"/>
      <c r="QNH44" s="78"/>
      <c r="QNI44" s="78"/>
      <c r="QNJ44" s="78"/>
      <c r="QNK44" s="78"/>
      <c r="QNL44" s="78"/>
      <c r="QNM44" s="78"/>
      <c r="QNN44" s="78"/>
      <c r="QNO44" s="78"/>
      <c r="QNP44" s="78"/>
      <c r="QNQ44" s="78"/>
      <c r="QNR44" s="78"/>
      <c r="QNS44" s="78"/>
      <c r="QNT44" s="78"/>
      <c r="QNU44" s="78"/>
      <c r="QNV44" s="78"/>
      <c r="QNW44" s="78"/>
      <c r="QNX44" s="78"/>
      <c r="QNY44" s="78"/>
      <c r="QNZ44" s="78"/>
      <c r="QOA44" s="78"/>
      <c r="QOB44" s="78"/>
      <c r="QOC44" s="78"/>
      <c r="QOD44" s="78"/>
      <c r="QOE44" s="78"/>
      <c r="QOF44" s="78"/>
      <c r="QOG44" s="78"/>
      <c r="QOH44" s="78"/>
      <c r="QOI44" s="78"/>
      <c r="QOJ44" s="78"/>
      <c r="QOK44" s="78"/>
      <c r="QOL44" s="78"/>
      <c r="QOM44" s="78"/>
      <c r="QON44" s="78"/>
      <c r="QOO44" s="78"/>
      <c r="QOP44" s="78"/>
      <c r="QOQ44" s="78"/>
      <c r="QOR44" s="78"/>
      <c r="QOS44" s="78"/>
      <c r="QOT44" s="78"/>
      <c r="QOU44" s="78"/>
      <c r="QOV44" s="78"/>
      <c r="QOW44" s="78"/>
      <c r="QOX44" s="78"/>
      <c r="QOY44" s="78"/>
      <c r="QOZ44" s="78"/>
      <c r="QPA44" s="78"/>
      <c r="QPB44" s="78"/>
      <c r="QPC44" s="78"/>
      <c r="QPD44" s="78"/>
      <c r="QPE44" s="78"/>
      <c r="QPF44" s="78"/>
      <c r="QPG44" s="78"/>
      <c r="QPH44" s="78"/>
      <c r="QPI44" s="78"/>
      <c r="QPJ44" s="78"/>
      <c r="QPK44" s="78"/>
      <c r="QPL44" s="78"/>
      <c r="QPM44" s="78"/>
      <c r="QPN44" s="78"/>
      <c r="QPO44" s="78"/>
      <c r="QPP44" s="78"/>
      <c r="QPQ44" s="78"/>
      <c r="QPR44" s="78"/>
      <c r="QPS44" s="78"/>
      <c r="QPT44" s="78"/>
      <c r="QPU44" s="78"/>
      <c r="QPV44" s="78"/>
      <c r="QPW44" s="78"/>
      <c r="QPX44" s="78"/>
      <c r="QPY44" s="78"/>
      <c r="QPZ44" s="78"/>
      <c r="QQA44" s="78"/>
      <c r="QQB44" s="78"/>
      <c r="QQC44" s="78"/>
      <c r="QQD44" s="78"/>
      <c r="QQE44" s="78"/>
      <c r="QQF44" s="78"/>
      <c r="QQG44" s="78"/>
      <c r="QQH44" s="78"/>
      <c r="QQI44" s="78"/>
      <c r="QQJ44" s="78"/>
      <c r="QQK44" s="78"/>
      <c r="QQL44" s="78"/>
      <c r="QQM44" s="78"/>
      <c r="QQN44" s="78"/>
      <c r="QQO44" s="78"/>
      <c r="QQP44" s="78"/>
      <c r="QQQ44" s="78"/>
      <c r="QQR44" s="78"/>
      <c r="QQS44" s="78"/>
      <c r="QQT44" s="78"/>
      <c r="QQU44" s="78"/>
      <c r="QQV44" s="78"/>
      <c r="QQW44" s="78"/>
      <c r="QQX44" s="78"/>
      <c r="QQY44" s="78"/>
      <c r="QQZ44" s="78"/>
      <c r="QRA44" s="78"/>
      <c r="QRB44" s="78"/>
      <c r="QRC44" s="78"/>
      <c r="QRD44" s="78"/>
      <c r="QRE44" s="78"/>
      <c r="QRF44" s="78"/>
      <c r="QRG44" s="78"/>
      <c r="QRH44" s="78"/>
      <c r="QRI44" s="78"/>
      <c r="QRJ44" s="78"/>
      <c r="QRK44" s="78"/>
      <c r="QRL44" s="78"/>
      <c r="QRM44" s="78"/>
      <c r="QRN44" s="78"/>
      <c r="QRO44" s="78"/>
      <c r="QRP44" s="78"/>
      <c r="QRQ44" s="78"/>
      <c r="QRR44" s="78"/>
      <c r="QRS44" s="78"/>
      <c r="QRT44" s="78"/>
      <c r="QRU44" s="78"/>
      <c r="QRV44" s="78"/>
      <c r="QRW44" s="78"/>
      <c r="QRX44" s="78"/>
      <c r="QRY44" s="78"/>
      <c r="QRZ44" s="78"/>
      <c r="QSA44" s="78"/>
      <c r="QSB44" s="78"/>
      <c r="QSC44" s="78"/>
      <c r="QSD44" s="78"/>
      <c r="QSE44" s="78"/>
      <c r="QSF44" s="78"/>
      <c r="QSG44" s="78"/>
      <c r="QSH44" s="78"/>
      <c r="QSI44" s="78"/>
      <c r="QSJ44" s="78"/>
      <c r="QSK44" s="78"/>
      <c r="QSL44" s="78"/>
      <c r="QSM44" s="78"/>
      <c r="QSN44" s="78"/>
      <c r="QSO44" s="78"/>
      <c r="QSP44" s="78"/>
      <c r="QSQ44" s="78"/>
      <c r="QSR44" s="78"/>
      <c r="QSS44" s="78"/>
      <c r="QST44" s="78"/>
      <c r="QSU44" s="78"/>
      <c r="QSV44" s="78"/>
      <c r="QSW44" s="78"/>
      <c r="QSX44" s="78"/>
      <c r="QSY44" s="78"/>
      <c r="QSZ44" s="78"/>
      <c r="QTA44" s="78"/>
      <c r="QTB44" s="78"/>
      <c r="QTC44" s="78"/>
      <c r="QTD44" s="78"/>
      <c r="QTE44" s="78"/>
      <c r="QTF44" s="78"/>
      <c r="QTG44" s="78"/>
      <c r="QTH44" s="78"/>
      <c r="QTI44" s="78"/>
      <c r="QTJ44" s="78"/>
      <c r="QTK44" s="78"/>
      <c r="QTL44" s="78"/>
      <c r="QTM44" s="78"/>
      <c r="QTN44" s="78"/>
      <c r="QTO44" s="78"/>
      <c r="QTP44" s="78"/>
      <c r="QTQ44" s="78"/>
      <c r="QTR44" s="78"/>
      <c r="QTS44" s="78"/>
      <c r="QTT44" s="78"/>
      <c r="QTU44" s="78"/>
      <c r="QTV44" s="78"/>
      <c r="QTW44" s="78"/>
      <c r="QTX44" s="78"/>
      <c r="QTY44" s="78"/>
      <c r="QTZ44" s="78"/>
      <c r="QUA44" s="78"/>
      <c r="QUB44" s="78"/>
      <c r="QUC44" s="78"/>
      <c r="QUD44" s="78"/>
      <c r="QUE44" s="78"/>
      <c r="QUF44" s="78"/>
      <c r="QUG44" s="78"/>
      <c r="QUH44" s="78"/>
      <c r="QUI44" s="78"/>
      <c r="QUJ44" s="78"/>
      <c r="QUK44" s="78"/>
      <c r="QUL44" s="78"/>
      <c r="QUM44" s="78"/>
      <c r="QUN44" s="78"/>
      <c r="QUO44" s="78"/>
      <c r="QUP44" s="78"/>
      <c r="QUQ44" s="78"/>
      <c r="QUR44" s="78"/>
      <c r="QUS44" s="78"/>
      <c r="QUT44" s="78"/>
      <c r="QUU44" s="78"/>
      <c r="QUV44" s="78"/>
      <c r="QUW44" s="78"/>
      <c r="QUX44" s="78"/>
      <c r="QUY44" s="78"/>
      <c r="QUZ44" s="78"/>
      <c r="QVA44" s="78"/>
      <c r="QVB44" s="78"/>
      <c r="QVC44" s="78"/>
      <c r="QVD44" s="78"/>
      <c r="QVE44" s="78"/>
      <c r="QVF44" s="78"/>
      <c r="QVG44" s="78"/>
      <c r="QVH44" s="78"/>
      <c r="QVI44" s="78"/>
      <c r="QVJ44" s="78"/>
      <c r="QVK44" s="78"/>
      <c r="QVL44" s="78"/>
      <c r="QVM44" s="78"/>
      <c r="QVN44" s="78"/>
      <c r="QVO44" s="78"/>
      <c r="QVP44" s="78"/>
      <c r="QVQ44" s="78"/>
      <c r="QVR44" s="78"/>
      <c r="QVS44" s="78"/>
      <c r="QVT44" s="78"/>
      <c r="QVU44" s="78"/>
      <c r="QVV44" s="78"/>
      <c r="QVW44" s="78"/>
      <c r="QVX44" s="78"/>
      <c r="QVY44" s="78"/>
      <c r="QVZ44" s="78"/>
      <c r="QWA44" s="78"/>
      <c r="QWB44" s="78"/>
      <c r="QWC44" s="78"/>
      <c r="QWD44" s="78"/>
      <c r="QWE44" s="78"/>
      <c r="QWF44" s="78"/>
      <c r="QWG44" s="78"/>
      <c r="QWH44" s="78"/>
      <c r="QWI44" s="78"/>
      <c r="QWJ44" s="78"/>
      <c r="QWK44" s="78"/>
      <c r="QWL44" s="78"/>
      <c r="QWM44" s="78"/>
      <c r="QWN44" s="78"/>
      <c r="QWO44" s="78"/>
      <c r="QWP44" s="78"/>
      <c r="QWQ44" s="78"/>
      <c r="QWR44" s="78"/>
      <c r="QWS44" s="78"/>
      <c r="QWT44" s="78"/>
      <c r="QWU44" s="78"/>
      <c r="QWV44" s="78"/>
      <c r="QWW44" s="78"/>
      <c r="QWX44" s="78"/>
      <c r="QWY44" s="78"/>
      <c r="QWZ44" s="78"/>
      <c r="QXA44" s="78"/>
      <c r="QXB44" s="78"/>
      <c r="QXC44" s="78"/>
      <c r="QXD44" s="78"/>
      <c r="QXE44" s="78"/>
      <c r="QXF44" s="78"/>
      <c r="QXG44" s="78"/>
      <c r="QXH44" s="78"/>
      <c r="QXI44" s="78"/>
      <c r="QXJ44" s="78"/>
      <c r="QXK44" s="78"/>
      <c r="QXL44" s="78"/>
      <c r="QXM44" s="78"/>
      <c r="QXN44" s="78"/>
      <c r="QXO44" s="78"/>
      <c r="QXP44" s="78"/>
      <c r="QXQ44" s="78"/>
      <c r="QXR44" s="78"/>
      <c r="QXS44" s="78"/>
      <c r="QXT44" s="78"/>
      <c r="QXU44" s="78"/>
      <c r="QXV44" s="78"/>
      <c r="QXW44" s="78"/>
      <c r="QXX44" s="78"/>
      <c r="QXY44" s="78"/>
      <c r="QXZ44" s="78"/>
      <c r="QYA44" s="78"/>
      <c r="QYB44" s="78"/>
      <c r="QYC44" s="78"/>
      <c r="QYD44" s="78"/>
      <c r="QYE44" s="78"/>
      <c r="QYF44" s="78"/>
      <c r="QYG44" s="78"/>
      <c r="QYH44" s="78"/>
      <c r="QYI44" s="78"/>
      <c r="QYJ44" s="78"/>
      <c r="QYK44" s="78"/>
      <c r="QYL44" s="78"/>
      <c r="QYM44" s="78"/>
      <c r="QYN44" s="78"/>
      <c r="QYO44" s="78"/>
      <c r="QYP44" s="78"/>
      <c r="QYQ44" s="78"/>
      <c r="QYR44" s="78"/>
      <c r="QYS44" s="78"/>
      <c r="QYT44" s="78"/>
      <c r="QYU44" s="78"/>
      <c r="QYV44" s="78"/>
      <c r="QYW44" s="78"/>
      <c r="QYX44" s="78"/>
      <c r="QYY44" s="78"/>
      <c r="QYZ44" s="78"/>
      <c r="QZA44" s="78"/>
      <c r="QZB44" s="78"/>
      <c r="QZC44" s="78"/>
      <c r="QZD44" s="78"/>
      <c r="QZE44" s="78"/>
      <c r="QZF44" s="78"/>
      <c r="QZG44" s="78"/>
      <c r="QZH44" s="78"/>
      <c r="QZI44" s="78"/>
      <c r="QZJ44" s="78"/>
      <c r="QZK44" s="78"/>
      <c r="QZL44" s="78"/>
      <c r="QZM44" s="78"/>
      <c r="QZN44" s="78"/>
      <c r="QZO44" s="78"/>
      <c r="QZP44" s="78"/>
      <c r="QZQ44" s="78"/>
      <c r="QZR44" s="78"/>
      <c r="QZS44" s="78"/>
      <c r="QZT44" s="78"/>
      <c r="QZU44" s="78"/>
      <c r="QZV44" s="78"/>
      <c r="QZW44" s="78"/>
      <c r="QZX44" s="78"/>
      <c r="QZY44" s="78"/>
      <c r="QZZ44" s="78"/>
      <c r="RAA44" s="78"/>
      <c r="RAB44" s="78"/>
      <c r="RAC44" s="78"/>
      <c r="RAD44" s="78"/>
      <c r="RAE44" s="78"/>
      <c r="RAF44" s="78"/>
      <c r="RAG44" s="78"/>
      <c r="RAH44" s="78"/>
      <c r="RAI44" s="78"/>
      <c r="RAJ44" s="78"/>
      <c r="RAK44" s="78"/>
      <c r="RAL44" s="78"/>
      <c r="RAM44" s="78"/>
      <c r="RAN44" s="78"/>
      <c r="RAO44" s="78"/>
      <c r="RAP44" s="78"/>
      <c r="RAQ44" s="78"/>
      <c r="RAR44" s="78"/>
      <c r="RAS44" s="78"/>
      <c r="RAT44" s="78"/>
      <c r="RAU44" s="78"/>
      <c r="RAV44" s="78"/>
      <c r="RAW44" s="78"/>
      <c r="RAX44" s="78"/>
      <c r="RAY44" s="78"/>
      <c r="RAZ44" s="78"/>
      <c r="RBA44" s="78"/>
      <c r="RBB44" s="78"/>
      <c r="RBC44" s="78"/>
      <c r="RBD44" s="78"/>
      <c r="RBE44" s="78"/>
      <c r="RBF44" s="78"/>
      <c r="RBG44" s="78"/>
      <c r="RBH44" s="78"/>
      <c r="RBI44" s="78"/>
      <c r="RBJ44" s="78"/>
      <c r="RBK44" s="78"/>
      <c r="RBL44" s="78"/>
      <c r="RBM44" s="78"/>
      <c r="RBN44" s="78"/>
      <c r="RBO44" s="78"/>
      <c r="RBP44" s="78"/>
      <c r="RBQ44" s="78"/>
      <c r="RBR44" s="78"/>
      <c r="RBS44" s="78"/>
      <c r="RBT44" s="78"/>
      <c r="RBU44" s="78"/>
      <c r="RBV44" s="78"/>
      <c r="RBW44" s="78"/>
      <c r="RBX44" s="78"/>
      <c r="RBY44" s="78"/>
      <c r="RBZ44" s="78"/>
      <c r="RCA44" s="78"/>
      <c r="RCB44" s="78"/>
      <c r="RCC44" s="78"/>
      <c r="RCD44" s="78"/>
      <c r="RCE44" s="78"/>
      <c r="RCF44" s="78"/>
      <c r="RCG44" s="78"/>
      <c r="RCH44" s="78"/>
      <c r="RCI44" s="78"/>
      <c r="RCJ44" s="78"/>
      <c r="RCK44" s="78"/>
      <c r="RCL44" s="78"/>
      <c r="RCM44" s="78"/>
      <c r="RCN44" s="78"/>
      <c r="RCO44" s="78"/>
      <c r="RCP44" s="78"/>
      <c r="RCQ44" s="78"/>
      <c r="RCR44" s="78"/>
      <c r="RCS44" s="78"/>
      <c r="RCT44" s="78"/>
      <c r="RCU44" s="78"/>
      <c r="RCV44" s="78"/>
      <c r="RCW44" s="78"/>
      <c r="RCX44" s="78"/>
      <c r="RCY44" s="78"/>
      <c r="RCZ44" s="78"/>
      <c r="RDA44" s="78"/>
      <c r="RDB44" s="78"/>
      <c r="RDC44" s="78"/>
      <c r="RDD44" s="78"/>
      <c r="RDE44" s="78"/>
      <c r="RDF44" s="78"/>
      <c r="RDG44" s="78"/>
      <c r="RDH44" s="78"/>
      <c r="RDI44" s="78"/>
      <c r="RDJ44" s="78"/>
      <c r="RDK44" s="78"/>
      <c r="RDL44" s="78"/>
      <c r="RDM44" s="78"/>
      <c r="RDN44" s="78"/>
      <c r="RDO44" s="78"/>
      <c r="RDP44" s="78"/>
      <c r="RDQ44" s="78"/>
      <c r="RDR44" s="78"/>
      <c r="RDS44" s="78"/>
      <c r="RDT44" s="78"/>
      <c r="RDU44" s="78"/>
      <c r="RDV44" s="78"/>
      <c r="RDW44" s="78"/>
      <c r="RDX44" s="78"/>
      <c r="RDY44" s="78"/>
      <c r="RDZ44" s="78"/>
      <c r="REA44" s="78"/>
      <c r="REB44" s="78"/>
      <c r="REC44" s="78"/>
      <c r="RED44" s="78"/>
      <c r="REE44" s="78"/>
      <c r="REF44" s="78"/>
      <c r="REG44" s="78"/>
      <c r="REH44" s="78"/>
      <c r="REI44" s="78"/>
      <c r="REJ44" s="78"/>
      <c r="REK44" s="78"/>
      <c r="REL44" s="78"/>
      <c r="REM44" s="78"/>
      <c r="REN44" s="78"/>
      <c r="REO44" s="78"/>
      <c r="REP44" s="78"/>
      <c r="REQ44" s="78"/>
      <c r="RER44" s="78"/>
      <c r="RES44" s="78"/>
      <c r="RET44" s="78"/>
      <c r="REU44" s="78"/>
      <c r="REV44" s="78"/>
      <c r="REW44" s="78"/>
      <c r="REX44" s="78"/>
      <c r="REY44" s="78"/>
      <c r="REZ44" s="78"/>
      <c r="RFA44" s="78"/>
      <c r="RFB44" s="78"/>
      <c r="RFC44" s="78"/>
      <c r="RFD44" s="78"/>
      <c r="RFE44" s="78"/>
      <c r="RFF44" s="78"/>
      <c r="RFG44" s="78"/>
      <c r="RFH44" s="78"/>
      <c r="RFI44" s="78"/>
      <c r="RFJ44" s="78"/>
      <c r="RFK44" s="78"/>
      <c r="RFL44" s="78"/>
      <c r="RFM44" s="78"/>
      <c r="RFN44" s="78"/>
      <c r="RFO44" s="78"/>
      <c r="RFP44" s="78"/>
      <c r="RFQ44" s="78"/>
      <c r="RFR44" s="78"/>
      <c r="RFS44" s="78"/>
      <c r="RFT44" s="78"/>
      <c r="RFU44" s="78"/>
      <c r="RFV44" s="78"/>
      <c r="RFW44" s="78"/>
      <c r="RFX44" s="78"/>
      <c r="RFY44" s="78"/>
      <c r="RFZ44" s="78"/>
      <c r="RGA44" s="78"/>
      <c r="RGB44" s="78"/>
      <c r="RGC44" s="78"/>
      <c r="RGD44" s="78"/>
      <c r="RGE44" s="78"/>
      <c r="RGF44" s="78"/>
      <c r="RGG44" s="78"/>
      <c r="RGH44" s="78"/>
      <c r="RGI44" s="78"/>
      <c r="RGJ44" s="78"/>
      <c r="RGK44" s="78"/>
      <c r="RGL44" s="78"/>
      <c r="RGM44" s="78"/>
      <c r="RGN44" s="78"/>
      <c r="RGO44" s="78"/>
      <c r="RGP44" s="78"/>
      <c r="RGQ44" s="78"/>
      <c r="RGR44" s="78"/>
      <c r="RGS44" s="78"/>
      <c r="RGT44" s="78"/>
      <c r="RGU44" s="78"/>
      <c r="RGV44" s="78"/>
      <c r="RGW44" s="78"/>
      <c r="RGX44" s="78"/>
      <c r="RGY44" s="78"/>
      <c r="RGZ44" s="78"/>
      <c r="RHA44" s="78"/>
      <c r="RHB44" s="78"/>
      <c r="RHC44" s="78"/>
      <c r="RHD44" s="78"/>
      <c r="RHE44" s="78"/>
      <c r="RHF44" s="78"/>
      <c r="RHG44" s="78"/>
      <c r="RHH44" s="78"/>
      <c r="RHI44" s="78"/>
      <c r="RHJ44" s="78"/>
      <c r="RHK44" s="78"/>
      <c r="RHL44" s="78"/>
      <c r="RHM44" s="78"/>
      <c r="RHN44" s="78"/>
      <c r="RHO44" s="78"/>
      <c r="RHP44" s="78"/>
      <c r="RHQ44" s="78"/>
      <c r="RHR44" s="78"/>
      <c r="RHS44" s="78"/>
      <c r="RHT44" s="78"/>
      <c r="RHU44" s="78"/>
      <c r="RHV44" s="78"/>
      <c r="RHW44" s="78"/>
      <c r="RHX44" s="78"/>
      <c r="RHY44" s="78"/>
      <c r="RHZ44" s="78"/>
      <c r="RIA44" s="78"/>
      <c r="RIB44" s="78"/>
      <c r="RIC44" s="78"/>
      <c r="RID44" s="78"/>
      <c r="RIE44" s="78"/>
      <c r="RIF44" s="78"/>
      <c r="RIG44" s="78"/>
      <c r="RIH44" s="78"/>
      <c r="RII44" s="78"/>
      <c r="RIJ44" s="78"/>
      <c r="RIK44" s="78"/>
      <c r="RIL44" s="78"/>
      <c r="RIM44" s="78"/>
      <c r="RIN44" s="78"/>
      <c r="RIO44" s="78"/>
      <c r="RIP44" s="78"/>
      <c r="RIQ44" s="78"/>
      <c r="RIR44" s="78"/>
      <c r="RIS44" s="78"/>
      <c r="RIT44" s="78"/>
      <c r="RIU44" s="78"/>
      <c r="RIV44" s="78"/>
      <c r="RIW44" s="78"/>
      <c r="RIX44" s="78"/>
      <c r="RIY44" s="78"/>
      <c r="RIZ44" s="78"/>
      <c r="RJA44" s="78"/>
      <c r="RJB44" s="78"/>
      <c r="RJC44" s="78"/>
      <c r="RJD44" s="78"/>
      <c r="RJE44" s="78"/>
      <c r="RJF44" s="78"/>
      <c r="RJG44" s="78"/>
      <c r="RJH44" s="78"/>
      <c r="RJI44" s="78"/>
      <c r="RJJ44" s="78"/>
      <c r="RJK44" s="78"/>
      <c r="RJL44" s="78"/>
      <c r="RJM44" s="78"/>
      <c r="RJN44" s="78"/>
      <c r="RJO44" s="78"/>
      <c r="RJP44" s="78"/>
      <c r="RJQ44" s="78"/>
      <c r="RJR44" s="78"/>
      <c r="RJS44" s="78"/>
      <c r="RJT44" s="78"/>
      <c r="RJU44" s="78"/>
      <c r="RJV44" s="78"/>
      <c r="RJW44" s="78"/>
      <c r="RJX44" s="78"/>
      <c r="RJY44" s="78"/>
      <c r="RJZ44" s="78"/>
      <c r="RKA44" s="78"/>
      <c r="RKB44" s="78"/>
      <c r="RKC44" s="78"/>
      <c r="RKD44" s="78"/>
      <c r="RKE44" s="78"/>
      <c r="RKF44" s="78"/>
      <c r="RKG44" s="78"/>
      <c r="RKH44" s="78"/>
      <c r="RKI44" s="78"/>
      <c r="RKJ44" s="78"/>
      <c r="RKK44" s="78"/>
      <c r="RKL44" s="78"/>
      <c r="RKM44" s="78"/>
      <c r="RKN44" s="78"/>
      <c r="RKO44" s="78"/>
      <c r="RKP44" s="78"/>
      <c r="RKQ44" s="78"/>
      <c r="RKR44" s="78"/>
      <c r="RKS44" s="78"/>
      <c r="RKT44" s="78"/>
      <c r="RKU44" s="78"/>
      <c r="RKV44" s="78"/>
      <c r="RKW44" s="78"/>
      <c r="RKX44" s="78"/>
      <c r="RKY44" s="78"/>
      <c r="RKZ44" s="78"/>
      <c r="RLA44" s="78"/>
      <c r="RLB44" s="78"/>
      <c r="RLC44" s="78"/>
      <c r="RLD44" s="78"/>
      <c r="RLE44" s="78"/>
      <c r="RLF44" s="78"/>
      <c r="RLG44" s="78"/>
      <c r="RLH44" s="78"/>
      <c r="RLI44" s="78"/>
      <c r="RLJ44" s="78"/>
      <c r="RLK44" s="78"/>
      <c r="RLL44" s="78"/>
      <c r="RLM44" s="78"/>
      <c r="RLN44" s="78"/>
      <c r="RLO44" s="78"/>
      <c r="RLP44" s="78"/>
      <c r="RLQ44" s="78"/>
      <c r="RLR44" s="78"/>
      <c r="RLS44" s="78"/>
      <c r="RLT44" s="78"/>
      <c r="RLU44" s="78"/>
      <c r="RLV44" s="78"/>
      <c r="RLW44" s="78"/>
      <c r="RLX44" s="78"/>
      <c r="RLY44" s="78"/>
      <c r="RLZ44" s="78"/>
      <c r="RMA44" s="78"/>
      <c r="RMB44" s="78"/>
      <c r="RMC44" s="78"/>
      <c r="RMD44" s="78"/>
      <c r="RME44" s="78"/>
      <c r="RMF44" s="78"/>
      <c r="RMG44" s="78"/>
      <c r="RMH44" s="78"/>
      <c r="RMI44" s="78"/>
      <c r="RMJ44" s="78"/>
      <c r="RMK44" s="78"/>
      <c r="RML44" s="78"/>
      <c r="RMM44" s="78"/>
      <c r="RMN44" s="78"/>
      <c r="RMO44" s="78"/>
      <c r="RMP44" s="78"/>
      <c r="RMQ44" s="78"/>
      <c r="RMR44" s="78"/>
      <c r="RMS44" s="78"/>
      <c r="RMT44" s="78"/>
      <c r="RMU44" s="78"/>
      <c r="RMV44" s="78"/>
      <c r="RMW44" s="78"/>
      <c r="RMX44" s="78"/>
      <c r="RMY44" s="78"/>
      <c r="RMZ44" s="78"/>
      <c r="RNA44" s="78"/>
      <c r="RNB44" s="78"/>
      <c r="RNC44" s="78"/>
      <c r="RND44" s="78"/>
      <c r="RNE44" s="78"/>
      <c r="RNF44" s="78"/>
      <c r="RNG44" s="78"/>
      <c r="RNH44" s="78"/>
      <c r="RNI44" s="78"/>
      <c r="RNJ44" s="78"/>
      <c r="RNK44" s="78"/>
      <c r="RNL44" s="78"/>
      <c r="RNM44" s="78"/>
      <c r="RNN44" s="78"/>
      <c r="RNO44" s="78"/>
      <c r="RNP44" s="78"/>
      <c r="RNQ44" s="78"/>
      <c r="RNR44" s="78"/>
      <c r="RNS44" s="78"/>
      <c r="RNT44" s="78"/>
      <c r="RNU44" s="78"/>
      <c r="RNV44" s="78"/>
      <c r="RNW44" s="78"/>
      <c r="RNX44" s="78"/>
      <c r="RNY44" s="78"/>
      <c r="RNZ44" s="78"/>
      <c r="ROA44" s="78"/>
      <c r="ROB44" s="78"/>
      <c r="ROC44" s="78"/>
      <c r="ROD44" s="78"/>
      <c r="ROE44" s="78"/>
      <c r="ROF44" s="78"/>
      <c r="ROG44" s="78"/>
      <c r="ROH44" s="78"/>
      <c r="ROI44" s="78"/>
      <c r="ROJ44" s="78"/>
      <c r="ROK44" s="78"/>
      <c r="ROL44" s="78"/>
      <c r="ROM44" s="78"/>
      <c r="RON44" s="78"/>
      <c r="ROO44" s="78"/>
      <c r="ROP44" s="78"/>
      <c r="ROQ44" s="78"/>
      <c r="ROR44" s="78"/>
      <c r="ROS44" s="78"/>
      <c r="ROT44" s="78"/>
      <c r="ROU44" s="78"/>
      <c r="ROV44" s="78"/>
      <c r="ROW44" s="78"/>
      <c r="ROX44" s="78"/>
      <c r="ROY44" s="78"/>
      <c r="ROZ44" s="78"/>
      <c r="RPA44" s="78"/>
      <c r="RPB44" s="78"/>
      <c r="RPC44" s="78"/>
      <c r="RPD44" s="78"/>
      <c r="RPE44" s="78"/>
      <c r="RPF44" s="78"/>
      <c r="RPG44" s="78"/>
      <c r="RPH44" s="78"/>
      <c r="RPI44" s="78"/>
      <c r="RPJ44" s="78"/>
      <c r="RPK44" s="78"/>
      <c r="RPL44" s="78"/>
      <c r="RPM44" s="78"/>
      <c r="RPN44" s="78"/>
      <c r="RPO44" s="78"/>
      <c r="RPP44" s="78"/>
      <c r="RPQ44" s="78"/>
      <c r="RPR44" s="78"/>
      <c r="RPS44" s="78"/>
      <c r="RPT44" s="78"/>
      <c r="RPU44" s="78"/>
      <c r="RPV44" s="78"/>
      <c r="RPW44" s="78"/>
      <c r="RPX44" s="78"/>
      <c r="RPY44" s="78"/>
      <c r="RPZ44" s="78"/>
      <c r="RQA44" s="78"/>
      <c r="RQB44" s="78"/>
      <c r="RQC44" s="78"/>
      <c r="RQD44" s="78"/>
      <c r="RQE44" s="78"/>
      <c r="RQF44" s="78"/>
      <c r="RQG44" s="78"/>
      <c r="RQH44" s="78"/>
      <c r="RQI44" s="78"/>
      <c r="RQJ44" s="78"/>
      <c r="RQK44" s="78"/>
      <c r="RQL44" s="78"/>
      <c r="RQM44" s="78"/>
      <c r="RQN44" s="78"/>
      <c r="RQO44" s="78"/>
      <c r="RQP44" s="78"/>
      <c r="RQQ44" s="78"/>
      <c r="RQR44" s="78"/>
      <c r="RQS44" s="78"/>
      <c r="RQT44" s="78"/>
      <c r="RQU44" s="78"/>
      <c r="RQV44" s="78"/>
      <c r="RQW44" s="78"/>
      <c r="RQX44" s="78"/>
      <c r="RQY44" s="78"/>
      <c r="RQZ44" s="78"/>
      <c r="RRA44" s="78"/>
      <c r="RRB44" s="78"/>
      <c r="RRC44" s="78"/>
      <c r="RRD44" s="78"/>
      <c r="RRE44" s="78"/>
      <c r="RRF44" s="78"/>
      <c r="RRG44" s="78"/>
      <c r="RRH44" s="78"/>
      <c r="RRI44" s="78"/>
      <c r="RRJ44" s="78"/>
      <c r="RRK44" s="78"/>
      <c r="RRL44" s="78"/>
      <c r="RRM44" s="78"/>
      <c r="RRN44" s="78"/>
      <c r="RRO44" s="78"/>
      <c r="RRP44" s="78"/>
      <c r="RRQ44" s="78"/>
      <c r="RRR44" s="78"/>
      <c r="RRS44" s="78"/>
      <c r="RRT44" s="78"/>
      <c r="RRU44" s="78"/>
      <c r="RRV44" s="78"/>
      <c r="RRW44" s="78"/>
      <c r="RRX44" s="78"/>
      <c r="RRY44" s="78"/>
      <c r="RRZ44" s="78"/>
      <c r="RSA44" s="78"/>
      <c r="RSB44" s="78"/>
      <c r="RSC44" s="78"/>
      <c r="RSD44" s="78"/>
      <c r="RSE44" s="78"/>
      <c r="RSF44" s="78"/>
      <c r="RSG44" s="78"/>
      <c r="RSH44" s="78"/>
      <c r="RSI44" s="78"/>
      <c r="RSJ44" s="78"/>
      <c r="RSK44" s="78"/>
      <c r="RSL44" s="78"/>
      <c r="RSM44" s="78"/>
      <c r="RSN44" s="78"/>
      <c r="RSO44" s="78"/>
      <c r="RSP44" s="78"/>
      <c r="RSQ44" s="78"/>
      <c r="RSR44" s="78"/>
      <c r="RSS44" s="78"/>
      <c r="RST44" s="78"/>
      <c r="RSU44" s="78"/>
      <c r="RSV44" s="78"/>
      <c r="RSW44" s="78"/>
      <c r="RSX44" s="78"/>
      <c r="RSY44" s="78"/>
      <c r="RSZ44" s="78"/>
      <c r="RTA44" s="78"/>
      <c r="RTB44" s="78"/>
      <c r="RTC44" s="78"/>
      <c r="RTD44" s="78"/>
      <c r="RTE44" s="78"/>
      <c r="RTF44" s="78"/>
      <c r="RTG44" s="78"/>
      <c r="RTH44" s="78"/>
      <c r="RTI44" s="78"/>
      <c r="RTJ44" s="78"/>
      <c r="RTK44" s="78"/>
      <c r="RTL44" s="78"/>
      <c r="RTM44" s="78"/>
      <c r="RTN44" s="78"/>
      <c r="RTO44" s="78"/>
      <c r="RTP44" s="78"/>
      <c r="RTQ44" s="78"/>
      <c r="RTR44" s="78"/>
      <c r="RTS44" s="78"/>
      <c r="RTT44" s="78"/>
      <c r="RTU44" s="78"/>
      <c r="RTV44" s="78"/>
      <c r="RTW44" s="78"/>
      <c r="RTX44" s="78"/>
      <c r="RTY44" s="78"/>
      <c r="RTZ44" s="78"/>
      <c r="RUA44" s="78"/>
      <c r="RUB44" s="78"/>
      <c r="RUC44" s="78"/>
      <c r="RUD44" s="78"/>
      <c r="RUE44" s="78"/>
      <c r="RUF44" s="78"/>
      <c r="RUG44" s="78"/>
      <c r="RUH44" s="78"/>
      <c r="RUI44" s="78"/>
      <c r="RUJ44" s="78"/>
      <c r="RUK44" s="78"/>
      <c r="RUL44" s="78"/>
      <c r="RUM44" s="78"/>
      <c r="RUN44" s="78"/>
      <c r="RUO44" s="78"/>
      <c r="RUP44" s="78"/>
      <c r="RUQ44" s="78"/>
      <c r="RUR44" s="78"/>
      <c r="RUS44" s="78"/>
      <c r="RUT44" s="78"/>
      <c r="RUU44" s="78"/>
      <c r="RUV44" s="78"/>
      <c r="RUW44" s="78"/>
      <c r="RUX44" s="78"/>
      <c r="RUY44" s="78"/>
      <c r="RUZ44" s="78"/>
      <c r="RVA44" s="78"/>
      <c r="RVB44" s="78"/>
      <c r="RVC44" s="78"/>
      <c r="RVD44" s="78"/>
      <c r="RVE44" s="78"/>
      <c r="RVF44" s="78"/>
      <c r="RVG44" s="78"/>
      <c r="RVH44" s="78"/>
      <c r="RVI44" s="78"/>
      <c r="RVJ44" s="78"/>
      <c r="RVK44" s="78"/>
      <c r="RVL44" s="78"/>
      <c r="RVM44" s="78"/>
      <c r="RVN44" s="78"/>
      <c r="RVO44" s="78"/>
      <c r="RVP44" s="78"/>
      <c r="RVQ44" s="78"/>
      <c r="RVR44" s="78"/>
      <c r="RVS44" s="78"/>
      <c r="RVT44" s="78"/>
      <c r="RVU44" s="78"/>
      <c r="RVV44" s="78"/>
      <c r="RVW44" s="78"/>
      <c r="RVX44" s="78"/>
      <c r="RVY44" s="78"/>
      <c r="RVZ44" s="78"/>
      <c r="RWA44" s="78"/>
      <c r="RWB44" s="78"/>
      <c r="RWC44" s="78"/>
      <c r="RWD44" s="78"/>
      <c r="RWE44" s="78"/>
      <c r="RWF44" s="78"/>
      <c r="RWG44" s="78"/>
      <c r="RWH44" s="78"/>
      <c r="RWI44" s="78"/>
      <c r="RWJ44" s="78"/>
      <c r="RWK44" s="78"/>
      <c r="RWL44" s="78"/>
      <c r="RWM44" s="78"/>
      <c r="RWN44" s="78"/>
      <c r="RWO44" s="78"/>
      <c r="RWP44" s="78"/>
      <c r="RWQ44" s="78"/>
      <c r="RWR44" s="78"/>
      <c r="RWS44" s="78"/>
      <c r="RWT44" s="78"/>
      <c r="RWU44" s="78"/>
      <c r="RWV44" s="78"/>
      <c r="RWW44" s="78"/>
      <c r="RWX44" s="78"/>
      <c r="RWY44" s="78"/>
      <c r="RWZ44" s="78"/>
      <c r="RXA44" s="78"/>
      <c r="RXB44" s="78"/>
      <c r="RXC44" s="78"/>
      <c r="RXD44" s="78"/>
      <c r="RXE44" s="78"/>
      <c r="RXF44" s="78"/>
      <c r="RXG44" s="78"/>
      <c r="RXH44" s="78"/>
      <c r="RXI44" s="78"/>
      <c r="RXJ44" s="78"/>
      <c r="RXK44" s="78"/>
      <c r="RXL44" s="78"/>
      <c r="RXM44" s="78"/>
      <c r="RXN44" s="78"/>
      <c r="RXO44" s="78"/>
      <c r="RXP44" s="78"/>
      <c r="RXQ44" s="78"/>
      <c r="RXR44" s="78"/>
      <c r="RXS44" s="78"/>
      <c r="RXT44" s="78"/>
      <c r="RXU44" s="78"/>
      <c r="RXV44" s="78"/>
      <c r="RXW44" s="78"/>
      <c r="RXX44" s="78"/>
      <c r="RXY44" s="78"/>
      <c r="RXZ44" s="78"/>
      <c r="RYA44" s="78"/>
      <c r="RYB44" s="78"/>
      <c r="RYC44" s="78"/>
      <c r="RYD44" s="78"/>
      <c r="RYE44" s="78"/>
      <c r="RYF44" s="78"/>
      <c r="RYG44" s="78"/>
      <c r="RYH44" s="78"/>
      <c r="RYI44" s="78"/>
      <c r="RYJ44" s="78"/>
      <c r="RYK44" s="78"/>
      <c r="RYL44" s="78"/>
      <c r="RYM44" s="78"/>
      <c r="RYN44" s="78"/>
      <c r="RYO44" s="78"/>
      <c r="RYP44" s="78"/>
      <c r="RYQ44" s="78"/>
      <c r="RYR44" s="78"/>
      <c r="RYS44" s="78"/>
      <c r="RYT44" s="78"/>
      <c r="RYU44" s="78"/>
      <c r="RYV44" s="78"/>
      <c r="RYW44" s="78"/>
      <c r="RYX44" s="78"/>
      <c r="RYY44" s="78"/>
      <c r="RYZ44" s="78"/>
      <c r="RZA44" s="78"/>
      <c r="RZB44" s="78"/>
      <c r="RZC44" s="78"/>
      <c r="RZD44" s="78"/>
      <c r="RZE44" s="78"/>
      <c r="RZF44" s="78"/>
      <c r="RZG44" s="78"/>
      <c r="RZH44" s="78"/>
      <c r="RZI44" s="78"/>
      <c r="RZJ44" s="78"/>
      <c r="RZK44" s="78"/>
      <c r="RZL44" s="78"/>
      <c r="RZM44" s="78"/>
      <c r="RZN44" s="78"/>
      <c r="RZO44" s="78"/>
      <c r="RZP44" s="78"/>
      <c r="RZQ44" s="78"/>
      <c r="RZR44" s="78"/>
      <c r="RZS44" s="78"/>
      <c r="RZT44" s="78"/>
      <c r="RZU44" s="78"/>
      <c r="RZV44" s="78"/>
      <c r="RZW44" s="78"/>
      <c r="RZX44" s="78"/>
      <c r="RZY44" s="78"/>
      <c r="RZZ44" s="78"/>
      <c r="SAA44" s="78"/>
      <c r="SAB44" s="78"/>
      <c r="SAC44" s="78"/>
      <c r="SAD44" s="78"/>
      <c r="SAE44" s="78"/>
      <c r="SAF44" s="78"/>
      <c r="SAG44" s="78"/>
      <c r="SAH44" s="78"/>
      <c r="SAI44" s="78"/>
      <c r="SAJ44" s="78"/>
      <c r="SAK44" s="78"/>
      <c r="SAL44" s="78"/>
      <c r="SAM44" s="78"/>
      <c r="SAN44" s="78"/>
      <c r="SAO44" s="78"/>
      <c r="SAP44" s="78"/>
      <c r="SAQ44" s="78"/>
      <c r="SAR44" s="78"/>
      <c r="SAS44" s="78"/>
      <c r="SAT44" s="78"/>
      <c r="SAU44" s="78"/>
      <c r="SAV44" s="78"/>
      <c r="SAW44" s="78"/>
      <c r="SAX44" s="78"/>
      <c r="SAY44" s="78"/>
      <c r="SAZ44" s="78"/>
      <c r="SBA44" s="78"/>
      <c r="SBB44" s="78"/>
      <c r="SBC44" s="78"/>
      <c r="SBD44" s="78"/>
      <c r="SBE44" s="78"/>
      <c r="SBF44" s="78"/>
      <c r="SBG44" s="78"/>
      <c r="SBH44" s="78"/>
      <c r="SBI44" s="78"/>
      <c r="SBJ44" s="78"/>
      <c r="SBK44" s="78"/>
      <c r="SBL44" s="78"/>
      <c r="SBM44" s="78"/>
      <c r="SBN44" s="78"/>
      <c r="SBO44" s="78"/>
      <c r="SBP44" s="78"/>
      <c r="SBQ44" s="78"/>
      <c r="SBR44" s="78"/>
      <c r="SBS44" s="78"/>
      <c r="SBT44" s="78"/>
      <c r="SBU44" s="78"/>
      <c r="SBV44" s="78"/>
      <c r="SBW44" s="78"/>
      <c r="SBX44" s="78"/>
      <c r="SBY44" s="78"/>
      <c r="SBZ44" s="78"/>
      <c r="SCA44" s="78"/>
      <c r="SCB44" s="78"/>
      <c r="SCC44" s="78"/>
      <c r="SCD44" s="78"/>
      <c r="SCE44" s="78"/>
      <c r="SCF44" s="78"/>
      <c r="SCG44" s="78"/>
      <c r="SCH44" s="78"/>
      <c r="SCI44" s="78"/>
      <c r="SCJ44" s="78"/>
      <c r="SCK44" s="78"/>
      <c r="SCL44" s="78"/>
      <c r="SCM44" s="78"/>
      <c r="SCN44" s="78"/>
      <c r="SCO44" s="78"/>
      <c r="SCP44" s="78"/>
      <c r="SCQ44" s="78"/>
      <c r="SCR44" s="78"/>
      <c r="SCS44" s="78"/>
      <c r="SCT44" s="78"/>
      <c r="SCU44" s="78"/>
      <c r="SCV44" s="78"/>
      <c r="SCW44" s="78"/>
      <c r="SCX44" s="78"/>
      <c r="SCY44" s="78"/>
      <c r="SCZ44" s="78"/>
      <c r="SDA44" s="78"/>
      <c r="SDB44" s="78"/>
      <c r="SDC44" s="78"/>
      <c r="SDD44" s="78"/>
      <c r="SDE44" s="78"/>
      <c r="SDF44" s="78"/>
      <c r="SDG44" s="78"/>
      <c r="SDH44" s="78"/>
      <c r="SDI44" s="78"/>
      <c r="SDJ44" s="78"/>
      <c r="SDK44" s="78"/>
      <c r="SDL44" s="78"/>
      <c r="SDM44" s="78"/>
      <c r="SDN44" s="78"/>
      <c r="SDO44" s="78"/>
      <c r="SDP44" s="78"/>
      <c r="SDQ44" s="78"/>
      <c r="SDR44" s="78"/>
      <c r="SDS44" s="78"/>
      <c r="SDT44" s="78"/>
      <c r="SDU44" s="78"/>
      <c r="SDV44" s="78"/>
      <c r="SDW44" s="78"/>
      <c r="SDX44" s="78"/>
      <c r="SDY44" s="78"/>
      <c r="SDZ44" s="78"/>
      <c r="SEA44" s="78"/>
      <c r="SEB44" s="78"/>
      <c r="SEC44" s="78"/>
      <c r="SED44" s="78"/>
      <c r="SEE44" s="78"/>
      <c r="SEF44" s="78"/>
      <c r="SEG44" s="78"/>
      <c r="SEH44" s="78"/>
      <c r="SEI44" s="78"/>
      <c r="SEJ44" s="78"/>
      <c r="SEK44" s="78"/>
      <c r="SEL44" s="78"/>
      <c r="SEM44" s="78"/>
      <c r="SEN44" s="78"/>
      <c r="SEO44" s="78"/>
      <c r="SEP44" s="78"/>
      <c r="SEQ44" s="78"/>
      <c r="SER44" s="78"/>
      <c r="SES44" s="78"/>
      <c r="SET44" s="78"/>
      <c r="SEU44" s="78"/>
      <c r="SEV44" s="78"/>
      <c r="SEW44" s="78"/>
      <c r="SEX44" s="78"/>
      <c r="SEY44" s="78"/>
      <c r="SEZ44" s="78"/>
      <c r="SFA44" s="78"/>
      <c r="SFB44" s="78"/>
      <c r="SFC44" s="78"/>
      <c r="SFD44" s="78"/>
      <c r="SFE44" s="78"/>
      <c r="SFF44" s="78"/>
      <c r="SFG44" s="78"/>
      <c r="SFH44" s="78"/>
      <c r="SFI44" s="78"/>
      <c r="SFJ44" s="78"/>
      <c r="SFK44" s="78"/>
      <c r="SFL44" s="78"/>
      <c r="SFM44" s="78"/>
      <c r="SFN44" s="78"/>
      <c r="SFO44" s="78"/>
      <c r="SFP44" s="78"/>
      <c r="SFQ44" s="78"/>
      <c r="SFR44" s="78"/>
      <c r="SFS44" s="78"/>
      <c r="SFT44" s="78"/>
      <c r="SFU44" s="78"/>
      <c r="SFV44" s="78"/>
      <c r="SFW44" s="78"/>
      <c r="SFX44" s="78"/>
      <c r="SFY44" s="78"/>
      <c r="SFZ44" s="78"/>
      <c r="SGA44" s="78"/>
      <c r="SGB44" s="78"/>
      <c r="SGC44" s="78"/>
      <c r="SGD44" s="78"/>
      <c r="SGE44" s="78"/>
      <c r="SGF44" s="78"/>
      <c r="SGG44" s="78"/>
      <c r="SGH44" s="78"/>
      <c r="SGI44" s="78"/>
      <c r="SGJ44" s="78"/>
      <c r="SGK44" s="78"/>
      <c r="SGL44" s="78"/>
      <c r="SGM44" s="78"/>
      <c r="SGN44" s="78"/>
      <c r="SGO44" s="78"/>
      <c r="SGP44" s="78"/>
      <c r="SGQ44" s="78"/>
      <c r="SGR44" s="78"/>
      <c r="SGS44" s="78"/>
      <c r="SGT44" s="78"/>
      <c r="SGU44" s="78"/>
      <c r="SGV44" s="78"/>
      <c r="SGW44" s="78"/>
      <c r="SGX44" s="78"/>
      <c r="SGY44" s="78"/>
      <c r="SGZ44" s="78"/>
      <c r="SHA44" s="78"/>
      <c r="SHB44" s="78"/>
      <c r="SHC44" s="78"/>
      <c r="SHD44" s="78"/>
      <c r="SHE44" s="78"/>
      <c r="SHF44" s="78"/>
      <c r="SHG44" s="78"/>
      <c r="SHH44" s="78"/>
      <c r="SHI44" s="78"/>
      <c r="SHJ44" s="78"/>
      <c r="SHK44" s="78"/>
      <c r="SHL44" s="78"/>
      <c r="SHM44" s="78"/>
      <c r="SHN44" s="78"/>
      <c r="SHO44" s="78"/>
      <c r="SHP44" s="78"/>
      <c r="SHQ44" s="78"/>
      <c r="SHR44" s="78"/>
      <c r="SHS44" s="78"/>
      <c r="SHT44" s="78"/>
      <c r="SHU44" s="78"/>
      <c r="SHV44" s="78"/>
      <c r="SHW44" s="78"/>
      <c r="SHX44" s="78"/>
      <c r="SHY44" s="78"/>
      <c r="SHZ44" s="78"/>
      <c r="SIA44" s="78"/>
      <c r="SIB44" s="78"/>
      <c r="SIC44" s="78"/>
      <c r="SID44" s="78"/>
      <c r="SIE44" s="78"/>
      <c r="SIF44" s="78"/>
      <c r="SIG44" s="78"/>
      <c r="SIH44" s="78"/>
      <c r="SII44" s="78"/>
      <c r="SIJ44" s="78"/>
      <c r="SIK44" s="78"/>
      <c r="SIL44" s="78"/>
      <c r="SIM44" s="78"/>
      <c r="SIN44" s="78"/>
      <c r="SIO44" s="78"/>
      <c r="SIP44" s="78"/>
      <c r="SIQ44" s="78"/>
      <c r="SIR44" s="78"/>
      <c r="SIS44" s="78"/>
      <c r="SIT44" s="78"/>
      <c r="SIU44" s="78"/>
      <c r="SIV44" s="78"/>
      <c r="SIW44" s="78"/>
      <c r="SIX44" s="78"/>
      <c r="SIY44" s="78"/>
      <c r="SIZ44" s="78"/>
      <c r="SJA44" s="78"/>
      <c r="SJB44" s="78"/>
      <c r="SJC44" s="78"/>
      <c r="SJD44" s="78"/>
      <c r="SJE44" s="78"/>
      <c r="SJF44" s="78"/>
      <c r="SJG44" s="78"/>
      <c r="SJH44" s="78"/>
      <c r="SJI44" s="78"/>
      <c r="SJJ44" s="78"/>
      <c r="SJK44" s="78"/>
      <c r="SJL44" s="78"/>
      <c r="SJM44" s="78"/>
      <c r="SJN44" s="78"/>
      <c r="SJO44" s="78"/>
      <c r="SJP44" s="78"/>
      <c r="SJQ44" s="78"/>
      <c r="SJR44" s="78"/>
      <c r="SJS44" s="78"/>
      <c r="SJT44" s="78"/>
      <c r="SJU44" s="78"/>
      <c r="SJV44" s="78"/>
      <c r="SJW44" s="78"/>
      <c r="SJX44" s="78"/>
      <c r="SJY44" s="78"/>
      <c r="SJZ44" s="78"/>
      <c r="SKA44" s="78"/>
      <c r="SKB44" s="78"/>
      <c r="SKC44" s="78"/>
      <c r="SKD44" s="78"/>
      <c r="SKE44" s="78"/>
      <c r="SKF44" s="78"/>
      <c r="SKG44" s="78"/>
      <c r="SKH44" s="78"/>
      <c r="SKI44" s="78"/>
      <c r="SKJ44" s="78"/>
      <c r="SKK44" s="78"/>
      <c r="SKL44" s="78"/>
      <c r="SKM44" s="78"/>
      <c r="SKN44" s="78"/>
      <c r="SKO44" s="78"/>
      <c r="SKP44" s="78"/>
      <c r="SKQ44" s="78"/>
      <c r="SKR44" s="78"/>
      <c r="SKS44" s="78"/>
      <c r="SKT44" s="78"/>
      <c r="SKU44" s="78"/>
      <c r="SKV44" s="78"/>
      <c r="SKW44" s="78"/>
      <c r="SKX44" s="78"/>
      <c r="SKY44" s="78"/>
      <c r="SKZ44" s="78"/>
      <c r="SLA44" s="78"/>
      <c r="SLB44" s="78"/>
      <c r="SLC44" s="78"/>
      <c r="SLD44" s="78"/>
      <c r="SLE44" s="78"/>
      <c r="SLF44" s="78"/>
      <c r="SLG44" s="78"/>
      <c r="SLH44" s="78"/>
      <c r="SLI44" s="78"/>
      <c r="SLJ44" s="78"/>
      <c r="SLK44" s="78"/>
      <c r="SLL44" s="78"/>
      <c r="SLM44" s="78"/>
      <c r="SLN44" s="78"/>
      <c r="SLO44" s="78"/>
      <c r="SLP44" s="78"/>
      <c r="SLQ44" s="78"/>
      <c r="SLR44" s="78"/>
      <c r="SLS44" s="78"/>
      <c r="SLT44" s="78"/>
      <c r="SLU44" s="78"/>
      <c r="SLV44" s="78"/>
      <c r="SLW44" s="78"/>
      <c r="SLX44" s="78"/>
      <c r="SLY44" s="78"/>
      <c r="SLZ44" s="78"/>
      <c r="SMA44" s="78"/>
      <c r="SMB44" s="78"/>
      <c r="SMC44" s="78"/>
      <c r="SMD44" s="78"/>
      <c r="SME44" s="78"/>
      <c r="SMF44" s="78"/>
      <c r="SMG44" s="78"/>
      <c r="SMH44" s="78"/>
      <c r="SMI44" s="78"/>
      <c r="SMJ44" s="78"/>
      <c r="SMK44" s="78"/>
      <c r="SML44" s="78"/>
      <c r="SMM44" s="78"/>
      <c r="SMN44" s="78"/>
      <c r="SMO44" s="78"/>
      <c r="SMP44" s="78"/>
      <c r="SMQ44" s="78"/>
      <c r="SMR44" s="78"/>
      <c r="SMS44" s="78"/>
      <c r="SMT44" s="78"/>
      <c r="SMU44" s="78"/>
      <c r="SMV44" s="78"/>
      <c r="SMW44" s="78"/>
      <c r="SMX44" s="78"/>
      <c r="SMY44" s="78"/>
      <c r="SMZ44" s="78"/>
      <c r="SNA44" s="78"/>
      <c r="SNB44" s="78"/>
      <c r="SNC44" s="78"/>
      <c r="SND44" s="78"/>
      <c r="SNE44" s="78"/>
      <c r="SNF44" s="78"/>
      <c r="SNG44" s="78"/>
      <c r="SNH44" s="78"/>
      <c r="SNI44" s="78"/>
      <c r="SNJ44" s="78"/>
      <c r="SNK44" s="78"/>
      <c r="SNL44" s="78"/>
      <c r="SNM44" s="78"/>
      <c r="SNN44" s="78"/>
      <c r="SNO44" s="78"/>
      <c r="SNP44" s="78"/>
      <c r="SNQ44" s="78"/>
      <c r="SNR44" s="78"/>
      <c r="SNS44" s="78"/>
      <c r="SNT44" s="78"/>
      <c r="SNU44" s="78"/>
      <c r="SNV44" s="78"/>
      <c r="SNW44" s="78"/>
      <c r="SNX44" s="78"/>
      <c r="SNY44" s="78"/>
      <c r="SNZ44" s="78"/>
      <c r="SOA44" s="78"/>
      <c r="SOB44" s="78"/>
      <c r="SOC44" s="78"/>
      <c r="SOD44" s="78"/>
      <c r="SOE44" s="78"/>
      <c r="SOF44" s="78"/>
      <c r="SOG44" s="78"/>
      <c r="SOH44" s="78"/>
      <c r="SOI44" s="78"/>
      <c r="SOJ44" s="78"/>
      <c r="SOK44" s="78"/>
      <c r="SOL44" s="78"/>
      <c r="SOM44" s="78"/>
      <c r="SON44" s="78"/>
      <c r="SOO44" s="78"/>
      <c r="SOP44" s="78"/>
      <c r="SOQ44" s="78"/>
      <c r="SOR44" s="78"/>
      <c r="SOS44" s="78"/>
      <c r="SOT44" s="78"/>
      <c r="SOU44" s="78"/>
      <c r="SOV44" s="78"/>
      <c r="SOW44" s="78"/>
      <c r="SOX44" s="78"/>
      <c r="SOY44" s="78"/>
      <c r="SOZ44" s="78"/>
      <c r="SPA44" s="78"/>
      <c r="SPB44" s="78"/>
      <c r="SPC44" s="78"/>
      <c r="SPD44" s="78"/>
      <c r="SPE44" s="78"/>
      <c r="SPF44" s="78"/>
      <c r="SPG44" s="78"/>
      <c r="SPH44" s="78"/>
      <c r="SPI44" s="78"/>
      <c r="SPJ44" s="78"/>
      <c r="SPK44" s="78"/>
      <c r="SPL44" s="78"/>
      <c r="SPM44" s="78"/>
      <c r="SPN44" s="78"/>
      <c r="SPO44" s="78"/>
      <c r="SPP44" s="78"/>
      <c r="SPQ44" s="78"/>
      <c r="SPR44" s="78"/>
      <c r="SPS44" s="78"/>
      <c r="SPT44" s="78"/>
      <c r="SPU44" s="78"/>
      <c r="SPV44" s="78"/>
      <c r="SPW44" s="78"/>
      <c r="SPX44" s="78"/>
      <c r="SPY44" s="78"/>
      <c r="SPZ44" s="78"/>
      <c r="SQA44" s="78"/>
      <c r="SQB44" s="78"/>
      <c r="SQC44" s="78"/>
      <c r="SQD44" s="78"/>
      <c r="SQE44" s="78"/>
      <c r="SQF44" s="78"/>
      <c r="SQG44" s="78"/>
      <c r="SQH44" s="78"/>
      <c r="SQI44" s="78"/>
      <c r="SQJ44" s="78"/>
      <c r="SQK44" s="78"/>
      <c r="SQL44" s="78"/>
      <c r="SQM44" s="78"/>
      <c r="SQN44" s="78"/>
      <c r="SQO44" s="78"/>
      <c r="SQP44" s="78"/>
      <c r="SQQ44" s="78"/>
      <c r="SQR44" s="78"/>
      <c r="SQS44" s="78"/>
      <c r="SQT44" s="78"/>
      <c r="SQU44" s="78"/>
      <c r="SQV44" s="78"/>
      <c r="SQW44" s="78"/>
      <c r="SQX44" s="78"/>
      <c r="SQY44" s="78"/>
      <c r="SQZ44" s="78"/>
      <c r="SRA44" s="78"/>
      <c r="SRB44" s="78"/>
      <c r="SRC44" s="78"/>
      <c r="SRD44" s="78"/>
      <c r="SRE44" s="78"/>
      <c r="SRF44" s="78"/>
      <c r="SRG44" s="78"/>
      <c r="SRH44" s="78"/>
      <c r="SRI44" s="78"/>
      <c r="SRJ44" s="78"/>
      <c r="SRK44" s="78"/>
      <c r="SRL44" s="78"/>
      <c r="SRM44" s="78"/>
      <c r="SRN44" s="78"/>
      <c r="SRO44" s="78"/>
      <c r="SRP44" s="78"/>
      <c r="SRQ44" s="78"/>
      <c r="SRR44" s="78"/>
      <c r="SRS44" s="78"/>
      <c r="SRT44" s="78"/>
      <c r="SRU44" s="78"/>
      <c r="SRV44" s="78"/>
      <c r="SRW44" s="78"/>
      <c r="SRX44" s="78"/>
      <c r="SRY44" s="78"/>
      <c r="SRZ44" s="78"/>
      <c r="SSA44" s="78"/>
      <c r="SSB44" s="78"/>
      <c r="SSC44" s="78"/>
      <c r="SSD44" s="78"/>
      <c r="SSE44" s="78"/>
      <c r="SSF44" s="78"/>
      <c r="SSG44" s="78"/>
      <c r="SSH44" s="78"/>
      <c r="SSI44" s="78"/>
      <c r="SSJ44" s="78"/>
      <c r="SSK44" s="78"/>
      <c r="SSL44" s="78"/>
      <c r="SSM44" s="78"/>
      <c r="SSN44" s="78"/>
      <c r="SSO44" s="78"/>
      <c r="SSP44" s="78"/>
      <c r="SSQ44" s="78"/>
      <c r="SSR44" s="78"/>
      <c r="SSS44" s="78"/>
      <c r="SST44" s="78"/>
      <c r="SSU44" s="78"/>
      <c r="SSV44" s="78"/>
      <c r="SSW44" s="78"/>
      <c r="SSX44" s="78"/>
      <c r="SSY44" s="78"/>
      <c r="SSZ44" s="78"/>
      <c r="STA44" s="78"/>
      <c r="STB44" s="78"/>
      <c r="STC44" s="78"/>
      <c r="STD44" s="78"/>
      <c r="STE44" s="78"/>
      <c r="STF44" s="78"/>
      <c r="STG44" s="78"/>
      <c r="STH44" s="78"/>
      <c r="STI44" s="78"/>
      <c r="STJ44" s="78"/>
      <c r="STK44" s="78"/>
      <c r="STL44" s="78"/>
      <c r="STM44" s="78"/>
      <c r="STN44" s="78"/>
      <c r="STO44" s="78"/>
      <c r="STP44" s="78"/>
      <c r="STQ44" s="78"/>
      <c r="STR44" s="78"/>
      <c r="STS44" s="78"/>
      <c r="STT44" s="78"/>
      <c r="STU44" s="78"/>
      <c r="STV44" s="78"/>
      <c r="STW44" s="78"/>
      <c r="STX44" s="78"/>
      <c r="STY44" s="78"/>
      <c r="STZ44" s="78"/>
      <c r="SUA44" s="78"/>
      <c r="SUB44" s="78"/>
      <c r="SUC44" s="78"/>
      <c r="SUD44" s="78"/>
      <c r="SUE44" s="78"/>
      <c r="SUF44" s="78"/>
      <c r="SUG44" s="78"/>
      <c r="SUH44" s="78"/>
      <c r="SUI44" s="78"/>
      <c r="SUJ44" s="78"/>
      <c r="SUK44" s="78"/>
      <c r="SUL44" s="78"/>
      <c r="SUM44" s="78"/>
      <c r="SUN44" s="78"/>
      <c r="SUO44" s="78"/>
      <c r="SUP44" s="78"/>
      <c r="SUQ44" s="78"/>
      <c r="SUR44" s="78"/>
      <c r="SUS44" s="78"/>
      <c r="SUT44" s="78"/>
      <c r="SUU44" s="78"/>
      <c r="SUV44" s="78"/>
      <c r="SUW44" s="78"/>
      <c r="SUX44" s="78"/>
      <c r="SUY44" s="78"/>
      <c r="SUZ44" s="78"/>
      <c r="SVA44" s="78"/>
      <c r="SVB44" s="78"/>
      <c r="SVC44" s="78"/>
      <c r="SVD44" s="78"/>
      <c r="SVE44" s="78"/>
      <c r="SVF44" s="78"/>
      <c r="SVG44" s="78"/>
      <c r="SVH44" s="78"/>
      <c r="SVI44" s="78"/>
      <c r="SVJ44" s="78"/>
      <c r="SVK44" s="78"/>
      <c r="SVL44" s="78"/>
      <c r="SVM44" s="78"/>
      <c r="SVN44" s="78"/>
      <c r="SVO44" s="78"/>
      <c r="SVP44" s="78"/>
      <c r="SVQ44" s="78"/>
      <c r="SVR44" s="78"/>
      <c r="SVS44" s="78"/>
      <c r="SVT44" s="78"/>
      <c r="SVU44" s="78"/>
      <c r="SVV44" s="78"/>
      <c r="SVW44" s="78"/>
      <c r="SVX44" s="78"/>
      <c r="SVY44" s="78"/>
      <c r="SVZ44" s="78"/>
      <c r="SWA44" s="78"/>
      <c r="SWB44" s="78"/>
      <c r="SWC44" s="78"/>
      <c r="SWD44" s="78"/>
      <c r="SWE44" s="78"/>
      <c r="SWF44" s="78"/>
      <c r="SWG44" s="78"/>
      <c r="SWH44" s="78"/>
      <c r="SWI44" s="78"/>
      <c r="SWJ44" s="78"/>
      <c r="SWK44" s="78"/>
      <c r="SWL44" s="78"/>
      <c r="SWM44" s="78"/>
      <c r="SWN44" s="78"/>
      <c r="SWO44" s="78"/>
      <c r="SWP44" s="78"/>
      <c r="SWQ44" s="78"/>
      <c r="SWR44" s="78"/>
      <c r="SWS44" s="78"/>
      <c r="SWT44" s="78"/>
      <c r="SWU44" s="78"/>
      <c r="SWV44" s="78"/>
      <c r="SWW44" s="78"/>
      <c r="SWX44" s="78"/>
      <c r="SWY44" s="78"/>
      <c r="SWZ44" s="78"/>
      <c r="SXA44" s="78"/>
      <c r="SXB44" s="78"/>
      <c r="SXC44" s="78"/>
      <c r="SXD44" s="78"/>
      <c r="SXE44" s="78"/>
      <c r="SXF44" s="78"/>
      <c r="SXG44" s="78"/>
      <c r="SXH44" s="78"/>
      <c r="SXI44" s="78"/>
      <c r="SXJ44" s="78"/>
      <c r="SXK44" s="78"/>
      <c r="SXL44" s="78"/>
      <c r="SXM44" s="78"/>
      <c r="SXN44" s="78"/>
      <c r="SXO44" s="78"/>
      <c r="SXP44" s="78"/>
      <c r="SXQ44" s="78"/>
      <c r="SXR44" s="78"/>
      <c r="SXS44" s="78"/>
      <c r="SXT44" s="78"/>
      <c r="SXU44" s="78"/>
      <c r="SXV44" s="78"/>
      <c r="SXW44" s="78"/>
      <c r="SXX44" s="78"/>
      <c r="SXY44" s="78"/>
      <c r="SXZ44" s="78"/>
      <c r="SYA44" s="78"/>
      <c r="SYB44" s="78"/>
      <c r="SYC44" s="78"/>
      <c r="SYD44" s="78"/>
      <c r="SYE44" s="78"/>
      <c r="SYF44" s="78"/>
      <c r="SYG44" s="78"/>
      <c r="SYH44" s="78"/>
      <c r="SYI44" s="78"/>
      <c r="SYJ44" s="78"/>
      <c r="SYK44" s="78"/>
      <c r="SYL44" s="78"/>
      <c r="SYM44" s="78"/>
      <c r="SYN44" s="78"/>
      <c r="SYO44" s="78"/>
      <c r="SYP44" s="78"/>
      <c r="SYQ44" s="78"/>
      <c r="SYR44" s="78"/>
      <c r="SYS44" s="78"/>
      <c r="SYT44" s="78"/>
      <c r="SYU44" s="78"/>
      <c r="SYV44" s="78"/>
      <c r="SYW44" s="78"/>
      <c r="SYX44" s="78"/>
      <c r="SYY44" s="78"/>
      <c r="SYZ44" s="78"/>
      <c r="SZA44" s="78"/>
      <c r="SZB44" s="78"/>
      <c r="SZC44" s="78"/>
      <c r="SZD44" s="78"/>
      <c r="SZE44" s="78"/>
      <c r="SZF44" s="78"/>
      <c r="SZG44" s="78"/>
      <c r="SZH44" s="78"/>
      <c r="SZI44" s="78"/>
      <c r="SZJ44" s="78"/>
      <c r="SZK44" s="78"/>
      <c r="SZL44" s="78"/>
      <c r="SZM44" s="78"/>
      <c r="SZN44" s="78"/>
      <c r="SZO44" s="78"/>
      <c r="SZP44" s="78"/>
      <c r="SZQ44" s="78"/>
      <c r="SZR44" s="78"/>
      <c r="SZS44" s="78"/>
      <c r="SZT44" s="78"/>
      <c r="SZU44" s="78"/>
      <c r="SZV44" s="78"/>
      <c r="SZW44" s="78"/>
      <c r="SZX44" s="78"/>
      <c r="SZY44" s="78"/>
      <c r="SZZ44" s="78"/>
      <c r="TAA44" s="78"/>
      <c r="TAB44" s="78"/>
      <c r="TAC44" s="78"/>
      <c r="TAD44" s="78"/>
      <c r="TAE44" s="78"/>
      <c r="TAF44" s="78"/>
      <c r="TAG44" s="78"/>
      <c r="TAH44" s="78"/>
      <c r="TAI44" s="78"/>
      <c r="TAJ44" s="78"/>
      <c r="TAK44" s="78"/>
      <c r="TAL44" s="78"/>
      <c r="TAM44" s="78"/>
      <c r="TAN44" s="78"/>
      <c r="TAO44" s="78"/>
      <c r="TAP44" s="78"/>
      <c r="TAQ44" s="78"/>
      <c r="TAR44" s="78"/>
      <c r="TAS44" s="78"/>
      <c r="TAT44" s="78"/>
      <c r="TAU44" s="78"/>
      <c r="TAV44" s="78"/>
      <c r="TAW44" s="78"/>
      <c r="TAX44" s="78"/>
      <c r="TAY44" s="78"/>
      <c r="TAZ44" s="78"/>
      <c r="TBA44" s="78"/>
      <c r="TBB44" s="78"/>
      <c r="TBC44" s="78"/>
      <c r="TBD44" s="78"/>
      <c r="TBE44" s="78"/>
      <c r="TBF44" s="78"/>
      <c r="TBG44" s="78"/>
      <c r="TBH44" s="78"/>
      <c r="TBI44" s="78"/>
      <c r="TBJ44" s="78"/>
      <c r="TBK44" s="78"/>
      <c r="TBL44" s="78"/>
      <c r="TBM44" s="78"/>
      <c r="TBN44" s="78"/>
      <c r="TBO44" s="78"/>
      <c r="TBP44" s="78"/>
      <c r="TBQ44" s="78"/>
      <c r="TBR44" s="78"/>
      <c r="TBS44" s="78"/>
      <c r="TBT44" s="78"/>
      <c r="TBU44" s="78"/>
      <c r="TBV44" s="78"/>
      <c r="TBW44" s="78"/>
      <c r="TBX44" s="78"/>
      <c r="TBY44" s="78"/>
      <c r="TBZ44" s="78"/>
      <c r="TCA44" s="78"/>
      <c r="TCB44" s="78"/>
      <c r="TCC44" s="78"/>
      <c r="TCD44" s="78"/>
      <c r="TCE44" s="78"/>
      <c r="TCF44" s="78"/>
      <c r="TCG44" s="78"/>
      <c r="TCH44" s="78"/>
      <c r="TCI44" s="78"/>
      <c r="TCJ44" s="78"/>
      <c r="TCK44" s="78"/>
      <c r="TCL44" s="78"/>
      <c r="TCM44" s="78"/>
      <c r="TCN44" s="78"/>
      <c r="TCO44" s="78"/>
      <c r="TCP44" s="78"/>
      <c r="TCQ44" s="78"/>
      <c r="TCR44" s="78"/>
      <c r="TCS44" s="78"/>
      <c r="TCT44" s="78"/>
      <c r="TCU44" s="78"/>
      <c r="TCV44" s="78"/>
      <c r="TCW44" s="78"/>
      <c r="TCX44" s="78"/>
      <c r="TCY44" s="78"/>
      <c r="TCZ44" s="78"/>
      <c r="TDA44" s="78"/>
      <c r="TDB44" s="78"/>
      <c r="TDC44" s="78"/>
      <c r="TDD44" s="78"/>
      <c r="TDE44" s="78"/>
      <c r="TDF44" s="78"/>
      <c r="TDG44" s="78"/>
      <c r="TDH44" s="78"/>
      <c r="TDI44" s="78"/>
      <c r="TDJ44" s="78"/>
      <c r="TDK44" s="78"/>
      <c r="TDL44" s="78"/>
      <c r="TDM44" s="78"/>
      <c r="TDN44" s="78"/>
      <c r="TDO44" s="78"/>
      <c r="TDP44" s="78"/>
      <c r="TDQ44" s="78"/>
      <c r="TDR44" s="78"/>
      <c r="TDS44" s="78"/>
      <c r="TDT44" s="78"/>
      <c r="TDU44" s="78"/>
      <c r="TDV44" s="78"/>
      <c r="TDW44" s="78"/>
      <c r="TDX44" s="78"/>
      <c r="TDY44" s="78"/>
      <c r="TDZ44" s="78"/>
      <c r="TEA44" s="78"/>
      <c r="TEB44" s="78"/>
      <c r="TEC44" s="78"/>
      <c r="TED44" s="78"/>
      <c r="TEE44" s="78"/>
      <c r="TEF44" s="78"/>
      <c r="TEG44" s="78"/>
      <c r="TEH44" s="78"/>
      <c r="TEI44" s="78"/>
      <c r="TEJ44" s="78"/>
      <c r="TEK44" s="78"/>
      <c r="TEL44" s="78"/>
      <c r="TEM44" s="78"/>
      <c r="TEN44" s="78"/>
      <c r="TEO44" s="78"/>
      <c r="TEP44" s="78"/>
      <c r="TEQ44" s="78"/>
      <c r="TER44" s="78"/>
      <c r="TES44" s="78"/>
      <c r="TET44" s="78"/>
      <c r="TEU44" s="78"/>
      <c r="TEV44" s="78"/>
      <c r="TEW44" s="78"/>
      <c r="TEX44" s="78"/>
      <c r="TEY44" s="78"/>
      <c r="TEZ44" s="78"/>
      <c r="TFA44" s="78"/>
      <c r="TFB44" s="78"/>
      <c r="TFC44" s="78"/>
      <c r="TFD44" s="78"/>
      <c r="TFE44" s="78"/>
      <c r="TFF44" s="78"/>
      <c r="TFG44" s="78"/>
      <c r="TFH44" s="78"/>
      <c r="TFI44" s="78"/>
      <c r="TFJ44" s="78"/>
      <c r="TFK44" s="78"/>
      <c r="TFL44" s="78"/>
      <c r="TFM44" s="78"/>
      <c r="TFN44" s="78"/>
      <c r="TFO44" s="78"/>
      <c r="TFP44" s="78"/>
      <c r="TFQ44" s="78"/>
      <c r="TFR44" s="78"/>
      <c r="TFS44" s="78"/>
      <c r="TFT44" s="78"/>
      <c r="TFU44" s="78"/>
      <c r="TFV44" s="78"/>
      <c r="TFW44" s="78"/>
      <c r="TFX44" s="78"/>
      <c r="TFY44" s="78"/>
      <c r="TFZ44" s="78"/>
      <c r="TGA44" s="78"/>
      <c r="TGB44" s="78"/>
      <c r="TGC44" s="78"/>
      <c r="TGD44" s="78"/>
      <c r="TGE44" s="78"/>
      <c r="TGF44" s="78"/>
      <c r="TGG44" s="78"/>
      <c r="TGH44" s="78"/>
      <c r="TGI44" s="78"/>
      <c r="TGJ44" s="78"/>
      <c r="TGK44" s="78"/>
      <c r="TGL44" s="78"/>
      <c r="TGM44" s="78"/>
      <c r="TGN44" s="78"/>
      <c r="TGO44" s="78"/>
      <c r="TGP44" s="78"/>
      <c r="TGQ44" s="78"/>
      <c r="TGR44" s="78"/>
      <c r="TGS44" s="78"/>
      <c r="TGT44" s="78"/>
      <c r="TGU44" s="78"/>
      <c r="TGV44" s="78"/>
      <c r="TGW44" s="78"/>
      <c r="TGX44" s="78"/>
      <c r="TGY44" s="78"/>
      <c r="TGZ44" s="78"/>
      <c r="THA44" s="78"/>
      <c r="THB44" s="78"/>
      <c r="THC44" s="78"/>
      <c r="THD44" s="78"/>
      <c r="THE44" s="78"/>
      <c r="THF44" s="78"/>
      <c r="THG44" s="78"/>
      <c r="THH44" s="78"/>
      <c r="THI44" s="78"/>
      <c r="THJ44" s="78"/>
      <c r="THK44" s="78"/>
      <c r="THL44" s="78"/>
      <c r="THM44" s="78"/>
      <c r="THN44" s="78"/>
      <c r="THO44" s="78"/>
      <c r="THP44" s="78"/>
      <c r="THQ44" s="78"/>
      <c r="THR44" s="78"/>
      <c r="THS44" s="78"/>
      <c r="THT44" s="78"/>
      <c r="THU44" s="78"/>
      <c r="THV44" s="78"/>
      <c r="THW44" s="78"/>
      <c r="THX44" s="78"/>
      <c r="THY44" s="78"/>
      <c r="THZ44" s="78"/>
      <c r="TIA44" s="78"/>
      <c r="TIB44" s="78"/>
      <c r="TIC44" s="78"/>
      <c r="TID44" s="78"/>
      <c r="TIE44" s="78"/>
      <c r="TIF44" s="78"/>
      <c r="TIG44" s="78"/>
      <c r="TIH44" s="78"/>
      <c r="TII44" s="78"/>
      <c r="TIJ44" s="78"/>
      <c r="TIK44" s="78"/>
      <c r="TIL44" s="78"/>
      <c r="TIM44" s="78"/>
      <c r="TIN44" s="78"/>
      <c r="TIO44" s="78"/>
      <c r="TIP44" s="78"/>
      <c r="TIQ44" s="78"/>
      <c r="TIR44" s="78"/>
      <c r="TIS44" s="78"/>
      <c r="TIT44" s="78"/>
      <c r="TIU44" s="78"/>
      <c r="TIV44" s="78"/>
      <c r="TIW44" s="78"/>
      <c r="TIX44" s="78"/>
      <c r="TIY44" s="78"/>
      <c r="TIZ44" s="78"/>
      <c r="TJA44" s="78"/>
      <c r="TJB44" s="78"/>
      <c r="TJC44" s="78"/>
      <c r="TJD44" s="78"/>
      <c r="TJE44" s="78"/>
      <c r="TJF44" s="78"/>
      <c r="TJG44" s="78"/>
      <c r="TJH44" s="78"/>
      <c r="TJI44" s="78"/>
      <c r="TJJ44" s="78"/>
      <c r="TJK44" s="78"/>
      <c r="TJL44" s="78"/>
      <c r="TJM44" s="78"/>
      <c r="TJN44" s="78"/>
      <c r="TJO44" s="78"/>
      <c r="TJP44" s="78"/>
      <c r="TJQ44" s="78"/>
      <c r="TJR44" s="78"/>
      <c r="TJS44" s="78"/>
      <c r="TJT44" s="78"/>
      <c r="TJU44" s="78"/>
      <c r="TJV44" s="78"/>
      <c r="TJW44" s="78"/>
      <c r="TJX44" s="78"/>
      <c r="TJY44" s="78"/>
      <c r="TJZ44" s="78"/>
      <c r="TKA44" s="78"/>
      <c r="TKB44" s="78"/>
      <c r="TKC44" s="78"/>
      <c r="TKD44" s="78"/>
      <c r="TKE44" s="78"/>
      <c r="TKF44" s="78"/>
      <c r="TKG44" s="78"/>
      <c r="TKH44" s="78"/>
      <c r="TKI44" s="78"/>
      <c r="TKJ44" s="78"/>
      <c r="TKK44" s="78"/>
      <c r="TKL44" s="78"/>
      <c r="TKM44" s="78"/>
      <c r="TKN44" s="78"/>
      <c r="TKO44" s="78"/>
      <c r="TKP44" s="78"/>
      <c r="TKQ44" s="78"/>
      <c r="TKR44" s="78"/>
      <c r="TKS44" s="78"/>
      <c r="TKT44" s="78"/>
      <c r="TKU44" s="78"/>
      <c r="TKV44" s="78"/>
      <c r="TKW44" s="78"/>
      <c r="TKX44" s="78"/>
      <c r="TKY44" s="78"/>
      <c r="TKZ44" s="78"/>
      <c r="TLA44" s="78"/>
      <c r="TLB44" s="78"/>
      <c r="TLC44" s="78"/>
      <c r="TLD44" s="78"/>
      <c r="TLE44" s="78"/>
      <c r="TLF44" s="78"/>
      <c r="TLG44" s="78"/>
      <c r="TLH44" s="78"/>
      <c r="TLI44" s="78"/>
      <c r="TLJ44" s="78"/>
      <c r="TLK44" s="78"/>
      <c r="TLL44" s="78"/>
      <c r="TLM44" s="78"/>
      <c r="TLN44" s="78"/>
      <c r="TLO44" s="78"/>
      <c r="TLP44" s="78"/>
      <c r="TLQ44" s="78"/>
      <c r="TLR44" s="78"/>
      <c r="TLS44" s="78"/>
      <c r="TLT44" s="78"/>
      <c r="TLU44" s="78"/>
      <c r="TLV44" s="78"/>
      <c r="TLW44" s="78"/>
      <c r="TLX44" s="78"/>
      <c r="TLY44" s="78"/>
      <c r="TLZ44" s="78"/>
      <c r="TMA44" s="78"/>
      <c r="TMB44" s="78"/>
      <c r="TMC44" s="78"/>
      <c r="TMD44" s="78"/>
      <c r="TME44" s="78"/>
      <c r="TMF44" s="78"/>
      <c r="TMG44" s="78"/>
      <c r="TMH44" s="78"/>
      <c r="TMI44" s="78"/>
      <c r="TMJ44" s="78"/>
      <c r="TMK44" s="78"/>
      <c r="TML44" s="78"/>
      <c r="TMM44" s="78"/>
      <c r="TMN44" s="78"/>
      <c r="TMO44" s="78"/>
      <c r="TMP44" s="78"/>
      <c r="TMQ44" s="78"/>
      <c r="TMR44" s="78"/>
      <c r="TMS44" s="78"/>
      <c r="TMT44" s="78"/>
      <c r="TMU44" s="78"/>
      <c r="TMV44" s="78"/>
      <c r="TMW44" s="78"/>
      <c r="TMX44" s="78"/>
      <c r="TMY44" s="78"/>
      <c r="TMZ44" s="78"/>
      <c r="TNA44" s="78"/>
      <c r="TNB44" s="78"/>
      <c r="TNC44" s="78"/>
      <c r="TND44" s="78"/>
      <c r="TNE44" s="78"/>
      <c r="TNF44" s="78"/>
      <c r="TNG44" s="78"/>
      <c r="TNH44" s="78"/>
      <c r="TNI44" s="78"/>
      <c r="TNJ44" s="78"/>
      <c r="TNK44" s="78"/>
      <c r="TNL44" s="78"/>
      <c r="TNM44" s="78"/>
      <c r="TNN44" s="78"/>
      <c r="TNO44" s="78"/>
      <c r="TNP44" s="78"/>
      <c r="TNQ44" s="78"/>
      <c r="TNR44" s="78"/>
      <c r="TNS44" s="78"/>
      <c r="TNT44" s="78"/>
      <c r="TNU44" s="78"/>
      <c r="TNV44" s="78"/>
      <c r="TNW44" s="78"/>
      <c r="TNX44" s="78"/>
      <c r="TNY44" s="78"/>
      <c r="TNZ44" s="78"/>
      <c r="TOA44" s="78"/>
      <c r="TOB44" s="78"/>
      <c r="TOC44" s="78"/>
      <c r="TOD44" s="78"/>
      <c r="TOE44" s="78"/>
      <c r="TOF44" s="78"/>
      <c r="TOG44" s="78"/>
      <c r="TOH44" s="78"/>
      <c r="TOI44" s="78"/>
      <c r="TOJ44" s="78"/>
      <c r="TOK44" s="78"/>
      <c r="TOL44" s="78"/>
      <c r="TOM44" s="78"/>
      <c r="TON44" s="78"/>
      <c r="TOO44" s="78"/>
      <c r="TOP44" s="78"/>
      <c r="TOQ44" s="78"/>
      <c r="TOR44" s="78"/>
      <c r="TOS44" s="78"/>
      <c r="TOT44" s="78"/>
      <c r="TOU44" s="78"/>
      <c r="TOV44" s="78"/>
      <c r="TOW44" s="78"/>
      <c r="TOX44" s="78"/>
      <c r="TOY44" s="78"/>
      <c r="TOZ44" s="78"/>
      <c r="TPA44" s="78"/>
      <c r="TPB44" s="78"/>
      <c r="TPC44" s="78"/>
      <c r="TPD44" s="78"/>
      <c r="TPE44" s="78"/>
      <c r="TPF44" s="78"/>
      <c r="TPG44" s="78"/>
      <c r="TPH44" s="78"/>
      <c r="TPI44" s="78"/>
      <c r="TPJ44" s="78"/>
      <c r="TPK44" s="78"/>
      <c r="TPL44" s="78"/>
      <c r="TPM44" s="78"/>
      <c r="TPN44" s="78"/>
      <c r="TPO44" s="78"/>
      <c r="TPP44" s="78"/>
      <c r="TPQ44" s="78"/>
      <c r="TPR44" s="78"/>
      <c r="TPS44" s="78"/>
      <c r="TPT44" s="78"/>
      <c r="TPU44" s="78"/>
      <c r="TPV44" s="78"/>
      <c r="TPW44" s="78"/>
      <c r="TPX44" s="78"/>
      <c r="TPY44" s="78"/>
      <c r="TPZ44" s="78"/>
      <c r="TQA44" s="78"/>
      <c r="TQB44" s="78"/>
      <c r="TQC44" s="78"/>
      <c r="TQD44" s="78"/>
      <c r="TQE44" s="78"/>
      <c r="TQF44" s="78"/>
      <c r="TQG44" s="78"/>
      <c r="TQH44" s="78"/>
      <c r="TQI44" s="78"/>
      <c r="TQJ44" s="78"/>
      <c r="TQK44" s="78"/>
      <c r="TQL44" s="78"/>
      <c r="TQM44" s="78"/>
      <c r="TQN44" s="78"/>
      <c r="TQO44" s="78"/>
      <c r="TQP44" s="78"/>
      <c r="TQQ44" s="78"/>
      <c r="TQR44" s="78"/>
      <c r="TQS44" s="78"/>
      <c r="TQT44" s="78"/>
      <c r="TQU44" s="78"/>
      <c r="TQV44" s="78"/>
      <c r="TQW44" s="78"/>
      <c r="TQX44" s="78"/>
      <c r="TQY44" s="78"/>
      <c r="TQZ44" s="78"/>
      <c r="TRA44" s="78"/>
      <c r="TRB44" s="78"/>
      <c r="TRC44" s="78"/>
      <c r="TRD44" s="78"/>
      <c r="TRE44" s="78"/>
      <c r="TRF44" s="78"/>
      <c r="TRG44" s="78"/>
      <c r="TRH44" s="78"/>
      <c r="TRI44" s="78"/>
      <c r="TRJ44" s="78"/>
      <c r="TRK44" s="78"/>
      <c r="TRL44" s="78"/>
      <c r="TRM44" s="78"/>
      <c r="TRN44" s="78"/>
      <c r="TRO44" s="78"/>
      <c r="TRP44" s="78"/>
      <c r="TRQ44" s="78"/>
      <c r="TRR44" s="78"/>
      <c r="TRS44" s="78"/>
      <c r="TRT44" s="78"/>
      <c r="TRU44" s="78"/>
      <c r="TRV44" s="78"/>
      <c r="TRW44" s="78"/>
      <c r="TRX44" s="78"/>
      <c r="TRY44" s="78"/>
      <c r="TRZ44" s="78"/>
      <c r="TSA44" s="78"/>
      <c r="TSB44" s="78"/>
      <c r="TSC44" s="78"/>
      <c r="TSD44" s="78"/>
      <c r="TSE44" s="78"/>
      <c r="TSF44" s="78"/>
      <c r="TSG44" s="78"/>
      <c r="TSH44" s="78"/>
      <c r="TSI44" s="78"/>
      <c r="TSJ44" s="78"/>
      <c r="TSK44" s="78"/>
      <c r="TSL44" s="78"/>
      <c r="TSM44" s="78"/>
      <c r="TSN44" s="78"/>
      <c r="TSO44" s="78"/>
      <c r="TSP44" s="78"/>
      <c r="TSQ44" s="78"/>
      <c r="TSR44" s="78"/>
      <c r="TSS44" s="78"/>
      <c r="TST44" s="78"/>
      <c r="TSU44" s="78"/>
      <c r="TSV44" s="78"/>
      <c r="TSW44" s="78"/>
      <c r="TSX44" s="78"/>
      <c r="TSY44" s="78"/>
      <c r="TSZ44" s="78"/>
      <c r="TTA44" s="78"/>
      <c r="TTB44" s="78"/>
      <c r="TTC44" s="78"/>
      <c r="TTD44" s="78"/>
      <c r="TTE44" s="78"/>
      <c r="TTF44" s="78"/>
      <c r="TTG44" s="78"/>
      <c r="TTH44" s="78"/>
      <c r="TTI44" s="78"/>
      <c r="TTJ44" s="78"/>
      <c r="TTK44" s="78"/>
      <c r="TTL44" s="78"/>
      <c r="TTM44" s="78"/>
      <c r="TTN44" s="78"/>
      <c r="TTO44" s="78"/>
      <c r="TTP44" s="78"/>
      <c r="TTQ44" s="78"/>
      <c r="TTR44" s="78"/>
      <c r="TTS44" s="78"/>
      <c r="TTT44" s="78"/>
      <c r="TTU44" s="78"/>
      <c r="TTV44" s="78"/>
      <c r="TTW44" s="78"/>
      <c r="TTX44" s="78"/>
      <c r="TTY44" s="78"/>
      <c r="TTZ44" s="78"/>
      <c r="TUA44" s="78"/>
      <c r="TUB44" s="78"/>
      <c r="TUC44" s="78"/>
      <c r="TUD44" s="78"/>
      <c r="TUE44" s="78"/>
      <c r="TUF44" s="78"/>
      <c r="TUG44" s="78"/>
      <c r="TUH44" s="78"/>
      <c r="TUI44" s="78"/>
      <c r="TUJ44" s="78"/>
      <c r="TUK44" s="78"/>
      <c r="TUL44" s="78"/>
      <c r="TUM44" s="78"/>
      <c r="TUN44" s="78"/>
      <c r="TUO44" s="78"/>
      <c r="TUP44" s="78"/>
      <c r="TUQ44" s="78"/>
      <c r="TUR44" s="78"/>
      <c r="TUS44" s="78"/>
      <c r="TUT44" s="78"/>
      <c r="TUU44" s="78"/>
      <c r="TUV44" s="78"/>
      <c r="TUW44" s="78"/>
      <c r="TUX44" s="78"/>
      <c r="TUY44" s="78"/>
      <c r="TUZ44" s="78"/>
      <c r="TVA44" s="78"/>
      <c r="TVB44" s="78"/>
      <c r="TVC44" s="78"/>
      <c r="TVD44" s="78"/>
      <c r="TVE44" s="78"/>
      <c r="TVF44" s="78"/>
      <c r="TVG44" s="78"/>
      <c r="TVH44" s="78"/>
      <c r="TVI44" s="78"/>
      <c r="TVJ44" s="78"/>
      <c r="TVK44" s="78"/>
      <c r="TVL44" s="78"/>
      <c r="TVM44" s="78"/>
      <c r="TVN44" s="78"/>
      <c r="TVO44" s="78"/>
      <c r="TVP44" s="78"/>
      <c r="TVQ44" s="78"/>
      <c r="TVR44" s="78"/>
      <c r="TVS44" s="78"/>
      <c r="TVT44" s="78"/>
      <c r="TVU44" s="78"/>
      <c r="TVV44" s="78"/>
      <c r="TVW44" s="78"/>
      <c r="TVX44" s="78"/>
      <c r="TVY44" s="78"/>
      <c r="TVZ44" s="78"/>
      <c r="TWA44" s="78"/>
      <c r="TWB44" s="78"/>
      <c r="TWC44" s="78"/>
      <c r="TWD44" s="78"/>
      <c r="TWE44" s="78"/>
      <c r="TWF44" s="78"/>
      <c r="TWG44" s="78"/>
      <c r="TWH44" s="78"/>
      <c r="TWI44" s="78"/>
      <c r="TWJ44" s="78"/>
      <c r="TWK44" s="78"/>
      <c r="TWL44" s="78"/>
      <c r="TWM44" s="78"/>
      <c r="TWN44" s="78"/>
      <c r="TWO44" s="78"/>
      <c r="TWP44" s="78"/>
      <c r="TWQ44" s="78"/>
      <c r="TWR44" s="78"/>
      <c r="TWS44" s="78"/>
      <c r="TWT44" s="78"/>
      <c r="TWU44" s="78"/>
      <c r="TWV44" s="78"/>
      <c r="TWW44" s="78"/>
      <c r="TWX44" s="78"/>
      <c r="TWY44" s="78"/>
      <c r="TWZ44" s="78"/>
      <c r="TXA44" s="78"/>
      <c r="TXB44" s="78"/>
      <c r="TXC44" s="78"/>
      <c r="TXD44" s="78"/>
      <c r="TXE44" s="78"/>
      <c r="TXF44" s="78"/>
      <c r="TXG44" s="78"/>
      <c r="TXH44" s="78"/>
      <c r="TXI44" s="78"/>
      <c r="TXJ44" s="78"/>
      <c r="TXK44" s="78"/>
      <c r="TXL44" s="78"/>
      <c r="TXM44" s="78"/>
      <c r="TXN44" s="78"/>
      <c r="TXO44" s="78"/>
      <c r="TXP44" s="78"/>
      <c r="TXQ44" s="78"/>
      <c r="TXR44" s="78"/>
      <c r="TXS44" s="78"/>
      <c r="TXT44" s="78"/>
      <c r="TXU44" s="78"/>
      <c r="TXV44" s="78"/>
      <c r="TXW44" s="78"/>
      <c r="TXX44" s="78"/>
      <c r="TXY44" s="78"/>
      <c r="TXZ44" s="78"/>
      <c r="TYA44" s="78"/>
      <c r="TYB44" s="78"/>
      <c r="TYC44" s="78"/>
      <c r="TYD44" s="78"/>
      <c r="TYE44" s="78"/>
      <c r="TYF44" s="78"/>
      <c r="TYG44" s="78"/>
      <c r="TYH44" s="78"/>
      <c r="TYI44" s="78"/>
      <c r="TYJ44" s="78"/>
      <c r="TYK44" s="78"/>
      <c r="TYL44" s="78"/>
      <c r="TYM44" s="78"/>
      <c r="TYN44" s="78"/>
      <c r="TYO44" s="78"/>
      <c r="TYP44" s="78"/>
      <c r="TYQ44" s="78"/>
      <c r="TYR44" s="78"/>
      <c r="TYS44" s="78"/>
      <c r="TYT44" s="78"/>
      <c r="TYU44" s="78"/>
      <c r="TYV44" s="78"/>
      <c r="TYW44" s="78"/>
      <c r="TYX44" s="78"/>
      <c r="TYY44" s="78"/>
      <c r="TYZ44" s="78"/>
      <c r="TZA44" s="78"/>
      <c r="TZB44" s="78"/>
      <c r="TZC44" s="78"/>
      <c r="TZD44" s="78"/>
      <c r="TZE44" s="78"/>
      <c r="TZF44" s="78"/>
      <c r="TZG44" s="78"/>
      <c r="TZH44" s="78"/>
      <c r="TZI44" s="78"/>
      <c r="TZJ44" s="78"/>
      <c r="TZK44" s="78"/>
      <c r="TZL44" s="78"/>
      <c r="TZM44" s="78"/>
      <c r="TZN44" s="78"/>
      <c r="TZO44" s="78"/>
      <c r="TZP44" s="78"/>
      <c r="TZQ44" s="78"/>
      <c r="TZR44" s="78"/>
      <c r="TZS44" s="78"/>
      <c r="TZT44" s="78"/>
      <c r="TZU44" s="78"/>
      <c r="TZV44" s="78"/>
      <c r="TZW44" s="78"/>
      <c r="TZX44" s="78"/>
      <c r="TZY44" s="78"/>
      <c r="TZZ44" s="78"/>
      <c r="UAA44" s="78"/>
      <c r="UAB44" s="78"/>
      <c r="UAC44" s="78"/>
      <c r="UAD44" s="78"/>
      <c r="UAE44" s="78"/>
      <c r="UAF44" s="78"/>
      <c r="UAG44" s="78"/>
      <c r="UAH44" s="78"/>
      <c r="UAI44" s="78"/>
      <c r="UAJ44" s="78"/>
      <c r="UAK44" s="78"/>
      <c r="UAL44" s="78"/>
      <c r="UAM44" s="78"/>
      <c r="UAN44" s="78"/>
      <c r="UAO44" s="78"/>
      <c r="UAP44" s="78"/>
      <c r="UAQ44" s="78"/>
      <c r="UAR44" s="78"/>
      <c r="UAS44" s="78"/>
      <c r="UAT44" s="78"/>
      <c r="UAU44" s="78"/>
      <c r="UAV44" s="78"/>
      <c r="UAW44" s="78"/>
      <c r="UAX44" s="78"/>
      <c r="UAY44" s="78"/>
      <c r="UAZ44" s="78"/>
      <c r="UBA44" s="78"/>
      <c r="UBB44" s="78"/>
      <c r="UBC44" s="78"/>
      <c r="UBD44" s="78"/>
      <c r="UBE44" s="78"/>
      <c r="UBF44" s="78"/>
      <c r="UBG44" s="78"/>
      <c r="UBH44" s="78"/>
      <c r="UBI44" s="78"/>
      <c r="UBJ44" s="78"/>
      <c r="UBK44" s="78"/>
      <c r="UBL44" s="78"/>
      <c r="UBM44" s="78"/>
      <c r="UBN44" s="78"/>
      <c r="UBO44" s="78"/>
      <c r="UBP44" s="78"/>
      <c r="UBQ44" s="78"/>
      <c r="UBR44" s="78"/>
      <c r="UBS44" s="78"/>
      <c r="UBT44" s="78"/>
      <c r="UBU44" s="78"/>
      <c r="UBV44" s="78"/>
      <c r="UBW44" s="78"/>
      <c r="UBX44" s="78"/>
      <c r="UBY44" s="78"/>
      <c r="UBZ44" s="78"/>
      <c r="UCA44" s="78"/>
      <c r="UCB44" s="78"/>
      <c r="UCC44" s="78"/>
      <c r="UCD44" s="78"/>
      <c r="UCE44" s="78"/>
      <c r="UCF44" s="78"/>
      <c r="UCG44" s="78"/>
      <c r="UCH44" s="78"/>
      <c r="UCI44" s="78"/>
      <c r="UCJ44" s="78"/>
      <c r="UCK44" s="78"/>
      <c r="UCL44" s="78"/>
      <c r="UCM44" s="78"/>
      <c r="UCN44" s="78"/>
      <c r="UCO44" s="78"/>
      <c r="UCP44" s="78"/>
      <c r="UCQ44" s="78"/>
      <c r="UCR44" s="78"/>
      <c r="UCS44" s="78"/>
      <c r="UCT44" s="78"/>
      <c r="UCU44" s="78"/>
      <c r="UCV44" s="78"/>
      <c r="UCW44" s="78"/>
      <c r="UCX44" s="78"/>
      <c r="UCY44" s="78"/>
      <c r="UCZ44" s="78"/>
      <c r="UDA44" s="78"/>
      <c r="UDB44" s="78"/>
      <c r="UDC44" s="78"/>
      <c r="UDD44" s="78"/>
      <c r="UDE44" s="78"/>
      <c r="UDF44" s="78"/>
      <c r="UDG44" s="78"/>
      <c r="UDH44" s="78"/>
      <c r="UDI44" s="78"/>
      <c r="UDJ44" s="78"/>
      <c r="UDK44" s="78"/>
      <c r="UDL44" s="78"/>
      <c r="UDM44" s="78"/>
      <c r="UDN44" s="78"/>
      <c r="UDO44" s="78"/>
      <c r="UDP44" s="78"/>
      <c r="UDQ44" s="78"/>
      <c r="UDR44" s="78"/>
      <c r="UDS44" s="78"/>
      <c r="UDT44" s="78"/>
      <c r="UDU44" s="78"/>
      <c r="UDV44" s="78"/>
      <c r="UDW44" s="78"/>
      <c r="UDX44" s="78"/>
      <c r="UDY44" s="78"/>
      <c r="UDZ44" s="78"/>
      <c r="UEA44" s="78"/>
      <c r="UEB44" s="78"/>
      <c r="UEC44" s="78"/>
      <c r="UED44" s="78"/>
      <c r="UEE44" s="78"/>
      <c r="UEF44" s="78"/>
      <c r="UEG44" s="78"/>
      <c r="UEH44" s="78"/>
      <c r="UEI44" s="78"/>
      <c r="UEJ44" s="78"/>
      <c r="UEK44" s="78"/>
      <c r="UEL44" s="78"/>
      <c r="UEM44" s="78"/>
      <c r="UEN44" s="78"/>
      <c r="UEO44" s="78"/>
      <c r="UEP44" s="78"/>
      <c r="UEQ44" s="78"/>
      <c r="UER44" s="78"/>
      <c r="UES44" s="78"/>
      <c r="UET44" s="78"/>
      <c r="UEU44" s="78"/>
      <c r="UEV44" s="78"/>
      <c r="UEW44" s="78"/>
      <c r="UEX44" s="78"/>
      <c r="UEY44" s="78"/>
      <c r="UEZ44" s="78"/>
      <c r="UFA44" s="78"/>
      <c r="UFB44" s="78"/>
      <c r="UFC44" s="78"/>
      <c r="UFD44" s="78"/>
      <c r="UFE44" s="78"/>
      <c r="UFF44" s="78"/>
      <c r="UFG44" s="78"/>
      <c r="UFH44" s="78"/>
      <c r="UFI44" s="78"/>
      <c r="UFJ44" s="78"/>
      <c r="UFK44" s="78"/>
      <c r="UFL44" s="78"/>
      <c r="UFM44" s="78"/>
      <c r="UFN44" s="78"/>
      <c r="UFO44" s="78"/>
      <c r="UFP44" s="78"/>
      <c r="UFQ44" s="78"/>
      <c r="UFR44" s="78"/>
      <c r="UFS44" s="78"/>
      <c r="UFT44" s="78"/>
      <c r="UFU44" s="78"/>
      <c r="UFV44" s="78"/>
      <c r="UFW44" s="78"/>
      <c r="UFX44" s="78"/>
      <c r="UFY44" s="78"/>
      <c r="UFZ44" s="78"/>
      <c r="UGA44" s="78"/>
      <c r="UGB44" s="78"/>
      <c r="UGC44" s="78"/>
      <c r="UGD44" s="78"/>
      <c r="UGE44" s="78"/>
      <c r="UGF44" s="78"/>
      <c r="UGG44" s="78"/>
      <c r="UGH44" s="78"/>
      <c r="UGI44" s="78"/>
      <c r="UGJ44" s="78"/>
      <c r="UGK44" s="78"/>
      <c r="UGL44" s="78"/>
      <c r="UGM44" s="78"/>
      <c r="UGN44" s="78"/>
      <c r="UGO44" s="78"/>
      <c r="UGP44" s="78"/>
      <c r="UGQ44" s="78"/>
      <c r="UGR44" s="78"/>
      <c r="UGS44" s="78"/>
      <c r="UGT44" s="78"/>
      <c r="UGU44" s="78"/>
      <c r="UGV44" s="78"/>
      <c r="UGW44" s="78"/>
      <c r="UGX44" s="78"/>
      <c r="UGY44" s="78"/>
      <c r="UGZ44" s="78"/>
      <c r="UHA44" s="78"/>
      <c r="UHB44" s="78"/>
      <c r="UHC44" s="78"/>
      <c r="UHD44" s="78"/>
      <c r="UHE44" s="78"/>
      <c r="UHF44" s="78"/>
      <c r="UHG44" s="78"/>
      <c r="UHH44" s="78"/>
      <c r="UHI44" s="78"/>
      <c r="UHJ44" s="78"/>
      <c r="UHK44" s="78"/>
      <c r="UHL44" s="78"/>
      <c r="UHM44" s="78"/>
      <c r="UHN44" s="78"/>
      <c r="UHO44" s="78"/>
      <c r="UHP44" s="78"/>
      <c r="UHQ44" s="78"/>
      <c r="UHR44" s="78"/>
      <c r="UHS44" s="78"/>
      <c r="UHT44" s="78"/>
      <c r="UHU44" s="78"/>
      <c r="UHV44" s="78"/>
      <c r="UHW44" s="78"/>
      <c r="UHX44" s="78"/>
      <c r="UHY44" s="78"/>
      <c r="UHZ44" s="78"/>
      <c r="UIA44" s="78"/>
      <c r="UIB44" s="78"/>
      <c r="UIC44" s="78"/>
      <c r="UID44" s="78"/>
      <c r="UIE44" s="78"/>
      <c r="UIF44" s="78"/>
      <c r="UIG44" s="78"/>
      <c r="UIH44" s="78"/>
      <c r="UII44" s="78"/>
      <c r="UIJ44" s="78"/>
      <c r="UIK44" s="78"/>
      <c r="UIL44" s="78"/>
      <c r="UIM44" s="78"/>
      <c r="UIN44" s="78"/>
      <c r="UIO44" s="78"/>
      <c r="UIP44" s="78"/>
      <c r="UIQ44" s="78"/>
      <c r="UIR44" s="78"/>
      <c r="UIS44" s="78"/>
      <c r="UIT44" s="78"/>
      <c r="UIU44" s="78"/>
      <c r="UIV44" s="78"/>
      <c r="UIW44" s="78"/>
      <c r="UIX44" s="78"/>
      <c r="UIY44" s="78"/>
      <c r="UIZ44" s="78"/>
      <c r="UJA44" s="78"/>
      <c r="UJB44" s="78"/>
      <c r="UJC44" s="78"/>
      <c r="UJD44" s="78"/>
      <c r="UJE44" s="78"/>
      <c r="UJF44" s="78"/>
      <c r="UJG44" s="78"/>
      <c r="UJH44" s="78"/>
      <c r="UJI44" s="78"/>
      <c r="UJJ44" s="78"/>
      <c r="UJK44" s="78"/>
      <c r="UJL44" s="78"/>
      <c r="UJM44" s="78"/>
      <c r="UJN44" s="78"/>
      <c r="UJO44" s="78"/>
      <c r="UJP44" s="78"/>
      <c r="UJQ44" s="78"/>
      <c r="UJR44" s="78"/>
      <c r="UJS44" s="78"/>
      <c r="UJT44" s="78"/>
      <c r="UJU44" s="78"/>
      <c r="UJV44" s="78"/>
      <c r="UJW44" s="78"/>
      <c r="UJX44" s="78"/>
      <c r="UJY44" s="78"/>
      <c r="UJZ44" s="78"/>
      <c r="UKA44" s="78"/>
      <c r="UKB44" s="78"/>
      <c r="UKC44" s="78"/>
      <c r="UKD44" s="78"/>
      <c r="UKE44" s="78"/>
      <c r="UKF44" s="78"/>
      <c r="UKG44" s="78"/>
      <c r="UKH44" s="78"/>
      <c r="UKI44" s="78"/>
      <c r="UKJ44" s="78"/>
      <c r="UKK44" s="78"/>
      <c r="UKL44" s="78"/>
      <c r="UKM44" s="78"/>
      <c r="UKN44" s="78"/>
      <c r="UKO44" s="78"/>
      <c r="UKP44" s="78"/>
      <c r="UKQ44" s="78"/>
      <c r="UKR44" s="78"/>
      <c r="UKS44" s="78"/>
      <c r="UKT44" s="78"/>
      <c r="UKU44" s="78"/>
      <c r="UKV44" s="78"/>
      <c r="UKW44" s="78"/>
      <c r="UKX44" s="78"/>
      <c r="UKY44" s="78"/>
      <c r="UKZ44" s="78"/>
      <c r="ULA44" s="78"/>
      <c r="ULB44" s="78"/>
      <c r="ULC44" s="78"/>
      <c r="ULD44" s="78"/>
      <c r="ULE44" s="78"/>
      <c r="ULF44" s="78"/>
      <c r="ULG44" s="78"/>
      <c r="ULH44" s="78"/>
      <c r="ULI44" s="78"/>
      <c r="ULJ44" s="78"/>
      <c r="ULK44" s="78"/>
      <c r="ULL44" s="78"/>
      <c r="ULM44" s="78"/>
      <c r="ULN44" s="78"/>
      <c r="ULO44" s="78"/>
      <c r="ULP44" s="78"/>
      <c r="ULQ44" s="78"/>
      <c r="ULR44" s="78"/>
      <c r="ULS44" s="78"/>
      <c r="ULT44" s="78"/>
      <c r="ULU44" s="78"/>
      <c r="ULV44" s="78"/>
      <c r="ULW44" s="78"/>
      <c r="ULX44" s="78"/>
      <c r="ULY44" s="78"/>
      <c r="ULZ44" s="78"/>
      <c r="UMA44" s="78"/>
      <c r="UMB44" s="78"/>
      <c r="UMC44" s="78"/>
      <c r="UMD44" s="78"/>
      <c r="UME44" s="78"/>
      <c r="UMF44" s="78"/>
      <c r="UMG44" s="78"/>
      <c r="UMH44" s="78"/>
      <c r="UMI44" s="78"/>
      <c r="UMJ44" s="78"/>
      <c r="UMK44" s="78"/>
      <c r="UML44" s="78"/>
      <c r="UMM44" s="78"/>
      <c r="UMN44" s="78"/>
      <c r="UMO44" s="78"/>
      <c r="UMP44" s="78"/>
      <c r="UMQ44" s="78"/>
      <c r="UMR44" s="78"/>
      <c r="UMS44" s="78"/>
      <c r="UMT44" s="78"/>
      <c r="UMU44" s="78"/>
      <c r="UMV44" s="78"/>
      <c r="UMW44" s="78"/>
      <c r="UMX44" s="78"/>
      <c r="UMY44" s="78"/>
      <c r="UMZ44" s="78"/>
      <c r="UNA44" s="78"/>
      <c r="UNB44" s="78"/>
      <c r="UNC44" s="78"/>
      <c r="UND44" s="78"/>
      <c r="UNE44" s="78"/>
      <c r="UNF44" s="78"/>
      <c r="UNG44" s="78"/>
      <c r="UNH44" s="78"/>
      <c r="UNI44" s="78"/>
      <c r="UNJ44" s="78"/>
      <c r="UNK44" s="78"/>
      <c r="UNL44" s="78"/>
      <c r="UNM44" s="78"/>
      <c r="UNN44" s="78"/>
      <c r="UNO44" s="78"/>
      <c r="UNP44" s="78"/>
      <c r="UNQ44" s="78"/>
      <c r="UNR44" s="78"/>
      <c r="UNS44" s="78"/>
      <c r="UNT44" s="78"/>
      <c r="UNU44" s="78"/>
      <c r="UNV44" s="78"/>
      <c r="UNW44" s="78"/>
      <c r="UNX44" s="78"/>
      <c r="UNY44" s="78"/>
      <c r="UNZ44" s="78"/>
      <c r="UOA44" s="78"/>
      <c r="UOB44" s="78"/>
      <c r="UOC44" s="78"/>
      <c r="UOD44" s="78"/>
      <c r="UOE44" s="78"/>
      <c r="UOF44" s="78"/>
      <c r="UOG44" s="78"/>
      <c r="UOH44" s="78"/>
      <c r="UOI44" s="78"/>
      <c r="UOJ44" s="78"/>
      <c r="UOK44" s="78"/>
      <c r="UOL44" s="78"/>
      <c r="UOM44" s="78"/>
      <c r="UON44" s="78"/>
      <c r="UOO44" s="78"/>
      <c r="UOP44" s="78"/>
      <c r="UOQ44" s="78"/>
      <c r="UOR44" s="78"/>
      <c r="UOS44" s="78"/>
      <c r="UOT44" s="78"/>
      <c r="UOU44" s="78"/>
      <c r="UOV44" s="78"/>
      <c r="UOW44" s="78"/>
      <c r="UOX44" s="78"/>
      <c r="UOY44" s="78"/>
      <c r="UOZ44" s="78"/>
      <c r="UPA44" s="78"/>
      <c r="UPB44" s="78"/>
      <c r="UPC44" s="78"/>
      <c r="UPD44" s="78"/>
      <c r="UPE44" s="78"/>
      <c r="UPF44" s="78"/>
      <c r="UPG44" s="78"/>
      <c r="UPH44" s="78"/>
      <c r="UPI44" s="78"/>
      <c r="UPJ44" s="78"/>
      <c r="UPK44" s="78"/>
      <c r="UPL44" s="78"/>
      <c r="UPM44" s="78"/>
      <c r="UPN44" s="78"/>
      <c r="UPO44" s="78"/>
      <c r="UPP44" s="78"/>
      <c r="UPQ44" s="78"/>
      <c r="UPR44" s="78"/>
      <c r="UPS44" s="78"/>
      <c r="UPT44" s="78"/>
      <c r="UPU44" s="78"/>
      <c r="UPV44" s="78"/>
      <c r="UPW44" s="78"/>
      <c r="UPX44" s="78"/>
      <c r="UPY44" s="78"/>
      <c r="UPZ44" s="78"/>
      <c r="UQA44" s="78"/>
      <c r="UQB44" s="78"/>
      <c r="UQC44" s="78"/>
      <c r="UQD44" s="78"/>
      <c r="UQE44" s="78"/>
      <c r="UQF44" s="78"/>
      <c r="UQG44" s="78"/>
      <c r="UQH44" s="78"/>
      <c r="UQI44" s="78"/>
      <c r="UQJ44" s="78"/>
      <c r="UQK44" s="78"/>
      <c r="UQL44" s="78"/>
      <c r="UQM44" s="78"/>
      <c r="UQN44" s="78"/>
      <c r="UQO44" s="78"/>
      <c r="UQP44" s="78"/>
      <c r="UQQ44" s="78"/>
      <c r="UQR44" s="78"/>
      <c r="UQS44" s="78"/>
      <c r="UQT44" s="78"/>
      <c r="UQU44" s="78"/>
      <c r="UQV44" s="78"/>
      <c r="UQW44" s="78"/>
      <c r="UQX44" s="78"/>
      <c r="UQY44" s="78"/>
      <c r="UQZ44" s="78"/>
      <c r="URA44" s="78"/>
      <c r="URB44" s="78"/>
      <c r="URC44" s="78"/>
      <c r="URD44" s="78"/>
      <c r="URE44" s="78"/>
      <c r="URF44" s="78"/>
      <c r="URG44" s="78"/>
      <c r="URH44" s="78"/>
      <c r="URI44" s="78"/>
      <c r="URJ44" s="78"/>
      <c r="URK44" s="78"/>
      <c r="URL44" s="78"/>
      <c r="URM44" s="78"/>
      <c r="URN44" s="78"/>
      <c r="URO44" s="78"/>
      <c r="URP44" s="78"/>
      <c r="URQ44" s="78"/>
      <c r="URR44" s="78"/>
      <c r="URS44" s="78"/>
      <c r="URT44" s="78"/>
      <c r="URU44" s="78"/>
      <c r="URV44" s="78"/>
      <c r="URW44" s="78"/>
      <c r="URX44" s="78"/>
      <c r="URY44" s="78"/>
      <c r="URZ44" s="78"/>
      <c r="USA44" s="78"/>
      <c r="USB44" s="78"/>
      <c r="USC44" s="78"/>
      <c r="USD44" s="78"/>
      <c r="USE44" s="78"/>
      <c r="USF44" s="78"/>
      <c r="USG44" s="78"/>
      <c r="USH44" s="78"/>
      <c r="USI44" s="78"/>
      <c r="USJ44" s="78"/>
      <c r="USK44" s="78"/>
      <c r="USL44" s="78"/>
      <c r="USM44" s="78"/>
      <c r="USN44" s="78"/>
      <c r="USO44" s="78"/>
      <c r="USP44" s="78"/>
      <c r="USQ44" s="78"/>
      <c r="USR44" s="78"/>
      <c r="USS44" s="78"/>
      <c r="UST44" s="78"/>
      <c r="USU44" s="78"/>
      <c r="USV44" s="78"/>
      <c r="USW44" s="78"/>
      <c r="USX44" s="78"/>
      <c r="USY44" s="78"/>
      <c r="USZ44" s="78"/>
      <c r="UTA44" s="78"/>
      <c r="UTB44" s="78"/>
      <c r="UTC44" s="78"/>
      <c r="UTD44" s="78"/>
      <c r="UTE44" s="78"/>
      <c r="UTF44" s="78"/>
      <c r="UTG44" s="78"/>
      <c r="UTH44" s="78"/>
      <c r="UTI44" s="78"/>
      <c r="UTJ44" s="78"/>
      <c r="UTK44" s="78"/>
      <c r="UTL44" s="78"/>
      <c r="UTM44" s="78"/>
      <c r="UTN44" s="78"/>
      <c r="UTO44" s="78"/>
      <c r="UTP44" s="78"/>
      <c r="UTQ44" s="78"/>
      <c r="UTR44" s="78"/>
      <c r="UTS44" s="78"/>
      <c r="UTT44" s="78"/>
      <c r="UTU44" s="78"/>
      <c r="UTV44" s="78"/>
      <c r="UTW44" s="78"/>
      <c r="UTX44" s="78"/>
      <c r="UTY44" s="78"/>
      <c r="UTZ44" s="78"/>
      <c r="UUA44" s="78"/>
      <c r="UUB44" s="78"/>
      <c r="UUC44" s="78"/>
      <c r="UUD44" s="78"/>
      <c r="UUE44" s="78"/>
      <c r="UUF44" s="78"/>
      <c r="UUG44" s="78"/>
      <c r="UUH44" s="78"/>
      <c r="UUI44" s="78"/>
      <c r="UUJ44" s="78"/>
      <c r="UUK44" s="78"/>
      <c r="UUL44" s="78"/>
      <c r="UUM44" s="78"/>
      <c r="UUN44" s="78"/>
      <c r="UUO44" s="78"/>
      <c r="UUP44" s="78"/>
      <c r="UUQ44" s="78"/>
      <c r="UUR44" s="78"/>
      <c r="UUS44" s="78"/>
      <c r="UUT44" s="78"/>
      <c r="UUU44" s="78"/>
      <c r="UUV44" s="78"/>
      <c r="UUW44" s="78"/>
      <c r="UUX44" s="78"/>
      <c r="UUY44" s="78"/>
      <c r="UUZ44" s="78"/>
      <c r="UVA44" s="78"/>
      <c r="UVB44" s="78"/>
      <c r="UVC44" s="78"/>
      <c r="UVD44" s="78"/>
      <c r="UVE44" s="78"/>
      <c r="UVF44" s="78"/>
      <c r="UVG44" s="78"/>
      <c r="UVH44" s="78"/>
      <c r="UVI44" s="78"/>
      <c r="UVJ44" s="78"/>
      <c r="UVK44" s="78"/>
      <c r="UVL44" s="78"/>
      <c r="UVM44" s="78"/>
      <c r="UVN44" s="78"/>
      <c r="UVO44" s="78"/>
      <c r="UVP44" s="78"/>
      <c r="UVQ44" s="78"/>
      <c r="UVR44" s="78"/>
      <c r="UVS44" s="78"/>
      <c r="UVT44" s="78"/>
      <c r="UVU44" s="78"/>
      <c r="UVV44" s="78"/>
      <c r="UVW44" s="78"/>
      <c r="UVX44" s="78"/>
      <c r="UVY44" s="78"/>
      <c r="UVZ44" s="78"/>
      <c r="UWA44" s="78"/>
      <c r="UWB44" s="78"/>
      <c r="UWC44" s="78"/>
      <c r="UWD44" s="78"/>
      <c r="UWE44" s="78"/>
      <c r="UWF44" s="78"/>
      <c r="UWG44" s="78"/>
      <c r="UWH44" s="78"/>
      <c r="UWI44" s="78"/>
      <c r="UWJ44" s="78"/>
      <c r="UWK44" s="78"/>
      <c r="UWL44" s="78"/>
      <c r="UWM44" s="78"/>
      <c r="UWN44" s="78"/>
      <c r="UWO44" s="78"/>
      <c r="UWP44" s="78"/>
      <c r="UWQ44" s="78"/>
      <c r="UWR44" s="78"/>
      <c r="UWS44" s="78"/>
      <c r="UWT44" s="78"/>
      <c r="UWU44" s="78"/>
      <c r="UWV44" s="78"/>
      <c r="UWW44" s="78"/>
      <c r="UWX44" s="78"/>
      <c r="UWY44" s="78"/>
      <c r="UWZ44" s="78"/>
      <c r="UXA44" s="78"/>
      <c r="UXB44" s="78"/>
      <c r="UXC44" s="78"/>
      <c r="UXD44" s="78"/>
      <c r="UXE44" s="78"/>
      <c r="UXF44" s="78"/>
      <c r="UXG44" s="78"/>
      <c r="UXH44" s="78"/>
      <c r="UXI44" s="78"/>
      <c r="UXJ44" s="78"/>
      <c r="UXK44" s="78"/>
      <c r="UXL44" s="78"/>
      <c r="UXM44" s="78"/>
      <c r="UXN44" s="78"/>
      <c r="UXO44" s="78"/>
      <c r="UXP44" s="78"/>
      <c r="UXQ44" s="78"/>
      <c r="UXR44" s="78"/>
      <c r="UXS44" s="78"/>
      <c r="UXT44" s="78"/>
      <c r="UXU44" s="78"/>
      <c r="UXV44" s="78"/>
      <c r="UXW44" s="78"/>
      <c r="UXX44" s="78"/>
      <c r="UXY44" s="78"/>
      <c r="UXZ44" s="78"/>
      <c r="UYA44" s="78"/>
      <c r="UYB44" s="78"/>
      <c r="UYC44" s="78"/>
      <c r="UYD44" s="78"/>
      <c r="UYE44" s="78"/>
      <c r="UYF44" s="78"/>
      <c r="UYG44" s="78"/>
      <c r="UYH44" s="78"/>
      <c r="UYI44" s="78"/>
      <c r="UYJ44" s="78"/>
      <c r="UYK44" s="78"/>
      <c r="UYL44" s="78"/>
      <c r="UYM44" s="78"/>
      <c r="UYN44" s="78"/>
      <c r="UYO44" s="78"/>
      <c r="UYP44" s="78"/>
      <c r="UYQ44" s="78"/>
      <c r="UYR44" s="78"/>
      <c r="UYS44" s="78"/>
      <c r="UYT44" s="78"/>
      <c r="UYU44" s="78"/>
      <c r="UYV44" s="78"/>
      <c r="UYW44" s="78"/>
      <c r="UYX44" s="78"/>
      <c r="UYY44" s="78"/>
      <c r="UYZ44" s="78"/>
      <c r="UZA44" s="78"/>
      <c r="UZB44" s="78"/>
      <c r="UZC44" s="78"/>
      <c r="UZD44" s="78"/>
      <c r="UZE44" s="78"/>
      <c r="UZF44" s="78"/>
      <c r="UZG44" s="78"/>
      <c r="UZH44" s="78"/>
      <c r="UZI44" s="78"/>
      <c r="UZJ44" s="78"/>
      <c r="UZK44" s="78"/>
      <c r="UZL44" s="78"/>
      <c r="UZM44" s="78"/>
      <c r="UZN44" s="78"/>
      <c r="UZO44" s="78"/>
      <c r="UZP44" s="78"/>
      <c r="UZQ44" s="78"/>
      <c r="UZR44" s="78"/>
      <c r="UZS44" s="78"/>
      <c r="UZT44" s="78"/>
      <c r="UZU44" s="78"/>
      <c r="UZV44" s="78"/>
      <c r="UZW44" s="78"/>
      <c r="UZX44" s="78"/>
      <c r="UZY44" s="78"/>
      <c r="UZZ44" s="78"/>
      <c r="VAA44" s="78"/>
      <c r="VAB44" s="78"/>
      <c r="VAC44" s="78"/>
      <c r="VAD44" s="78"/>
      <c r="VAE44" s="78"/>
      <c r="VAF44" s="78"/>
      <c r="VAG44" s="78"/>
      <c r="VAH44" s="78"/>
      <c r="VAI44" s="78"/>
      <c r="VAJ44" s="78"/>
      <c r="VAK44" s="78"/>
      <c r="VAL44" s="78"/>
      <c r="VAM44" s="78"/>
      <c r="VAN44" s="78"/>
      <c r="VAO44" s="78"/>
      <c r="VAP44" s="78"/>
      <c r="VAQ44" s="78"/>
      <c r="VAR44" s="78"/>
      <c r="VAS44" s="78"/>
      <c r="VAT44" s="78"/>
      <c r="VAU44" s="78"/>
      <c r="VAV44" s="78"/>
      <c r="VAW44" s="78"/>
      <c r="VAX44" s="78"/>
      <c r="VAY44" s="78"/>
      <c r="VAZ44" s="78"/>
      <c r="VBA44" s="78"/>
      <c r="VBB44" s="78"/>
      <c r="VBC44" s="78"/>
      <c r="VBD44" s="78"/>
      <c r="VBE44" s="78"/>
      <c r="VBF44" s="78"/>
      <c r="VBG44" s="78"/>
      <c r="VBH44" s="78"/>
      <c r="VBI44" s="78"/>
      <c r="VBJ44" s="78"/>
      <c r="VBK44" s="78"/>
      <c r="VBL44" s="78"/>
      <c r="VBM44" s="78"/>
      <c r="VBN44" s="78"/>
      <c r="VBO44" s="78"/>
      <c r="VBP44" s="78"/>
      <c r="VBQ44" s="78"/>
      <c r="VBR44" s="78"/>
      <c r="VBS44" s="78"/>
      <c r="VBT44" s="78"/>
      <c r="VBU44" s="78"/>
      <c r="VBV44" s="78"/>
      <c r="VBW44" s="78"/>
      <c r="VBX44" s="78"/>
      <c r="VBY44" s="78"/>
      <c r="VBZ44" s="78"/>
      <c r="VCA44" s="78"/>
      <c r="VCB44" s="78"/>
      <c r="VCC44" s="78"/>
      <c r="VCD44" s="78"/>
      <c r="VCE44" s="78"/>
      <c r="VCF44" s="78"/>
      <c r="VCG44" s="78"/>
      <c r="VCH44" s="78"/>
      <c r="VCI44" s="78"/>
      <c r="VCJ44" s="78"/>
      <c r="VCK44" s="78"/>
      <c r="VCL44" s="78"/>
      <c r="VCM44" s="78"/>
      <c r="VCN44" s="78"/>
      <c r="VCO44" s="78"/>
      <c r="VCP44" s="78"/>
      <c r="VCQ44" s="78"/>
      <c r="VCR44" s="78"/>
      <c r="VCS44" s="78"/>
      <c r="VCT44" s="78"/>
      <c r="VCU44" s="78"/>
      <c r="VCV44" s="78"/>
      <c r="VCW44" s="78"/>
      <c r="VCX44" s="78"/>
      <c r="VCY44" s="78"/>
      <c r="VCZ44" s="78"/>
      <c r="VDA44" s="78"/>
      <c r="VDB44" s="78"/>
      <c r="VDC44" s="78"/>
      <c r="VDD44" s="78"/>
      <c r="VDE44" s="78"/>
      <c r="VDF44" s="78"/>
      <c r="VDG44" s="78"/>
      <c r="VDH44" s="78"/>
      <c r="VDI44" s="78"/>
      <c r="VDJ44" s="78"/>
      <c r="VDK44" s="78"/>
      <c r="VDL44" s="78"/>
      <c r="VDM44" s="78"/>
      <c r="VDN44" s="78"/>
      <c r="VDO44" s="78"/>
      <c r="VDP44" s="78"/>
      <c r="VDQ44" s="78"/>
      <c r="VDR44" s="78"/>
      <c r="VDS44" s="78"/>
      <c r="VDT44" s="78"/>
      <c r="VDU44" s="78"/>
      <c r="VDV44" s="78"/>
      <c r="VDW44" s="78"/>
      <c r="VDX44" s="78"/>
      <c r="VDY44" s="78"/>
      <c r="VDZ44" s="78"/>
      <c r="VEA44" s="78"/>
      <c r="VEB44" s="78"/>
      <c r="VEC44" s="78"/>
      <c r="VED44" s="78"/>
      <c r="VEE44" s="78"/>
      <c r="VEF44" s="78"/>
      <c r="VEG44" s="78"/>
      <c r="VEH44" s="78"/>
      <c r="VEI44" s="78"/>
      <c r="VEJ44" s="78"/>
      <c r="VEK44" s="78"/>
      <c r="VEL44" s="78"/>
      <c r="VEM44" s="78"/>
      <c r="VEN44" s="78"/>
      <c r="VEO44" s="78"/>
      <c r="VEP44" s="78"/>
      <c r="VEQ44" s="78"/>
      <c r="VER44" s="78"/>
      <c r="VES44" s="78"/>
      <c r="VET44" s="78"/>
      <c r="VEU44" s="78"/>
      <c r="VEV44" s="78"/>
      <c r="VEW44" s="78"/>
      <c r="VEX44" s="78"/>
      <c r="VEY44" s="78"/>
      <c r="VEZ44" s="78"/>
      <c r="VFA44" s="78"/>
      <c r="VFB44" s="78"/>
      <c r="VFC44" s="78"/>
      <c r="VFD44" s="78"/>
      <c r="VFE44" s="78"/>
      <c r="VFF44" s="78"/>
      <c r="VFG44" s="78"/>
      <c r="VFH44" s="78"/>
      <c r="VFI44" s="78"/>
      <c r="VFJ44" s="78"/>
      <c r="VFK44" s="78"/>
      <c r="VFL44" s="78"/>
      <c r="VFM44" s="78"/>
      <c r="VFN44" s="78"/>
      <c r="VFO44" s="78"/>
      <c r="VFP44" s="78"/>
      <c r="VFQ44" s="78"/>
      <c r="VFR44" s="78"/>
      <c r="VFS44" s="78"/>
      <c r="VFT44" s="78"/>
      <c r="VFU44" s="78"/>
      <c r="VFV44" s="78"/>
      <c r="VFW44" s="78"/>
      <c r="VFX44" s="78"/>
      <c r="VFY44" s="78"/>
      <c r="VFZ44" s="78"/>
      <c r="VGA44" s="78"/>
      <c r="VGB44" s="78"/>
      <c r="VGC44" s="78"/>
      <c r="VGD44" s="78"/>
      <c r="VGE44" s="78"/>
      <c r="VGF44" s="78"/>
      <c r="VGG44" s="78"/>
      <c r="VGH44" s="78"/>
      <c r="VGI44" s="78"/>
      <c r="VGJ44" s="78"/>
      <c r="VGK44" s="78"/>
      <c r="VGL44" s="78"/>
      <c r="VGM44" s="78"/>
      <c r="VGN44" s="78"/>
      <c r="VGO44" s="78"/>
      <c r="VGP44" s="78"/>
      <c r="VGQ44" s="78"/>
      <c r="VGR44" s="78"/>
      <c r="VGS44" s="78"/>
      <c r="VGT44" s="78"/>
      <c r="VGU44" s="78"/>
      <c r="VGV44" s="78"/>
      <c r="VGW44" s="78"/>
      <c r="VGX44" s="78"/>
      <c r="VGY44" s="78"/>
      <c r="VGZ44" s="78"/>
      <c r="VHA44" s="78"/>
      <c r="VHB44" s="78"/>
      <c r="VHC44" s="78"/>
      <c r="VHD44" s="78"/>
      <c r="VHE44" s="78"/>
      <c r="VHF44" s="78"/>
      <c r="VHG44" s="78"/>
      <c r="VHH44" s="78"/>
      <c r="VHI44" s="78"/>
      <c r="VHJ44" s="78"/>
      <c r="VHK44" s="78"/>
      <c r="VHL44" s="78"/>
      <c r="VHM44" s="78"/>
      <c r="VHN44" s="78"/>
      <c r="VHO44" s="78"/>
      <c r="VHP44" s="78"/>
      <c r="VHQ44" s="78"/>
      <c r="VHR44" s="78"/>
      <c r="VHS44" s="78"/>
      <c r="VHT44" s="78"/>
      <c r="VHU44" s="78"/>
      <c r="VHV44" s="78"/>
      <c r="VHW44" s="78"/>
      <c r="VHX44" s="78"/>
      <c r="VHY44" s="78"/>
      <c r="VHZ44" s="78"/>
      <c r="VIA44" s="78"/>
      <c r="VIB44" s="78"/>
      <c r="VIC44" s="78"/>
      <c r="VID44" s="78"/>
      <c r="VIE44" s="78"/>
      <c r="VIF44" s="78"/>
      <c r="VIG44" s="78"/>
      <c r="VIH44" s="78"/>
      <c r="VII44" s="78"/>
      <c r="VIJ44" s="78"/>
      <c r="VIK44" s="78"/>
      <c r="VIL44" s="78"/>
      <c r="VIM44" s="78"/>
      <c r="VIN44" s="78"/>
      <c r="VIO44" s="78"/>
      <c r="VIP44" s="78"/>
      <c r="VIQ44" s="78"/>
      <c r="VIR44" s="78"/>
      <c r="VIS44" s="78"/>
      <c r="VIT44" s="78"/>
      <c r="VIU44" s="78"/>
      <c r="VIV44" s="78"/>
      <c r="VIW44" s="78"/>
      <c r="VIX44" s="78"/>
      <c r="VIY44" s="78"/>
      <c r="VIZ44" s="78"/>
      <c r="VJA44" s="78"/>
      <c r="VJB44" s="78"/>
      <c r="VJC44" s="78"/>
      <c r="VJD44" s="78"/>
      <c r="VJE44" s="78"/>
      <c r="VJF44" s="78"/>
      <c r="VJG44" s="78"/>
      <c r="VJH44" s="78"/>
      <c r="VJI44" s="78"/>
      <c r="VJJ44" s="78"/>
      <c r="VJK44" s="78"/>
      <c r="VJL44" s="78"/>
      <c r="VJM44" s="78"/>
      <c r="VJN44" s="78"/>
      <c r="VJO44" s="78"/>
      <c r="VJP44" s="78"/>
      <c r="VJQ44" s="78"/>
      <c r="VJR44" s="78"/>
      <c r="VJS44" s="78"/>
      <c r="VJT44" s="78"/>
      <c r="VJU44" s="78"/>
      <c r="VJV44" s="78"/>
      <c r="VJW44" s="78"/>
      <c r="VJX44" s="78"/>
      <c r="VJY44" s="78"/>
      <c r="VJZ44" s="78"/>
      <c r="VKA44" s="78"/>
      <c r="VKB44" s="78"/>
      <c r="VKC44" s="78"/>
      <c r="VKD44" s="78"/>
      <c r="VKE44" s="78"/>
      <c r="VKF44" s="78"/>
      <c r="VKG44" s="78"/>
      <c r="VKH44" s="78"/>
      <c r="VKI44" s="78"/>
      <c r="VKJ44" s="78"/>
      <c r="VKK44" s="78"/>
      <c r="VKL44" s="78"/>
      <c r="VKM44" s="78"/>
      <c r="VKN44" s="78"/>
      <c r="VKO44" s="78"/>
      <c r="VKP44" s="78"/>
      <c r="VKQ44" s="78"/>
      <c r="VKR44" s="78"/>
      <c r="VKS44" s="78"/>
      <c r="VKT44" s="78"/>
      <c r="VKU44" s="78"/>
      <c r="VKV44" s="78"/>
      <c r="VKW44" s="78"/>
      <c r="VKX44" s="78"/>
      <c r="VKY44" s="78"/>
      <c r="VKZ44" s="78"/>
      <c r="VLA44" s="78"/>
      <c r="VLB44" s="78"/>
      <c r="VLC44" s="78"/>
      <c r="VLD44" s="78"/>
      <c r="VLE44" s="78"/>
      <c r="VLF44" s="78"/>
      <c r="VLG44" s="78"/>
      <c r="VLH44" s="78"/>
      <c r="VLI44" s="78"/>
      <c r="VLJ44" s="78"/>
      <c r="VLK44" s="78"/>
      <c r="VLL44" s="78"/>
      <c r="VLM44" s="78"/>
      <c r="VLN44" s="78"/>
      <c r="VLO44" s="78"/>
      <c r="VLP44" s="78"/>
      <c r="VLQ44" s="78"/>
      <c r="VLR44" s="78"/>
      <c r="VLS44" s="78"/>
      <c r="VLT44" s="78"/>
      <c r="VLU44" s="78"/>
      <c r="VLV44" s="78"/>
      <c r="VLW44" s="78"/>
      <c r="VLX44" s="78"/>
      <c r="VLY44" s="78"/>
      <c r="VLZ44" s="78"/>
      <c r="VMA44" s="78"/>
      <c r="VMB44" s="78"/>
      <c r="VMC44" s="78"/>
      <c r="VMD44" s="78"/>
      <c r="VME44" s="78"/>
      <c r="VMF44" s="78"/>
      <c r="VMG44" s="78"/>
      <c r="VMH44" s="78"/>
      <c r="VMI44" s="78"/>
      <c r="VMJ44" s="78"/>
      <c r="VMK44" s="78"/>
      <c r="VML44" s="78"/>
      <c r="VMM44" s="78"/>
      <c r="VMN44" s="78"/>
      <c r="VMO44" s="78"/>
      <c r="VMP44" s="78"/>
      <c r="VMQ44" s="78"/>
      <c r="VMR44" s="78"/>
      <c r="VMS44" s="78"/>
      <c r="VMT44" s="78"/>
      <c r="VMU44" s="78"/>
      <c r="VMV44" s="78"/>
      <c r="VMW44" s="78"/>
      <c r="VMX44" s="78"/>
      <c r="VMY44" s="78"/>
      <c r="VMZ44" s="78"/>
      <c r="VNA44" s="78"/>
      <c r="VNB44" s="78"/>
      <c r="VNC44" s="78"/>
      <c r="VND44" s="78"/>
      <c r="VNE44" s="78"/>
      <c r="VNF44" s="78"/>
      <c r="VNG44" s="78"/>
      <c r="VNH44" s="78"/>
      <c r="VNI44" s="78"/>
      <c r="VNJ44" s="78"/>
      <c r="VNK44" s="78"/>
      <c r="VNL44" s="78"/>
      <c r="VNM44" s="78"/>
      <c r="VNN44" s="78"/>
      <c r="VNO44" s="78"/>
      <c r="VNP44" s="78"/>
      <c r="VNQ44" s="78"/>
      <c r="VNR44" s="78"/>
      <c r="VNS44" s="78"/>
      <c r="VNT44" s="78"/>
      <c r="VNU44" s="78"/>
      <c r="VNV44" s="78"/>
      <c r="VNW44" s="78"/>
      <c r="VNX44" s="78"/>
      <c r="VNY44" s="78"/>
      <c r="VNZ44" s="78"/>
      <c r="VOA44" s="78"/>
      <c r="VOB44" s="78"/>
      <c r="VOC44" s="78"/>
      <c r="VOD44" s="78"/>
      <c r="VOE44" s="78"/>
      <c r="VOF44" s="78"/>
      <c r="VOG44" s="78"/>
      <c r="VOH44" s="78"/>
      <c r="VOI44" s="78"/>
      <c r="VOJ44" s="78"/>
      <c r="VOK44" s="78"/>
      <c r="VOL44" s="78"/>
      <c r="VOM44" s="78"/>
      <c r="VON44" s="78"/>
      <c r="VOO44" s="78"/>
      <c r="VOP44" s="78"/>
      <c r="VOQ44" s="78"/>
      <c r="VOR44" s="78"/>
      <c r="VOS44" s="78"/>
      <c r="VOT44" s="78"/>
      <c r="VOU44" s="78"/>
      <c r="VOV44" s="78"/>
      <c r="VOW44" s="78"/>
      <c r="VOX44" s="78"/>
      <c r="VOY44" s="78"/>
      <c r="VOZ44" s="78"/>
      <c r="VPA44" s="78"/>
      <c r="VPB44" s="78"/>
      <c r="VPC44" s="78"/>
      <c r="VPD44" s="78"/>
      <c r="VPE44" s="78"/>
      <c r="VPF44" s="78"/>
      <c r="VPG44" s="78"/>
      <c r="VPH44" s="78"/>
      <c r="VPI44" s="78"/>
      <c r="VPJ44" s="78"/>
      <c r="VPK44" s="78"/>
      <c r="VPL44" s="78"/>
      <c r="VPM44" s="78"/>
      <c r="VPN44" s="78"/>
      <c r="VPO44" s="78"/>
      <c r="VPP44" s="78"/>
      <c r="VPQ44" s="78"/>
      <c r="VPR44" s="78"/>
      <c r="VPS44" s="78"/>
      <c r="VPT44" s="78"/>
      <c r="VPU44" s="78"/>
      <c r="VPV44" s="78"/>
      <c r="VPW44" s="78"/>
      <c r="VPX44" s="78"/>
      <c r="VPY44" s="78"/>
      <c r="VPZ44" s="78"/>
      <c r="VQA44" s="78"/>
      <c r="VQB44" s="78"/>
      <c r="VQC44" s="78"/>
      <c r="VQD44" s="78"/>
      <c r="VQE44" s="78"/>
      <c r="VQF44" s="78"/>
      <c r="VQG44" s="78"/>
      <c r="VQH44" s="78"/>
      <c r="VQI44" s="78"/>
      <c r="VQJ44" s="78"/>
      <c r="VQK44" s="78"/>
      <c r="VQL44" s="78"/>
      <c r="VQM44" s="78"/>
      <c r="VQN44" s="78"/>
      <c r="VQO44" s="78"/>
      <c r="VQP44" s="78"/>
      <c r="VQQ44" s="78"/>
      <c r="VQR44" s="78"/>
      <c r="VQS44" s="78"/>
      <c r="VQT44" s="78"/>
      <c r="VQU44" s="78"/>
      <c r="VQV44" s="78"/>
      <c r="VQW44" s="78"/>
      <c r="VQX44" s="78"/>
      <c r="VQY44" s="78"/>
      <c r="VQZ44" s="78"/>
      <c r="VRA44" s="78"/>
      <c r="VRB44" s="78"/>
      <c r="VRC44" s="78"/>
      <c r="VRD44" s="78"/>
      <c r="VRE44" s="78"/>
      <c r="VRF44" s="78"/>
      <c r="VRG44" s="78"/>
      <c r="VRH44" s="78"/>
      <c r="VRI44" s="78"/>
      <c r="VRJ44" s="78"/>
      <c r="VRK44" s="78"/>
      <c r="VRL44" s="78"/>
      <c r="VRM44" s="78"/>
      <c r="VRN44" s="78"/>
      <c r="VRO44" s="78"/>
      <c r="VRP44" s="78"/>
      <c r="VRQ44" s="78"/>
      <c r="VRR44" s="78"/>
      <c r="VRS44" s="78"/>
      <c r="VRT44" s="78"/>
      <c r="VRU44" s="78"/>
      <c r="VRV44" s="78"/>
      <c r="VRW44" s="78"/>
      <c r="VRX44" s="78"/>
      <c r="VRY44" s="78"/>
      <c r="VRZ44" s="78"/>
      <c r="VSA44" s="78"/>
      <c r="VSB44" s="78"/>
      <c r="VSC44" s="78"/>
      <c r="VSD44" s="78"/>
      <c r="VSE44" s="78"/>
      <c r="VSF44" s="78"/>
      <c r="VSG44" s="78"/>
      <c r="VSH44" s="78"/>
      <c r="VSI44" s="78"/>
      <c r="VSJ44" s="78"/>
      <c r="VSK44" s="78"/>
      <c r="VSL44" s="78"/>
      <c r="VSM44" s="78"/>
      <c r="VSN44" s="78"/>
      <c r="VSO44" s="78"/>
      <c r="VSP44" s="78"/>
      <c r="VSQ44" s="78"/>
      <c r="VSR44" s="78"/>
      <c r="VSS44" s="78"/>
      <c r="VST44" s="78"/>
      <c r="VSU44" s="78"/>
      <c r="VSV44" s="78"/>
      <c r="VSW44" s="78"/>
      <c r="VSX44" s="78"/>
      <c r="VSY44" s="78"/>
      <c r="VSZ44" s="78"/>
      <c r="VTA44" s="78"/>
      <c r="VTB44" s="78"/>
      <c r="VTC44" s="78"/>
      <c r="VTD44" s="78"/>
      <c r="VTE44" s="78"/>
      <c r="VTF44" s="78"/>
      <c r="VTG44" s="78"/>
      <c r="VTH44" s="78"/>
      <c r="VTI44" s="78"/>
      <c r="VTJ44" s="78"/>
      <c r="VTK44" s="78"/>
      <c r="VTL44" s="78"/>
      <c r="VTM44" s="78"/>
      <c r="VTN44" s="78"/>
      <c r="VTO44" s="78"/>
      <c r="VTP44" s="78"/>
      <c r="VTQ44" s="78"/>
      <c r="VTR44" s="78"/>
      <c r="VTS44" s="78"/>
      <c r="VTT44" s="78"/>
      <c r="VTU44" s="78"/>
      <c r="VTV44" s="78"/>
      <c r="VTW44" s="78"/>
      <c r="VTX44" s="78"/>
      <c r="VTY44" s="78"/>
      <c r="VTZ44" s="78"/>
      <c r="VUA44" s="78"/>
      <c r="VUB44" s="78"/>
      <c r="VUC44" s="78"/>
      <c r="VUD44" s="78"/>
      <c r="VUE44" s="78"/>
      <c r="VUF44" s="78"/>
      <c r="VUG44" s="78"/>
      <c r="VUH44" s="78"/>
      <c r="VUI44" s="78"/>
      <c r="VUJ44" s="78"/>
      <c r="VUK44" s="78"/>
      <c r="VUL44" s="78"/>
      <c r="VUM44" s="78"/>
      <c r="VUN44" s="78"/>
      <c r="VUO44" s="78"/>
      <c r="VUP44" s="78"/>
      <c r="VUQ44" s="78"/>
      <c r="VUR44" s="78"/>
      <c r="VUS44" s="78"/>
      <c r="VUT44" s="78"/>
      <c r="VUU44" s="78"/>
      <c r="VUV44" s="78"/>
      <c r="VUW44" s="78"/>
      <c r="VUX44" s="78"/>
      <c r="VUY44" s="78"/>
      <c r="VUZ44" s="78"/>
      <c r="VVA44" s="78"/>
      <c r="VVB44" s="78"/>
      <c r="VVC44" s="78"/>
      <c r="VVD44" s="78"/>
      <c r="VVE44" s="78"/>
      <c r="VVF44" s="78"/>
      <c r="VVG44" s="78"/>
      <c r="VVH44" s="78"/>
      <c r="VVI44" s="78"/>
      <c r="VVJ44" s="78"/>
      <c r="VVK44" s="78"/>
      <c r="VVL44" s="78"/>
      <c r="VVM44" s="78"/>
      <c r="VVN44" s="78"/>
      <c r="VVO44" s="78"/>
      <c r="VVP44" s="78"/>
      <c r="VVQ44" s="78"/>
      <c r="VVR44" s="78"/>
      <c r="VVS44" s="78"/>
      <c r="VVT44" s="78"/>
      <c r="VVU44" s="78"/>
      <c r="VVV44" s="78"/>
      <c r="VVW44" s="78"/>
      <c r="VVX44" s="78"/>
      <c r="VVY44" s="78"/>
      <c r="VVZ44" s="78"/>
      <c r="VWA44" s="78"/>
      <c r="VWB44" s="78"/>
      <c r="VWC44" s="78"/>
      <c r="VWD44" s="78"/>
      <c r="VWE44" s="78"/>
      <c r="VWF44" s="78"/>
      <c r="VWG44" s="78"/>
      <c r="VWH44" s="78"/>
      <c r="VWI44" s="78"/>
      <c r="VWJ44" s="78"/>
      <c r="VWK44" s="78"/>
      <c r="VWL44" s="78"/>
      <c r="VWM44" s="78"/>
      <c r="VWN44" s="78"/>
      <c r="VWO44" s="78"/>
      <c r="VWP44" s="78"/>
      <c r="VWQ44" s="78"/>
      <c r="VWR44" s="78"/>
      <c r="VWS44" s="78"/>
      <c r="VWT44" s="78"/>
      <c r="VWU44" s="78"/>
      <c r="VWV44" s="78"/>
      <c r="VWW44" s="78"/>
      <c r="VWX44" s="78"/>
      <c r="VWY44" s="78"/>
      <c r="VWZ44" s="78"/>
      <c r="VXA44" s="78"/>
      <c r="VXB44" s="78"/>
      <c r="VXC44" s="78"/>
      <c r="VXD44" s="78"/>
      <c r="VXE44" s="78"/>
      <c r="VXF44" s="78"/>
      <c r="VXG44" s="78"/>
      <c r="VXH44" s="78"/>
      <c r="VXI44" s="78"/>
      <c r="VXJ44" s="78"/>
      <c r="VXK44" s="78"/>
      <c r="VXL44" s="78"/>
      <c r="VXM44" s="78"/>
      <c r="VXN44" s="78"/>
      <c r="VXO44" s="78"/>
      <c r="VXP44" s="78"/>
      <c r="VXQ44" s="78"/>
      <c r="VXR44" s="78"/>
      <c r="VXS44" s="78"/>
      <c r="VXT44" s="78"/>
      <c r="VXU44" s="78"/>
      <c r="VXV44" s="78"/>
      <c r="VXW44" s="78"/>
      <c r="VXX44" s="78"/>
      <c r="VXY44" s="78"/>
      <c r="VXZ44" s="78"/>
      <c r="VYA44" s="78"/>
      <c r="VYB44" s="78"/>
      <c r="VYC44" s="78"/>
      <c r="VYD44" s="78"/>
      <c r="VYE44" s="78"/>
      <c r="VYF44" s="78"/>
      <c r="VYG44" s="78"/>
      <c r="VYH44" s="78"/>
      <c r="VYI44" s="78"/>
      <c r="VYJ44" s="78"/>
      <c r="VYK44" s="78"/>
      <c r="VYL44" s="78"/>
      <c r="VYM44" s="78"/>
      <c r="VYN44" s="78"/>
      <c r="VYO44" s="78"/>
      <c r="VYP44" s="78"/>
      <c r="VYQ44" s="78"/>
      <c r="VYR44" s="78"/>
      <c r="VYS44" s="78"/>
      <c r="VYT44" s="78"/>
      <c r="VYU44" s="78"/>
      <c r="VYV44" s="78"/>
      <c r="VYW44" s="78"/>
      <c r="VYX44" s="78"/>
      <c r="VYY44" s="78"/>
      <c r="VYZ44" s="78"/>
      <c r="VZA44" s="78"/>
      <c r="VZB44" s="78"/>
      <c r="VZC44" s="78"/>
      <c r="VZD44" s="78"/>
      <c r="VZE44" s="78"/>
      <c r="VZF44" s="78"/>
      <c r="VZG44" s="78"/>
      <c r="VZH44" s="78"/>
      <c r="VZI44" s="78"/>
      <c r="VZJ44" s="78"/>
      <c r="VZK44" s="78"/>
      <c r="VZL44" s="78"/>
      <c r="VZM44" s="78"/>
      <c r="VZN44" s="78"/>
      <c r="VZO44" s="78"/>
      <c r="VZP44" s="78"/>
      <c r="VZQ44" s="78"/>
      <c r="VZR44" s="78"/>
      <c r="VZS44" s="78"/>
      <c r="VZT44" s="78"/>
      <c r="VZU44" s="78"/>
      <c r="VZV44" s="78"/>
      <c r="VZW44" s="78"/>
      <c r="VZX44" s="78"/>
      <c r="VZY44" s="78"/>
      <c r="VZZ44" s="78"/>
      <c r="WAA44" s="78"/>
      <c r="WAB44" s="78"/>
      <c r="WAC44" s="78"/>
      <c r="WAD44" s="78"/>
      <c r="WAE44" s="78"/>
      <c r="WAF44" s="78"/>
      <c r="WAG44" s="78"/>
      <c r="WAH44" s="78"/>
      <c r="WAI44" s="78"/>
      <c r="WAJ44" s="78"/>
      <c r="WAK44" s="78"/>
      <c r="WAL44" s="78"/>
      <c r="WAM44" s="78"/>
      <c r="WAN44" s="78"/>
      <c r="WAO44" s="78"/>
      <c r="WAP44" s="78"/>
      <c r="WAQ44" s="78"/>
      <c r="WAR44" s="78"/>
      <c r="WAS44" s="78"/>
      <c r="WAT44" s="78"/>
      <c r="WAU44" s="78"/>
      <c r="WAV44" s="78"/>
      <c r="WAW44" s="78"/>
      <c r="WAX44" s="78"/>
      <c r="WAY44" s="78"/>
      <c r="WAZ44" s="78"/>
      <c r="WBA44" s="78"/>
      <c r="WBB44" s="78"/>
      <c r="WBC44" s="78"/>
      <c r="WBD44" s="78"/>
      <c r="WBE44" s="78"/>
      <c r="WBF44" s="78"/>
      <c r="WBG44" s="78"/>
      <c r="WBH44" s="78"/>
      <c r="WBI44" s="78"/>
      <c r="WBJ44" s="78"/>
      <c r="WBK44" s="78"/>
      <c r="WBL44" s="78"/>
      <c r="WBM44" s="78"/>
      <c r="WBN44" s="78"/>
      <c r="WBO44" s="78"/>
      <c r="WBP44" s="78"/>
      <c r="WBQ44" s="78"/>
      <c r="WBR44" s="78"/>
      <c r="WBS44" s="78"/>
      <c r="WBT44" s="78"/>
      <c r="WBU44" s="78"/>
      <c r="WBV44" s="78"/>
      <c r="WBW44" s="78"/>
      <c r="WBX44" s="78"/>
      <c r="WBY44" s="78"/>
      <c r="WBZ44" s="78"/>
      <c r="WCA44" s="78"/>
      <c r="WCB44" s="78"/>
      <c r="WCC44" s="78"/>
      <c r="WCD44" s="78"/>
      <c r="WCE44" s="78"/>
      <c r="WCF44" s="78"/>
      <c r="WCG44" s="78"/>
      <c r="WCH44" s="78"/>
      <c r="WCI44" s="78"/>
      <c r="WCJ44" s="78"/>
      <c r="WCK44" s="78"/>
      <c r="WCL44" s="78"/>
      <c r="WCM44" s="78"/>
      <c r="WCN44" s="78"/>
      <c r="WCO44" s="78"/>
      <c r="WCP44" s="78"/>
      <c r="WCQ44" s="78"/>
      <c r="WCR44" s="78"/>
      <c r="WCS44" s="78"/>
      <c r="WCT44" s="78"/>
      <c r="WCU44" s="78"/>
      <c r="WCV44" s="78"/>
      <c r="WCW44" s="78"/>
      <c r="WCX44" s="78"/>
      <c r="WCY44" s="78"/>
      <c r="WCZ44" s="78"/>
      <c r="WDA44" s="78"/>
      <c r="WDB44" s="78"/>
      <c r="WDC44" s="78"/>
      <c r="WDD44" s="78"/>
      <c r="WDE44" s="78"/>
      <c r="WDF44" s="78"/>
      <c r="WDG44" s="78"/>
      <c r="WDH44" s="78"/>
      <c r="WDI44" s="78"/>
      <c r="WDJ44" s="78"/>
      <c r="WDK44" s="78"/>
      <c r="WDL44" s="78"/>
      <c r="WDM44" s="78"/>
      <c r="WDN44" s="78"/>
      <c r="WDO44" s="78"/>
      <c r="WDP44" s="78"/>
      <c r="WDQ44" s="78"/>
      <c r="WDR44" s="78"/>
      <c r="WDS44" s="78"/>
      <c r="WDT44" s="78"/>
      <c r="WDU44" s="78"/>
      <c r="WDV44" s="78"/>
      <c r="WDW44" s="78"/>
      <c r="WDX44" s="78"/>
      <c r="WDY44" s="78"/>
      <c r="WDZ44" s="78"/>
      <c r="WEA44" s="78"/>
      <c r="WEB44" s="78"/>
      <c r="WEC44" s="78"/>
      <c r="WED44" s="78"/>
      <c r="WEE44" s="78"/>
      <c r="WEF44" s="78"/>
      <c r="WEG44" s="78"/>
      <c r="WEH44" s="78"/>
      <c r="WEI44" s="78"/>
      <c r="WEJ44" s="78"/>
      <c r="WEK44" s="78"/>
      <c r="WEL44" s="78"/>
      <c r="WEM44" s="78"/>
      <c r="WEN44" s="78"/>
      <c r="WEO44" s="78"/>
      <c r="WEP44" s="78"/>
      <c r="WEQ44" s="78"/>
      <c r="WER44" s="78"/>
      <c r="WES44" s="78"/>
      <c r="WET44" s="78"/>
      <c r="WEU44" s="78"/>
      <c r="WEV44" s="78"/>
      <c r="WEW44" s="78"/>
      <c r="WEX44" s="78"/>
      <c r="WEY44" s="78"/>
      <c r="WEZ44" s="78"/>
      <c r="WFA44" s="78"/>
      <c r="WFB44" s="78"/>
      <c r="WFC44" s="78"/>
      <c r="WFD44" s="78"/>
      <c r="WFE44" s="78"/>
      <c r="WFF44" s="78"/>
      <c r="WFG44" s="78"/>
      <c r="WFH44" s="78"/>
      <c r="WFI44" s="78"/>
      <c r="WFJ44" s="78"/>
      <c r="WFK44" s="78"/>
      <c r="WFL44" s="78"/>
      <c r="WFM44" s="78"/>
      <c r="WFN44" s="78"/>
      <c r="WFO44" s="78"/>
      <c r="WFP44" s="78"/>
      <c r="WFQ44" s="78"/>
      <c r="WFR44" s="78"/>
      <c r="WFS44" s="78"/>
      <c r="WFT44" s="78"/>
      <c r="WFU44" s="78"/>
      <c r="WFV44" s="78"/>
      <c r="WFW44" s="78"/>
      <c r="WFX44" s="78"/>
      <c r="WFY44" s="78"/>
      <c r="WFZ44" s="78"/>
      <c r="WGA44" s="78"/>
      <c r="WGB44" s="78"/>
      <c r="WGC44" s="78"/>
      <c r="WGD44" s="78"/>
      <c r="WGE44" s="78"/>
      <c r="WGF44" s="78"/>
      <c r="WGG44" s="78"/>
      <c r="WGH44" s="78"/>
      <c r="WGI44" s="78"/>
      <c r="WGJ44" s="78"/>
      <c r="WGK44" s="78"/>
      <c r="WGL44" s="78"/>
      <c r="WGM44" s="78"/>
      <c r="WGN44" s="78"/>
      <c r="WGO44" s="78"/>
      <c r="WGP44" s="78"/>
      <c r="WGQ44" s="78"/>
      <c r="WGR44" s="78"/>
      <c r="WGS44" s="78"/>
      <c r="WGT44" s="78"/>
      <c r="WGU44" s="78"/>
      <c r="WGV44" s="78"/>
      <c r="WGW44" s="78"/>
      <c r="WGX44" s="78"/>
      <c r="WGY44" s="78"/>
      <c r="WGZ44" s="78"/>
      <c r="WHA44" s="78"/>
      <c r="WHB44" s="78"/>
      <c r="WHC44" s="78"/>
      <c r="WHD44" s="78"/>
      <c r="WHE44" s="78"/>
      <c r="WHF44" s="78"/>
      <c r="WHG44" s="78"/>
      <c r="WHH44" s="78"/>
      <c r="WHI44" s="78"/>
      <c r="WHJ44" s="78"/>
      <c r="WHK44" s="78"/>
      <c r="WHL44" s="78"/>
      <c r="WHM44" s="78"/>
      <c r="WHN44" s="78"/>
      <c r="WHO44" s="78"/>
      <c r="WHP44" s="78"/>
      <c r="WHQ44" s="78"/>
      <c r="WHR44" s="78"/>
      <c r="WHS44" s="78"/>
      <c r="WHT44" s="78"/>
      <c r="WHU44" s="78"/>
      <c r="WHV44" s="78"/>
      <c r="WHW44" s="78"/>
      <c r="WHX44" s="78"/>
      <c r="WHY44" s="78"/>
      <c r="WHZ44" s="78"/>
      <c r="WIA44" s="78"/>
      <c r="WIB44" s="78"/>
      <c r="WIC44" s="78"/>
      <c r="WID44" s="78"/>
      <c r="WIE44" s="78"/>
      <c r="WIF44" s="78"/>
      <c r="WIG44" s="78"/>
      <c r="WIH44" s="78"/>
      <c r="WII44" s="78"/>
      <c r="WIJ44" s="78"/>
      <c r="WIK44" s="78"/>
      <c r="WIL44" s="78"/>
      <c r="WIM44" s="78"/>
      <c r="WIN44" s="78"/>
      <c r="WIO44" s="78"/>
      <c r="WIP44" s="78"/>
      <c r="WIQ44" s="78"/>
      <c r="WIR44" s="78"/>
      <c r="WIS44" s="78"/>
      <c r="WIT44" s="78"/>
      <c r="WIU44" s="78"/>
      <c r="WIV44" s="78"/>
      <c r="WIW44" s="78"/>
      <c r="WIX44" s="78"/>
      <c r="WIY44" s="78"/>
      <c r="WIZ44" s="78"/>
      <c r="WJA44" s="78"/>
      <c r="WJB44" s="78"/>
      <c r="WJC44" s="78"/>
      <c r="WJD44" s="78"/>
      <c r="WJE44" s="78"/>
      <c r="WJF44" s="78"/>
      <c r="WJG44" s="78"/>
      <c r="WJH44" s="78"/>
      <c r="WJI44" s="78"/>
      <c r="WJJ44" s="78"/>
      <c r="WJK44" s="78"/>
      <c r="WJL44" s="78"/>
      <c r="WJM44" s="78"/>
      <c r="WJN44" s="78"/>
      <c r="WJO44" s="78"/>
      <c r="WJP44" s="78"/>
      <c r="WJQ44" s="78"/>
      <c r="WJR44" s="78"/>
      <c r="WJS44" s="78"/>
      <c r="WJT44" s="78"/>
      <c r="WJU44" s="78"/>
      <c r="WJV44" s="78"/>
      <c r="WJW44" s="78"/>
      <c r="WJX44" s="78"/>
      <c r="WJY44" s="78"/>
      <c r="WJZ44" s="78"/>
      <c r="WKA44" s="78"/>
      <c r="WKB44" s="78"/>
      <c r="WKC44" s="78"/>
      <c r="WKD44" s="78"/>
      <c r="WKE44" s="78"/>
      <c r="WKF44" s="78"/>
      <c r="WKG44" s="78"/>
      <c r="WKH44" s="78"/>
      <c r="WKI44" s="78"/>
      <c r="WKJ44" s="78"/>
      <c r="WKK44" s="78"/>
      <c r="WKL44" s="78"/>
      <c r="WKM44" s="78"/>
      <c r="WKN44" s="78"/>
      <c r="WKO44" s="78"/>
      <c r="WKP44" s="78"/>
      <c r="WKQ44" s="78"/>
      <c r="WKR44" s="78"/>
      <c r="WKS44" s="78"/>
      <c r="WKT44" s="78"/>
      <c r="WKU44" s="78"/>
      <c r="WKV44" s="78"/>
      <c r="WKW44" s="78"/>
      <c r="WKX44" s="78"/>
      <c r="WKY44" s="78"/>
      <c r="WKZ44" s="78"/>
      <c r="WLA44" s="78"/>
      <c r="WLB44" s="78"/>
      <c r="WLC44" s="78"/>
      <c r="WLD44" s="78"/>
      <c r="WLE44" s="78"/>
      <c r="WLF44" s="78"/>
      <c r="WLG44" s="78"/>
      <c r="WLH44" s="78"/>
      <c r="WLI44" s="78"/>
      <c r="WLJ44" s="78"/>
      <c r="WLK44" s="78"/>
      <c r="WLL44" s="78"/>
      <c r="WLM44" s="78"/>
      <c r="WLN44" s="78"/>
      <c r="WLO44" s="78"/>
      <c r="WLP44" s="78"/>
      <c r="WLQ44" s="78"/>
      <c r="WLR44" s="78"/>
      <c r="WLS44" s="78"/>
      <c r="WLT44" s="78"/>
      <c r="WLU44" s="78"/>
      <c r="WLV44" s="78"/>
      <c r="WLW44" s="78"/>
      <c r="WLX44" s="78"/>
      <c r="WLY44" s="78"/>
      <c r="WLZ44" s="78"/>
      <c r="WMA44" s="78"/>
      <c r="WMB44" s="78"/>
      <c r="WMC44" s="78"/>
      <c r="WMD44" s="78"/>
      <c r="WME44" s="78"/>
      <c r="WMF44" s="78"/>
      <c r="WMG44" s="78"/>
      <c r="WMH44" s="78"/>
      <c r="WMI44" s="78"/>
      <c r="WMJ44" s="78"/>
      <c r="WMK44" s="78"/>
      <c r="WML44" s="78"/>
      <c r="WMM44" s="78"/>
      <c r="WMN44" s="78"/>
      <c r="WMO44" s="78"/>
      <c r="WMP44" s="78"/>
      <c r="WMQ44" s="78"/>
      <c r="WMR44" s="78"/>
      <c r="WMS44" s="78"/>
      <c r="WMT44" s="78"/>
      <c r="WMU44" s="78"/>
      <c r="WMV44" s="78"/>
      <c r="WMW44" s="78"/>
      <c r="WMX44" s="78"/>
      <c r="WMY44" s="78"/>
      <c r="WMZ44" s="78"/>
      <c r="WNA44" s="78"/>
      <c r="WNB44" s="78"/>
      <c r="WNC44" s="78"/>
      <c r="WND44" s="78"/>
      <c r="WNE44" s="78"/>
      <c r="WNF44" s="78"/>
      <c r="WNG44" s="78"/>
      <c r="WNH44" s="78"/>
      <c r="WNI44" s="78"/>
      <c r="WNJ44" s="78"/>
      <c r="WNK44" s="78"/>
      <c r="WNL44" s="78"/>
      <c r="WNM44" s="78"/>
      <c r="WNN44" s="78"/>
      <c r="WNO44" s="78"/>
      <c r="WNP44" s="78"/>
      <c r="WNQ44" s="78"/>
      <c r="WNR44" s="78"/>
      <c r="WNS44" s="78"/>
      <c r="WNT44" s="78"/>
      <c r="WNU44" s="78"/>
      <c r="WNV44" s="78"/>
      <c r="WNW44" s="78"/>
      <c r="WNX44" s="78"/>
      <c r="WNY44" s="78"/>
      <c r="WNZ44" s="78"/>
      <c r="WOA44" s="78"/>
      <c r="WOB44" s="78"/>
      <c r="WOC44" s="78"/>
      <c r="WOD44" s="78"/>
      <c r="WOE44" s="78"/>
      <c r="WOF44" s="78"/>
      <c r="WOG44" s="78"/>
      <c r="WOH44" s="78"/>
      <c r="WOI44" s="78"/>
      <c r="WOJ44" s="78"/>
      <c r="WOK44" s="78"/>
      <c r="WOL44" s="78"/>
      <c r="WOM44" s="78"/>
      <c r="WON44" s="78"/>
      <c r="WOO44" s="78"/>
      <c r="WOP44" s="78"/>
      <c r="WOQ44" s="78"/>
      <c r="WOR44" s="78"/>
      <c r="WOS44" s="78"/>
      <c r="WOT44" s="78"/>
      <c r="WOU44" s="78"/>
      <c r="WOV44" s="78"/>
      <c r="WOW44" s="78"/>
      <c r="WOX44" s="78"/>
      <c r="WOY44" s="78"/>
      <c r="WOZ44" s="78"/>
      <c r="WPA44" s="78"/>
      <c r="WPB44" s="78"/>
      <c r="WPC44" s="78"/>
      <c r="WPD44" s="78"/>
      <c r="WPE44" s="78"/>
      <c r="WPF44" s="78"/>
      <c r="WPG44" s="78"/>
      <c r="WPH44" s="78"/>
      <c r="WPI44" s="78"/>
      <c r="WPJ44" s="78"/>
      <c r="WPK44" s="78"/>
      <c r="WPL44" s="78"/>
      <c r="WPM44" s="78"/>
      <c r="WPN44" s="78"/>
      <c r="WPO44" s="78"/>
      <c r="WPP44" s="78"/>
      <c r="WPQ44" s="78"/>
      <c r="WPR44" s="78"/>
      <c r="WPS44" s="78"/>
      <c r="WPT44" s="78"/>
      <c r="WPU44" s="78"/>
      <c r="WPV44" s="78"/>
      <c r="WPW44" s="78"/>
      <c r="WPX44" s="78"/>
      <c r="WPY44" s="78"/>
      <c r="WPZ44" s="78"/>
      <c r="WQA44" s="78"/>
      <c r="WQB44" s="78"/>
      <c r="WQC44" s="78"/>
      <c r="WQD44" s="78"/>
      <c r="WQE44" s="78"/>
      <c r="WQF44" s="78"/>
      <c r="WQG44" s="78"/>
      <c r="WQH44" s="78"/>
      <c r="WQI44" s="78"/>
      <c r="WQJ44" s="78"/>
      <c r="WQK44" s="78"/>
      <c r="WQL44" s="78"/>
      <c r="WQM44" s="78"/>
      <c r="WQN44" s="78"/>
      <c r="WQO44" s="78"/>
      <c r="WQP44" s="78"/>
      <c r="WQQ44" s="78"/>
      <c r="WQR44" s="78"/>
      <c r="WQS44" s="78"/>
      <c r="WQT44" s="78"/>
      <c r="WQU44" s="78"/>
      <c r="WQV44" s="78"/>
      <c r="WQW44" s="78"/>
      <c r="WQX44" s="78"/>
      <c r="WQY44" s="78"/>
      <c r="WQZ44" s="78"/>
      <c r="WRA44" s="78"/>
      <c r="WRB44" s="78"/>
      <c r="WRC44" s="78"/>
      <c r="WRD44" s="78"/>
      <c r="WRE44" s="78"/>
      <c r="WRF44" s="78"/>
      <c r="WRG44" s="78"/>
      <c r="WRH44" s="78"/>
      <c r="WRI44" s="78"/>
      <c r="WRJ44" s="78"/>
      <c r="WRK44" s="78"/>
      <c r="WRL44" s="78"/>
      <c r="WRM44" s="78"/>
      <c r="WRN44" s="78"/>
      <c r="WRO44" s="78"/>
      <c r="WRP44" s="78"/>
      <c r="WRQ44" s="78"/>
      <c r="WRR44" s="78"/>
      <c r="WRS44" s="78"/>
      <c r="WRT44" s="78"/>
      <c r="WRU44" s="78"/>
      <c r="WRV44" s="78"/>
      <c r="WRW44" s="78"/>
      <c r="WRX44" s="78"/>
      <c r="WRY44" s="78"/>
      <c r="WRZ44" s="78"/>
      <c r="WSA44" s="78"/>
      <c r="WSB44" s="78"/>
      <c r="WSC44" s="78"/>
      <c r="WSD44" s="78"/>
      <c r="WSE44" s="78"/>
      <c r="WSF44" s="78"/>
      <c r="WSG44" s="78"/>
      <c r="WSH44" s="78"/>
      <c r="WSI44" s="78"/>
      <c r="WSJ44" s="78"/>
      <c r="WSK44" s="78"/>
      <c r="WSL44" s="78"/>
      <c r="WSM44" s="78"/>
      <c r="WSN44" s="78"/>
      <c r="WSO44" s="78"/>
      <c r="WSP44" s="78"/>
      <c r="WSQ44" s="78"/>
      <c r="WSR44" s="78"/>
      <c r="WSS44" s="78"/>
      <c r="WST44" s="78"/>
      <c r="WSU44" s="78"/>
      <c r="WSV44" s="78"/>
      <c r="WSW44" s="78"/>
      <c r="WSX44" s="78"/>
      <c r="WSY44" s="78"/>
      <c r="WSZ44" s="78"/>
      <c r="WTA44" s="78"/>
      <c r="WTB44" s="78"/>
      <c r="WTC44" s="78"/>
      <c r="WTD44" s="78"/>
      <c r="WTE44" s="78"/>
      <c r="WTF44" s="78"/>
      <c r="WTG44" s="78"/>
      <c r="WTH44" s="78"/>
      <c r="WTI44" s="78"/>
      <c r="WTJ44" s="78"/>
      <c r="WTK44" s="78"/>
      <c r="WTL44" s="78"/>
      <c r="WTM44" s="78"/>
      <c r="WTN44" s="78"/>
      <c r="WTO44" s="78"/>
      <c r="WTP44" s="78"/>
      <c r="WTQ44" s="78"/>
      <c r="WTR44" s="78"/>
      <c r="WTS44" s="78"/>
      <c r="WTT44" s="78"/>
      <c r="WTU44" s="78"/>
      <c r="WTV44" s="78"/>
      <c r="WTW44" s="78"/>
      <c r="WTX44" s="78"/>
      <c r="WTY44" s="78"/>
      <c r="WTZ44" s="78"/>
      <c r="WUA44" s="78"/>
      <c r="WUB44" s="78"/>
      <c r="WUC44" s="78"/>
      <c r="WUD44" s="78"/>
      <c r="WUE44" s="78"/>
      <c r="WUF44" s="78"/>
      <c r="WUG44" s="78"/>
      <c r="WUH44" s="78"/>
      <c r="WUI44" s="78"/>
      <c r="WUJ44" s="78"/>
      <c r="WUK44" s="78"/>
      <c r="WUL44" s="78"/>
      <c r="WUM44" s="78"/>
      <c r="WUN44" s="78"/>
      <c r="WUO44" s="78"/>
      <c r="WUP44" s="78"/>
      <c r="WUQ44" s="78"/>
      <c r="WUR44" s="78"/>
      <c r="WUS44" s="78"/>
      <c r="WUT44" s="78"/>
      <c r="WUU44" s="78"/>
      <c r="WUV44" s="78"/>
      <c r="WUW44" s="78"/>
      <c r="WUX44" s="78"/>
      <c r="WUY44" s="78"/>
      <c r="WUZ44" s="78"/>
      <c r="WVA44" s="78"/>
      <c r="WVB44" s="78"/>
      <c r="WVC44" s="78"/>
      <c r="WVD44" s="78"/>
      <c r="WVE44" s="78"/>
      <c r="WVF44" s="78"/>
      <c r="WVG44" s="78"/>
      <c r="WVH44" s="78"/>
      <c r="WVI44" s="78"/>
      <c r="WVJ44" s="78"/>
      <c r="WVK44" s="78"/>
      <c r="WVL44" s="78"/>
      <c r="WVM44" s="78"/>
      <c r="WVN44" s="78"/>
      <c r="WVO44" s="78"/>
      <c r="WVP44" s="78"/>
      <c r="WVQ44" s="78"/>
      <c r="WVR44" s="78"/>
      <c r="WVS44" s="78"/>
      <c r="WVT44" s="78"/>
      <c r="WVU44" s="78"/>
      <c r="WVV44" s="78"/>
      <c r="WVW44" s="78"/>
      <c r="WVX44" s="78"/>
      <c r="WVY44" s="78"/>
      <c r="WVZ44" s="78"/>
      <c r="WWA44" s="78"/>
      <c r="WWB44" s="78"/>
      <c r="WWC44" s="78"/>
      <c r="WWD44" s="78"/>
      <c r="WWE44" s="78"/>
      <c r="WWF44" s="78"/>
      <c r="WWG44" s="78"/>
      <c r="WWH44" s="78"/>
      <c r="WWI44" s="78"/>
      <c r="WWJ44" s="78"/>
      <c r="WWK44" s="78"/>
      <c r="WWL44" s="78"/>
      <c r="WWM44" s="78"/>
      <c r="WWN44" s="78"/>
      <c r="WWO44" s="78"/>
      <c r="WWP44" s="78"/>
      <c r="WWQ44" s="78"/>
      <c r="WWR44" s="78"/>
      <c r="WWS44" s="78"/>
      <c r="WWT44" s="78"/>
      <c r="WWU44" s="78"/>
      <c r="WWV44" s="78"/>
      <c r="WWW44" s="78"/>
      <c r="WWX44" s="78"/>
      <c r="WWY44" s="78"/>
      <c r="WWZ44" s="78"/>
      <c r="WXA44" s="78"/>
      <c r="WXB44" s="78"/>
      <c r="WXC44" s="78"/>
      <c r="WXD44" s="78"/>
      <c r="WXE44" s="78"/>
      <c r="WXF44" s="78"/>
      <c r="WXG44" s="78"/>
      <c r="WXH44" s="78"/>
      <c r="WXI44" s="78"/>
      <c r="WXJ44" s="78"/>
      <c r="WXK44" s="78"/>
      <c r="WXL44" s="78"/>
      <c r="WXM44" s="78"/>
      <c r="WXN44" s="78"/>
      <c r="WXO44" s="78"/>
      <c r="WXP44" s="78"/>
      <c r="WXQ44" s="78"/>
      <c r="WXR44" s="78"/>
      <c r="WXS44" s="78"/>
      <c r="WXT44" s="78"/>
      <c r="WXU44" s="78"/>
      <c r="WXV44" s="78"/>
      <c r="WXW44" s="78"/>
      <c r="WXX44" s="78"/>
      <c r="WXY44" s="78"/>
      <c r="WXZ44" s="78"/>
      <c r="WYA44" s="78"/>
      <c r="WYB44" s="78"/>
      <c r="WYC44" s="78"/>
      <c r="WYD44" s="78"/>
      <c r="WYE44" s="78"/>
      <c r="WYF44" s="78"/>
      <c r="WYG44" s="78"/>
      <c r="WYH44" s="78"/>
      <c r="WYI44" s="78"/>
      <c r="WYJ44" s="78"/>
      <c r="WYK44" s="78"/>
      <c r="WYL44" s="78"/>
      <c r="WYM44" s="78"/>
      <c r="WYN44" s="78"/>
      <c r="WYO44" s="78"/>
      <c r="WYP44" s="78"/>
      <c r="WYQ44" s="78"/>
      <c r="WYR44" s="78"/>
      <c r="WYS44" s="78"/>
      <c r="WYT44" s="78"/>
      <c r="WYU44" s="78"/>
      <c r="WYV44" s="78"/>
      <c r="WYW44" s="78"/>
      <c r="WYX44" s="78"/>
      <c r="WYY44" s="78"/>
      <c r="WYZ44" s="78"/>
      <c r="WZA44" s="78"/>
      <c r="WZB44" s="78"/>
      <c r="WZC44" s="78"/>
      <c r="WZD44" s="78"/>
      <c r="WZE44" s="78"/>
      <c r="WZF44" s="78"/>
      <c r="WZG44" s="78"/>
      <c r="WZH44" s="78"/>
      <c r="WZI44" s="78"/>
      <c r="WZJ44" s="78"/>
      <c r="WZK44" s="78"/>
      <c r="WZL44" s="78"/>
      <c r="WZM44" s="78"/>
      <c r="WZN44" s="78"/>
      <c r="WZO44" s="78"/>
      <c r="WZP44" s="78"/>
      <c r="WZQ44" s="78"/>
      <c r="WZR44" s="78"/>
      <c r="WZS44" s="78"/>
      <c r="WZT44" s="78"/>
      <c r="WZU44" s="78"/>
      <c r="WZV44" s="78"/>
      <c r="WZW44" s="78"/>
      <c r="WZX44" s="78"/>
      <c r="WZY44" s="78"/>
      <c r="WZZ44" s="78"/>
      <c r="XAA44" s="78"/>
      <c r="XAB44" s="78"/>
      <c r="XAC44" s="78"/>
      <c r="XAD44" s="78"/>
      <c r="XAE44" s="78"/>
      <c r="XAF44" s="78"/>
      <c r="XAG44" s="78"/>
      <c r="XAH44" s="78"/>
      <c r="XAI44" s="78"/>
      <c r="XAJ44" s="78"/>
      <c r="XAK44" s="78"/>
      <c r="XAL44" s="78"/>
      <c r="XAM44" s="78"/>
      <c r="XAN44" s="78"/>
      <c r="XAO44" s="78"/>
      <c r="XAP44" s="78"/>
      <c r="XAQ44" s="78"/>
      <c r="XAR44" s="78"/>
      <c r="XAS44" s="78"/>
      <c r="XAT44" s="78"/>
      <c r="XAU44" s="78"/>
      <c r="XAV44" s="78"/>
      <c r="XAW44" s="78"/>
      <c r="XAX44" s="78"/>
      <c r="XAY44" s="78"/>
      <c r="XAZ44" s="78"/>
      <c r="XBA44" s="78"/>
      <c r="XBB44" s="78"/>
      <c r="XBC44" s="78"/>
      <c r="XBD44" s="78"/>
      <c r="XBE44" s="78"/>
      <c r="XBF44" s="78"/>
      <c r="XBG44" s="78"/>
      <c r="XBH44" s="78"/>
      <c r="XBI44" s="78"/>
      <c r="XBJ44" s="78"/>
      <c r="XBK44" s="78"/>
      <c r="XBL44" s="78"/>
      <c r="XBM44" s="78"/>
      <c r="XBN44" s="78"/>
      <c r="XBO44" s="78"/>
      <c r="XBP44" s="78"/>
      <c r="XBQ44" s="78"/>
      <c r="XBR44" s="78"/>
      <c r="XBS44" s="78"/>
      <c r="XBT44" s="78"/>
      <c r="XBU44" s="78"/>
      <c r="XBV44" s="78"/>
      <c r="XBW44" s="78"/>
      <c r="XBX44" s="78"/>
      <c r="XBY44" s="78"/>
      <c r="XBZ44" s="78"/>
      <c r="XCA44" s="78"/>
      <c r="XCB44" s="78"/>
      <c r="XCC44" s="78"/>
      <c r="XCD44" s="78"/>
      <c r="XCE44" s="78"/>
      <c r="XCF44" s="78"/>
      <c r="XCG44" s="78"/>
      <c r="XCH44" s="78"/>
      <c r="XCI44" s="78"/>
      <c r="XCJ44" s="78"/>
      <c r="XCK44" s="78"/>
      <c r="XCL44" s="78"/>
      <c r="XCM44" s="78"/>
      <c r="XCN44" s="78"/>
      <c r="XCO44" s="78"/>
      <c r="XCP44" s="78"/>
      <c r="XCQ44" s="78"/>
      <c r="XCR44" s="78"/>
      <c r="XCS44" s="78"/>
      <c r="XCT44" s="78"/>
      <c r="XCU44" s="78"/>
      <c r="XCV44" s="78"/>
      <c r="XCW44" s="78"/>
      <c r="XCX44" s="78"/>
      <c r="XCY44" s="78"/>
      <c r="XCZ44" s="78"/>
      <c r="XDA44" s="78"/>
      <c r="XDB44" s="78"/>
      <c r="XDC44" s="78"/>
      <c r="XDD44" s="78"/>
      <c r="XDE44" s="78"/>
      <c r="XDF44" s="78"/>
      <c r="XDG44" s="78"/>
      <c r="XDH44" s="78"/>
      <c r="XDI44" s="78"/>
      <c r="XDJ44" s="78"/>
      <c r="XDK44" s="78"/>
      <c r="XDL44" s="78"/>
      <c r="XDM44" s="78"/>
      <c r="XDN44" s="78"/>
      <c r="XDO44" s="78"/>
      <c r="XDP44" s="78"/>
      <c r="XDQ44" s="78"/>
      <c r="XDR44" s="78"/>
      <c r="XDS44" s="78"/>
      <c r="XDT44" s="78"/>
      <c r="XDU44" s="78"/>
      <c r="XDV44" s="78"/>
      <c r="XDW44" s="78"/>
      <c r="XDX44" s="78"/>
      <c r="XDY44" s="78"/>
      <c r="XDZ44" s="78"/>
      <c r="XEA44" s="78"/>
      <c r="XEB44" s="78"/>
      <c r="XEC44" s="78"/>
      <c r="XED44" s="78"/>
      <c r="XEE44" s="78"/>
      <c r="XEF44" s="78"/>
      <c r="XEG44" s="78"/>
      <c r="XEH44" s="78"/>
      <c r="XEI44" s="78"/>
      <c r="XEJ44" s="78"/>
      <c r="XEK44" s="78"/>
      <c r="XEL44" s="78"/>
      <c r="XEM44" s="78"/>
      <c r="XEN44" s="78"/>
      <c r="XEO44" s="78"/>
      <c r="XEP44" s="78"/>
      <c r="XEQ44" s="78"/>
      <c r="XER44" s="78"/>
      <c r="XES44" s="78"/>
      <c r="XET44" s="78"/>
      <c r="XEU44" s="78"/>
      <c r="XEV44" s="78"/>
      <c r="XEW44" s="78"/>
      <c r="XEX44" s="78"/>
      <c r="XEY44" s="78"/>
      <c r="XEZ44" s="78"/>
      <c r="XFA44" s="78"/>
    </row>
    <row r="45" spans="1:16381" s="7" customFormat="1" hidden="1" x14ac:dyDescent="0.3">
      <c r="A45" s="7">
        <f t="shared" si="35"/>
        <v>0</v>
      </c>
      <c r="B45" s="79"/>
      <c r="C45" s="79"/>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c r="GB45" s="78"/>
      <c r="GC45" s="78"/>
      <c r="GD45" s="78"/>
      <c r="GE45" s="78"/>
      <c r="GF45" s="78"/>
      <c r="GG45" s="78"/>
      <c r="GH45" s="78"/>
      <c r="GI45" s="78"/>
      <c r="GJ45" s="78"/>
      <c r="GK45" s="78"/>
      <c r="GL45" s="78"/>
      <c r="GM45" s="78"/>
      <c r="GN45" s="78"/>
      <c r="GO45" s="78"/>
      <c r="GP45" s="78"/>
      <c r="GQ45" s="78"/>
      <c r="GR45" s="78"/>
      <c r="GS45" s="78"/>
      <c r="GT45" s="78"/>
      <c r="GU45" s="78"/>
      <c r="GV45" s="78"/>
      <c r="GW45" s="78"/>
      <c r="GX45" s="78"/>
      <c r="GY45" s="78"/>
      <c r="GZ45" s="78"/>
      <c r="HA45" s="78"/>
      <c r="HB45" s="78"/>
      <c r="HC45" s="78"/>
      <c r="HD45" s="78"/>
      <c r="HE45" s="78"/>
      <c r="HF45" s="78"/>
      <c r="HG45" s="78"/>
      <c r="HH45" s="78"/>
      <c r="HI45" s="78"/>
      <c r="HJ45" s="78"/>
      <c r="HK45" s="78"/>
      <c r="HL45" s="78"/>
      <c r="HM45" s="78"/>
      <c r="HN45" s="78"/>
      <c r="HO45" s="78"/>
      <c r="HP45" s="78"/>
      <c r="HQ45" s="78"/>
      <c r="HR45" s="78"/>
      <c r="HS45" s="78"/>
      <c r="HT45" s="78"/>
      <c r="HU45" s="78"/>
      <c r="HV45" s="78"/>
      <c r="HW45" s="78"/>
      <c r="HX45" s="78"/>
      <c r="HY45" s="78"/>
      <c r="HZ45" s="78"/>
      <c r="IA45" s="78"/>
      <c r="IB45" s="78"/>
      <c r="IC45" s="78"/>
      <c r="ID45" s="78"/>
      <c r="IE45" s="78"/>
      <c r="IF45" s="78"/>
      <c r="IG45" s="78"/>
      <c r="IH45" s="78"/>
      <c r="II45" s="78"/>
      <c r="IJ45" s="78"/>
      <c r="IK45" s="78"/>
      <c r="IL45" s="78"/>
      <c r="IM45" s="78"/>
      <c r="IN45" s="78"/>
      <c r="IO45" s="78"/>
      <c r="IP45" s="78"/>
      <c r="IQ45" s="78"/>
      <c r="IR45" s="78"/>
      <c r="IS45" s="78"/>
      <c r="IT45" s="78"/>
      <c r="IU45" s="78"/>
      <c r="IV45" s="78"/>
      <c r="IW45" s="78"/>
      <c r="IX45" s="78"/>
      <c r="IY45" s="78"/>
      <c r="IZ45" s="78"/>
      <c r="JA45" s="78"/>
      <c r="JB45" s="78"/>
      <c r="JC45" s="78"/>
      <c r="JD45" s="78"/>
      <c r="JE45" s="78"/>
      <c r="JF45" s="78"/>
      <c r="JG45" s="78"/>
      <c r="JH45" s="78"/>
      <c r="JI45" s="78"/>
      <c r="JJ45" s="78"/>
      <c r="JK45" s="78"/>
      <c r="JL45" s="78"/>
      <c r="JM45" s="78"/>
      <c r="JN45" s="78"/>
      <c r="JO45" s="78"/>
      <c r="JP45" s="78"/>
      <c r="JQ45" s="78"/>
      <c r="JR45" s="78"/>
      <c r="JS45" s="78"/>
      <c r="JT45" s="78"/>
      <c r="JU45" s="78"/>
      <c r="JV45" s="78"/>
      <c r="JW45" s="78"/>
      <c r="JX45" s="78"/>
      <c r="JY45" s="78"/>
      <c r="JZ45" s="78"/>
      <c r="KA45" s="78"/>
      <c r="KB45" s="78"/>
      <c r="KC45" s="78"/>
      <c r="KD45" s="78"/>
      <c r="KE45" s="78"/>
      <c r="KF45" s="78"/>
      <c r="KG45" s="78"/>
      <c r="KH45" s="78"/>
      <c r="KI45" s="78"/>
      <c r="KJ45" s="78"/>
      <c r="KK45" s="78"/>
      <c r="KL45" s="78"/>
      <c r="KM45" s="78"/>
      <c r="KN45" s="78"/>
      <c r="KO45" s="78"/>
      <c r="KP45" s="78"/>
      <c r="KQ45" s="78"/>
      <c r="KR45" s="78"/>
      <c r="KS45" s="78"/>
      <c r="KT45" s="78"/>
      <c r="KU45" s="78"/>
      <c r="KV45" s="78"/>
      <c r="KW45" s="78"/>
      <c r="KX45" s="78"/>
      <c r="KY45" s="78"/>
      <c r="KZ45" s="78"/>
      <c r="LA45" s="78"/>
      <c r="LB45" s="78"/>
      <c r="LC45" s="78"/>
      <c r="LD45" s="78"/>
      <c r="LE45" s="78"/>
      <c r="LF45" s="78"/>
      <c r="LG45" s="78"/>
      <c r="LH45" s="78"/>
      <c r="LI45" s="78"/>
      <c r="LJ45" s="78"/>
      <c r="LK45" s="78"/>
      <c r="LL45" s="78"/>
      <c r="LM45" s="78"/>
      <c r="LN45" s="78"/>
      <c r="LO45" s="78"/>
      <c r="LP45" s="78"/>
      <c r="LQ45" s="78"/>
      <c r="LR45" s="78"/>
      <c r="LS45" s="78"/>
      <c r="LT45" s="78"/>
      <c r="LU45" s="78"/>
      <c r="LV45" s="78"/>
      <c r="LW45" s="78"/>
      <c r="LX45" s="78"/>
      <c r="LY45" s="78"/>
      <c r="LZ45" s="78"/>
      <c r="MA45" s="78"/>
      <c r="MB45" s="78"/>
      <c r="MC45" s="78"/>
      <c r="MD45" s="78"/>
      <c r="ME45" s="78"/>
      <c r="MF45" s="78"/>
      <c r="MG45" s="78"/>
      <c r="MH45" s="78"/>
      <c r="MI45" s="78"/>
      <c r="MJ45" s="78"/>
      <c r="MK45" s="78"/>
      <c r="ML45" s="78"/>
      <c r="MM45" s="78"/>
      <c r="MN45" s="78"/>
      <c r="MO45" s="78"/>
      <c r="MP45" s="78"/>
      <c r="MQ45" s="78"/>
      <c r="MR45" s="78"/>
      <c r="MS45" s="78"/>
      <c r="MT45" s="78"/>
      <c r="MU45" s="78"/>
      <c r="MV45" s="78"/>
      <c r="MW45" s="78"/>
      <c r="MX45" s="78"/>
      <c r="MY45" s="78"/>
      <c r="MZ45" s="78"/>
      <c r="NA45" s="78"/>
      <c r="NB45" s="78"/>
      <c r="NC45" s="78"/>
      <c r="ND45" s="78"/>
      <c r="NE45" s="78"/>
      <c r="NF45" s="78"/>
      <c r="NG45" s="78"/>
      <c r="NH45" s="78"/>
      <c r="NI45" s="78"/>
      <c r="NJ45" s="78"/>
      <c r="NK45" s="78"/>
      <c r="NL45" s="78"/>
      <c r="NM45" s="78"/>
      <c r="NN45" s="78"/>
      <c r="NO45" s="78"/>
      <c r="NP45" s="78"/>
      <c r="NQ45" s="78"/>
      <c r="NR45" s="78"/>
      <c r="NS45" s="78"/>
      <c r="NT45" s="78"/>
      <c r="NU45" s="78"/>
      <c r="NV45" s="78"/>
      <c r="NW45" s="78"/>
      <c r="NX45" s="78"/>
      <c r="NY45" s="78"/>
      <c r="NZ45" s="78"/>
      <c r="OA45" s="78"/>
      <c r="OB45" s="78"/>
      <c r="OC45" s="78"/>
      <c r="OD45" s="78"/>
      <c r="OE45" s="78"/>
      <c r="OF45" s="78"/>
      <c r="OG45" s="78"/>
      <c r="OH45" s="78"/>
      <c r="OI45" s="78"/>
      <c r="OJ45" s="78"/>
      <c r="OK45" s="78"/>
      <c r="OL45" s="78"/>
      <c r="OM45" s="78"/>
      <c r="ON45" s="78"/>
      <c r="OO45" s="78"/>
      <c r="OP45" s="78"/>
      <c r="OQ45" s="78"/>
      <c r="OR45" s="78"/>
      <c r="OS45" s="78"/>
      <c r="OT45" s="78"/>
      <c r="OU45" s="78"/>
      <c r="OV45" s="78"/>
      <c r="OW45" s="78"/>
      <c r="OX45" s="78"/>
      <c r="OY45" s="78"/>
      <c r="OZ45" s="78"/>
      <c r="PA45" s="78"/>
      <c r="PB45" s="78"/>
      <c r="PC45" s="78"/>
      <c r="PD45" s="78"/>
      <c r="PE45" s="78"/>
      <c r="PF45" s="78"/>
      <c r="PG45" s="78"/>
      <c r="PH45" s="78"/>
      <c r="PI45" s="78"/>
      <c r="PJ45" s="78"/>
      <c r="PK45" s="78"/>
      <c r="PL45" s="78"/>
      <c r="PM45" s="78"/>
      <c r="PN45" s="78"/>
      <c r="PO45" s="78"/>
      <c r="PP45" s="78"/>
      <c r="PQ45" s="78"/>
      <c r="PR45" s="78"/>
      <c r="PS45" s="78"/>
      <c r="PT45" s="78"/>
      <c r="PU45" s="78"/>
      <c r="PV45" s="78"/>
      <c r="PW45" s="78"/>
      <c r="PX45" s="78"/>
      <c r="PY45" s="78"/>
      <c r="PZ45" s="78"/>
      <c r="QA45" s="78"/>
      <c r="QB45" s="78"/>
      <c r="QC45" s="78"/>
      <c r="QD45" s="78"/>
      <c r="QE45" s="78"/>
      <c r="QF45" s="78"/>
      <c r="QG45" s="78"/>
      <c r="QH45" s="78"/>
      <c r="QI45" s="78"/>
      <c r="QJ45" s="78"/>
      <c r="QK45" s="78"/>
      <c r="QL45" s="78"/>
      <c r="QM45" s="78"/>
      <c r="QN45" s="78"/>
      <c r="QO45" s="78"/>
      <c r="QP45" s="78"/>
      <c r="QQ45" s="78"/>
      <c r="QR45" s="78"/>
      <c r="QS45" s="78"/>
      <c r="QT45" s="78"/>
      <c r="QU45" s="78"/>
      <c r="QV45" s="78"/>
      <c r="QW45" s="78"/>
      <c r="QX45" s="78"/>
      <c r="QY45" s="78"/>
      <c r="QZ45" s="78"/>
      <c r="RA45" s="78"/>
      <c r="RB45" s="78"/>
      <c r="RC45" s="78"/>
      <c r="RD45" s="78"/>
      <c r="RE45" s="78"/>
      <c r="RF45" s="78"/>
      <c r="RG45" s="78"/>
      <c r="RH45" s="78"/>
      <c r="RI45" s="78"/>
      <c r="RJ45" s="78"/>
      <c r="RK45" s="78"/>
      <c r="RL45" s="78"/>
      <c r="RM45" s="78"/>
      <c r="RN45" s="78"/>
      <c r="RO45" s="78"/>
      <c r="RP45" s="78"/>
      <c r="RQ45" s="78"/>
      <c r="RR45" s="78"/>
      <c r="RS45" s="78"/>
      <c r="RT45" s="78"/>
      <c r="RU45" s="78"/>
      <c r="RV45" s="78"/>
      <c r="RW45" s="78"/>
      <c r="RX45" s="78"/>
      <c r="RY45" s="78"/>
      <c r="RZ45" s="78"/>
      <c r="SA45" s="78"/>
      <c r="SB45" s="78"/>
      <c r="SC45" s="78"/>
      <c r="SD45" s="78"/>
      <c r="SE45" s="78"/>
      <c r="SF45" s="78"/>
      <c r="SG45" s="78"/>
      <c r="SH45" s="78"/>
      <c r="SI45" s="78"/>
      <c r="SJ45" s="78"/>
      <c r="SK45" s="78"/>
      <c r="SL45" s="78"/>
      <c r="SM45" s="78"/>
      <c r="SN45" s="78"/>
      <c r="SO45" s="78"/>
      <c r="SP45" s="78"/>
      <c r="SQ45" s="78"/>
      <c r="SR45" s="78"/>
      <c r="SS45" s="78"/>
      <c r="ST45" s="78"/>
      <c r="SU45" s="78"/>
      <c r="SV45" s="78"/>
      <c r="SW45" s="78"/>
      <c r="SX45" s="78"/>
      <c r="SY45" s="78"/>
      <c r="SZ45" s="78"/>
      <c r="TA45" s="78"/>
      <c r="TB45" s="78"/>
      <c r="TC45" s="78"/>
      <c r="TD45" s="78"/>
      <c r="TE45" s="78"/>
      <c r="TF45" s="78"/>
      <c r="TG45" s="78"/>
      <c r="TH45" s="78"/>
      <c r="TI45" s="78"/>
      <c r="TJ45" s="78"/>
      <c r="TK45" s="78"/>
      <c r="TL45" s="78"/>
      <c r="TM45" s="78"/>
      <c r="TN45" s="78"/>
      <c r="TO45" s="78"/>
      <c r="TP45" s="78"/>
      <c r="TQ45" s="78"/>
      <c r="TR45" s="78"/>
      <c r="TS45" s="78"/>
      <c r="TT45" s="78"/>
      <c r="TU45" s="78"/>
      <c r="TV45" s="78"/>
      <c r="TW45" s="78"/>
      <c r="TX45" s="78"/>
      <c r="TY45" s="78"/>
      <c r="TZ45" s="78"/>
      <c r="UA45" s="78"/>
      <c r="UB45" s="78"/>
      <c r="UC45" s="78"/>
      <c r="UD45" s="78"/>
      <c r="UE45" s="78"/>
      <c r="UF45" s="78"/>
      <c r="UG45" s="78"/>
      <c r="UH45" s="78"/>
      <c r="UI45" s="78"/>
      <c r="UJ45" s="78"/>
      <c r="UK45" s="78"/>
      <c r="UL45" s="78"/>
      <c r="UM45" s="78"/>
      <c r="UN45" s="78"/>
      <c r="UO45" s="78"/>
      <c r="UP45" s="78"/>
      <c r="UQ45" s="78"/>
      <c r="UR45" s="78"/>
      <c r="US45" s="78"/>
      <c r="UT45" s="78"/>
      <c r="UU45" s="78"/>
      <c r="UV45" s="78"/>
      <c r="UW45" s="78"/>
      <c r="UX45" s="78"/>
      <c r="UY45" s="78"/>
      <c r="UZ45" s="78"/>
      <c r="VA45" s="78"/>
      <c r="VB45" s="78"/>
      <c r="VC45" s="78"/>
      <c r="VD45" s="78"/>
      <c r="VE45" s="78"/>
      <c r="VF45" s="78"/>
      <c r="VG45" s="78"/>
      <c r="VH45" s="78"/>
      <c r="VI45" s="78"/>
      <c r="VJ45" s="78"/>
      <c r="VK45" s="78"/>
      <c r="VL45" s="78"/>
      <c r="VM45" s="78"/>
      <c r="VN45" s="78"/>
      <c r="VO45" s="78"/>
      <c r="VP45" s="78"/>
      <c r="VQ45" s="78"/>
      <c r="VR45" s="78"/>
      <c r="VS45" s="78"/>
      <c r="VT45" s="78"/>
      <c r="VU45" s="78"/>
      <c r="VV45" s="78"/>
      <c r="VW45" s="78"/>
      <c r="VX45" s="78"/>
      <c r="VY45" s="78"/>
      <c r="VZ45" s="78"/>
      <c r="WA45" s="78"/>
      <c r="WB45" s="78"/>
      <c r="WC45" s="78"/>
      <c r="WD45" s="78"/>
      <c r="WE45" s="78"/>
      <c r="WF45" s="78"/>
      <c r="WG45" s="78"/>
      <c r="WH45" s="78"/>
      <c r="WI45" s="78"/>
      <c r="WJ45" s="78"/>
      <c r="WK45" s="78"/>
      <c r="WL45" s="78"/>
      <c r="WM45" s="78"/>
      <c r="WN45" s="78"/>
      <c r="WO45" s="78"/>
      <c r="WP45" s="78"/>
      <c r="WQ45" s="78"/>
      <c r="WR45" s="78"/>
      <c r="WS45" s="78"/>
      <c r="WT45" s="78"/>
      <c r="WU45" s="78"/>
      <c r="WV45" s="78"/>
      <c r="WW45" s="78"/>
      <c r="WX45" s="78"/>
      <c r="WY45" s="78"/>
      <c r="WZ45" s="78"/>
      <c r="XA45" s="78"/>
      <c r="XB45" s="78"/>
      <c r="XC45" s="78"/>
      <c r="XD45" s="78"/>
      <c r="XE45" s="78"/>
      <c r="XF45" s="78"/>
      <c r="XG45" s="78"/>
      <c r="XH45" s="78"/>
      <c r="XI45" s="78"/>
      <c r="XJ45" s="78"/>
      <c r="XK45" s="78"/>
      <c r="XL45" s="78"/>
      <c r="XM45" s="78"/>
      <c r="XN45" s="78"/>
      <c r="XO45" s="78"/>
      <c r="XP45" s="78"/>
      <c r="XQ45" s="78"/>
      <c r="XR45" s="78"/>
      <c r="XS45" s="78"/>
      <c r="XT45" s="78"/>
      <c r="XU45" s="78"/>
      <c r="XV45" s="78"/>
      <c r="XW45" s="78"/>
      <c r="XX45" s="78"/>
      <c r="XY45" s="78"/>
      <c r="XZ45" s="78"/>
      <c r="YA45" s="78"/>
      <c r="YB45" s="78"/>
      <c r="YC45" s="78"/>
      <c r="YD45" s="78"/>
      <c r="YE45" s="78"/>
      <c r="YF45" s="78"/>
      <c r="YG45" s="78"/>
      <c r="YH45" s="78"/>
      <c r="YI45" s="78"/>
      <c r="YJ45" s="78"/>
      <c r="YK45" s="78"/>
      <c r="YL45" s="78"/>
      <c r="YM45" s="78"/>
      <c r="YN45" s="78"/>
      <c r="YO45" s="78"/>
      <c r="YP45" s="78"/>
      <c r="YQ45" s="78"/>
      <c r="YR45" s="78"/>
      <c r="YS45" s="78"/>
      <c r="YT45" s="78"/>
      <c r="YU45" s="78"/>
      <c r="YV45" s="78"/>
      <c r="YW45" s="78"/>
      <c r="YX45" s="78"/>
      <c r="YY45" s="78"/>
      <c r="YZ45" s="78"/>
      <c r="ZA45" s="78"/>
      <c r="ZB45" s="78"/>
      <c r="ZC45" s="78"/>
      <c r="ZD45" s="78"/>
      <c r="ZE45" s="78"/>
      <c r="ZF45" s="78"/>
      <c r="ZG45" s="78"/>
      <c r="ZH45" s="78"/>
      <c r="ZI45" s="78"/>
      <c r="ZJ45" s="78"/>
      <c r="ZK45" s="78"/>
      <c r="ZL45" s="78"/>
      <c r="ZM45" s="78"/>
      <c r="ZN45" s="78"/>
      <c r="ZO45" s="78"/>
      <c r="ZP45" s="78"/>
      <c r="ZQ45" s="78"/>
      <c r="ZR45" s="78"/>
      <c r="ZS45" s="78"/>
      <c r="ZT45" s="78"/>
      <c r="ZU45" s="78"/>
      <c r="ZV45" s="78"/>
      <c r="ZW45" s="78"/>
      <c r="ZX45" s="78"/>
      <c r="ZY45" s="78"/>
      <c r="ZZ45" s="78"/>
      <c r="AAA45" s="78"/>
      <c r="AAB45" s="78"/>
      <c r="AAC45" s="78"/>
      <c r="AAD45" s="78"/>
      <c r="AAE45" s="78"/>
      <c r="AAF45" s="78"/>
      <c r="AAG45" s="78"/>
      <c r="AAH45" s="78"/>
      <c r="AAI45" s="78"/>
      <c r="AAJ45" s="78"/>
      <c r="AAK45" s="78"/>
      <c r="AAL45" s="78"/>
      <c r="AAM45" s="78"/>
      <c r="AAN45" s="78"/>
      <c r="AAO45" s="78"/>
      <c r="AAP45" s="78"/>
      <c r="AAQ45" s="78"/>
      <c r="AAR45" s="78"/>
      <c r="AAS45" s="78"/>
      <c r="AAT45" s="78"/>
      <c r="AAU45" s="78"/>
      <c r="AAV45" s="78"/>
      <c r="AAW45" s="78"/>
      <c r="AAX45" s="78"/>
      <c r="AAY45" s="78"/>
      <c r="AAZ45" s="78"/>
      <c r="ABA45" s="78"/>
      <c r="ABB45" s="78"/>
      <c r="ABC45" s="78"/>
      <c r="ABD45" s="78"/>
      <c r="ABE45" s="78"/>
      <c r="ABF45" s="78"/>
      <c r="ABG45" s="78"/>
      <c r="ABH45" s="78"/>
      <c r="ABI45" s="78"/>
      <c r="ABJ45" s="78"/>
      <c r="ABK45" s="78"/>
      <c r="ABL45" s="78"/>
      <c r="ABM45" s="78"/>
      <c r="ABN45" s="78"/>
      <c r="ABO45" s="78"/>
      <c r="ABP45" s="78"/>
      <c r="ABQ45" s="78"/>
      <c r="ABR45" s="78"/>
      <c r="ABS45" s="78"/>
      <c r="ABT45" s="78"/>
      <c r="ABU45" s="78"/>
      <c r="ABV45" s="78"/>
      <c r="ABW45" s="78"/>
      <c r="ABX45" s="78"/>
      <c r="ABY45" s="78"/>
      <c r="ABZ45" s="78"/>
      <c r="ACA45" s="78"/>
      <c r="ACB45" s="78"/>
      <c r="ACC45" s="78"/>
      <c r="ACD45" s="78"/>
      <c r="ACE45" s="78"/>
      <c r="ACF45" s="78"/>
      <c r="ACG45" s="78"/>
      <c r="ACH45" s="78"/>
      <c r="ACI45" s="78"/>
      <c r="ACJ45" s="78"/>
      <c r="ACK45" s="78"/>
      <c r="ACL45" s="78"/>
      <c r="ACM45" s="78"/>
      <c r="ACN45" s="78"/>
      <c r="ACO45" s="78"/>
      <c r="ACP45" s="78"/>
      <c r="ACQ45" s="78"/>
      <c r="ACR45" s="78"/>
      <c r="ACS45" s="78"/>
      <c r="ACT45" s="78"/>
      <c r="ACU45" s="78"/>
      <c r="ACV45" s="78"/>
      <c r="ACW45" s="78"/>
      <c r="ACX45" s="78"/>
      <c r="ACY45" s="78"/>
      <c r="ACZ45" s="78"/>
      <c r="ADA45" s="78"/>
      <c r="ADB45" s="78"/>
      <c r="ADC45" s="78"/>
      <c r="ADD45" s="78"/>
      <c r="ADE45" s="78"/>
      <c r="ADF45" s="78"/>
      <c r="ADG45" s="78"/>
      <c r="ADH45" s="78"/>
      <c r="ADI45" s="78"/>
      <c r="ADJ45" s="78"/>
      <c r="ADK45" s="78"/>
      <c r="ADL45" s="78"/>
      <c r="ADM45" s="78"/>
      <c r="ADN45" s="78"/>
      <c r="ADO45" s="78"/>
      <c r="ADP45" s="78"/>
      <c r="ADQ45" s="78"/>
      <c r="ADR45" s="78"/>
      <c r="ADS45" s="78"/>
      <c r="ADT45" s="78"/>
      <c r="ADU45" s="78"/>
      <c r="ADV45" s="78"/>
      <c r="ADW45" s="78"/>
      <c r="ADX45" s="78"/>
      <c r="ADY45" s="78"/>
      <c r="ADZ45" s="78"/>
      <c r="AEA45" s="78"/>
      <c r="AEB45" s="78"/>
      <c r="AEC45" s="78"/>
      <c r="AED45" s="78"/>
      <c r="AEE45" s="78"/>
      <c r="AEF45" s="78"/>
      <c r="AEG45" s="78"/>
      <c r="AEH45" s="78"/>
      <c r="AEI45" s="78"/>
      <c r="AEJ45" s="78"/>
      <c r="AEK45" s="78"/>
      <c r="AEL45" s="78"/>
      <c r="AEM45" s="78"/>
      <c r="AEN45" s="78"/>
      <c r="AEO45" s="78"/>
      <c r="AEP45" s="78"/>
      <c r="AEQ45" s="78"/>
      <c r="AER45" s="78"/>
      <c r="AES45" s="78"/>
      <c r="AET45" s="78"/>
      <c r="AEU45" s="78"/>
      <c r="AEV45" s="78"/>
      <c r="AEW45" s="78"/>
      <c r="AEX45" s="78"/>
      <c r="AEY45" s="78"/>
      <c r="AEZ45" s="78"/>
      <c r="AFA45" s="78"/>
      <c r="AFB45" s="78"/>
      <c r="AFC45" s="78"/>
      <c r="AFD45" s="78"/>
      <c r="AFE45" s="78"/>
      <c r="AFF45" s="78"/>
      <c r="AFG45" s="78"/>
      <c r="AFH45" s="78"/>
      <c r="AFI45" s="78"/>
      <c r="AFJ45" s="78"/>
      <c r="AFK45" s="78"/>
      <c r="AFL45" s="78"/>
      <c r="AFM45" s="78"/>
      <c r="AFN45" s="78"/>
      <c r="AFO45" s="78"/>
      <c r="AFP45" s="78"/>
      <c r="AFQ45" s="78"/>
      <c r="AFR45" s="78"/>
      <c r="AFS45" s="78"/>
      <c r="AFT45" s="78"/>
      <c r="AFU45" s="78"/>
      <c r="AFV45" s="78"/>
      <c r="AFW45" s="78"/>
      <c r="AFX45" s="78"/>
      <c r="AFY45" s="78"/>
      <c r="AFZ45" s="78"/>
      <c r="AGA45" s="78"/>
      <c r="AGB45" s="78"/>
      <c r="AGC45" s="78"/>
      <c r="AGD45" s="78"/>
      <c r="AGE45" s="78"/>
      <c r="AGF45" s="78"/>
      <c r="AGG45" s="78"/>
      <c r="AGH45" s="78"/>
      <c r="AGI45" s="78"/>
      <c r="AGJ45" s="78"/>
      <c r="AGK45" s="78"/>
      <c r="AGL45" s="78"/>
      <c r="AGM45" s="78"/>
      <c r="AGN45" s="78"/>
      <c r="AGO45" s="78"/>
      <c r="AGP45" s="78"/>
      <c r="AGQ45" s="78"/>
      <c r="AGR45" s="78"/>
      <c r="AGS45" s="78"/>
      <c r="AGT45" s="78"/>
      <c r="AGU45" s="78"/>
      <c r="AGV45" s="78"/>
      <c r="AGW45" s="78"/>
      <c r="AGX45" s="78"/>
      <c r="AGY45" s="78"/>
      <c r="AGZ45" s="78"/>
      <c r="AHA45" s="78"/>
      <c r="AHB45" s="78"/>
      <c r="AHC45" s="78"/>
      <c r="AHD45" s="78"/>
      <c r="AHE45" s="78"/>
      <c r="AHF45" s="78"/>
      <c r="AHG45" s="78"/>
      <c r="AHH45" s="78"/>
      <c r="AHI45" s="78"/>
      <c r="AHJ45" s="78"/>
      <c r="AHK45" s="78"/>
      <c r="AHL45" s="78"/>
      <c r="AHM45" s="78"/>
      <c r="AHN45" s="78"/>
      <c r="AHO45" s="78"/>
      <c r="AHP45" s="78"/>
      <c r="AHQ45" s="78"/>
      <c r="AHR45" s="78"/>
      <c r="AHS45" s="78"/>
      <c r="AHT45" s="78"/>
      <c r="AHU45" s="78"/>
      <c r="AHV45" s="78"/>
      <c r="AHW45" s="78"/>
      <c r="AHX45" s="78"/>
      <c r="AHY45" s="78"/>
      <c r="AHZ45" s="78"/>
      <c r="AIA45" s="78"/>
      <c r="AIB45" s="78"/>
      <c r="AIC45" s="78"/>
      <c r="AID45" s="78"/>
      <c r="AIE45" s="78"/>
      <c r="AIF45" s="78"/>
      <c r="AIG45" s="78"/>
      <c r="AIH45" s="78"/>
      <c r="AII45" s="78"/>
      <c r="AIJ45" s="78"/>
      <c r="AIK45" s="78"/>
      <c r="AIL45" s="78"/>
      <c r="AIM45" s="78"/>
      <c r="AIN45" s="78"/>
      <c r="AIO45" s="78"/>
      <c r="AIP45" s="78"/>
      <c r="AIQ45" s="78"/>
      <c r="AIR45" s="78"/>
      <c r="AIS45" s="78"/>
      <c r="AIT45" s="78"/>
      <c r="AIU45" s="78"/>
      <c r="AIV45" s="78"/>
      <c r="AIW45" s="78"/>
      <c r="AIX45" s="78"/>
      <c r="AIY45" s="78"/>
      <c r="AIZ45" s="78"/>
      <c r="AJA45" s="78"/>
      <c r="AJB45" s="78"/>
      <c r="AJC45" s="78"/>
      <c r="AJD45" s="78"/>
      <c r="AJE45" s="78"/>
      <c r="AJF45" s="78"/>
      <c r="AJG45" s="78"/>
      <c r="AJH45" s="78"/>
      <c r="AJI45" s="78"/>
      <c r="AJJ45" s="78"/>
      <c r="AJK45" s="78"/>
      <c r="AJL45" s="78"/>
      <c r="AJM45" s="78"/>
      <c r="AJN45" s="78"/>
      <c r="AJO45" s="78"/>
      <c r="AJP45" s="78"/>
      <c r="AJQ45" s="78"/>
      <c r="AJR45" s="78"/>
      <c r="AJS45" s="78"/>
      <c r="AJT45" s="78"/>
      <c r="AJU45" s="78"/>
      <c r="AJV45" s="78"/>
      <c r="AJW45" s="78"/>
      <c r="AJX45" s="78"/>
      <c r="AJY45" s="78"/>
      <c r="AJZ45" s="78"/>
      <c r="AKA45" s="78"/>
      <c r="AKB45" s="78"/>
      <c r="AKC45" s="78"/>
      <c r="AKD45" s="78"/>
      <c r="AKE45" s="78"/>
      <c r="AKF45" s="78"/>
      <c r="AKG45" s="78"/>
      <c r="AKH45" s="78"/>
      <c r="AKI45" s="78"/>
      <c r="AKJ45" s="78"/>
      <c r="AKK45" s="78"/>
      <c r="AKL45" s="78"/>
      <c r="AKM45" s="78"/>
      <c r="AKN45" s="78"/>
      <c r="AKO45" s="78"/>
      <c r="AKP45" s="78"/>
      <c r="AKQ45" s="78"/>
      <c r="AKR45" s="78"/>
      <c r="AKS45" s="78"/>
      <c r="AKT45" s="78"/>
      <c r="AKU45" s="78"/>
      <c r="AKV45" s="78"/>
      <c r="AKW45" s="78"/>
      <c r="AKX45" s="78"/>
      <c r="AKY45" s="78"/>
      <c r="AKZ45" s="78"/>
      <c r="ALA45" s="78"/>
      <c r="ALB45" s="78"/>
      <c r="ALC45" s="78"/>
      <c r="ALD45" s="78"/>
      <c r="ALE45" s="78"/>
      <c r="ALF45" s="78"/>
      <c r="ALG45" s="78"/>
      <c r="ALH45" s="78"/>
      <c r="ALI45" s="78"/>
      <c r="ALJ45" s="78"/>
      <c r="ALK45" s="78"/>
      <c r="ALL45" s="78"/>
      <c r="ALM45" s="78"/>
      <c r="ALN45" s="78"/>
      <c r="ALO45" s="78"/>
      <c r="ALP45" s="78"/>
      <c r="ALQ45" s="78"/>
      <c r="ALR45" s="78"/>
      <c r="ALS45" s="78"/>
      <c r="ALT45" s="78"/>
      <c r="ALU45" s="78"/>
      <c r="ALV45" s="78"/>
      <c r="ALW45" s="78"/>
      <c r="ALX45" s="78"/>
      <c r="ALY45" s="78"/>
      <c r="ALZ45" s="78"/>
      <c r="AMA45" s="78"/>
      <c r="AMB45" s="78"/>
      <c r="AMC45" s="78"/>
      <c r="AMD45" s="78"/>
      <c r="AME45" s="78"/>
      <c r="AMF45" s="78"/>
      <c r="AMG45" s="78"/>
      <c r="AMH45" s="78"/>
      <c r="AMI45" s="78"/>
      <c r="AMJ45" s="78"/>
      <c r="AMK45" s="78"/>
      <c r="AML45" s="78"/>
      <c r="AMM45" s="78"/>
      <c r="AMN45" s="78"/>
      <c r="AMO45" s="78"/>
      <c r="AMP45" s="78"/>
      <c r="AMQ45" s="78"/>
      <c r="AMR45" s="78"/>
      <c r="AMS45" s="78"/>
      <c r="AMT45" s="78"/>
      <c r="AMU45" s="78"/>
      <c r="AMV45" s="78"/>
      <c r="AMW45" s="78"/>
      <c r="AMX45" s="78"/>
      <c r="AMY45" s="78"/>
      <c r="AMZ45" s="78"/>
      <c r="ANA45" s="78"/>
      <c r="ANB45" s="78"/>
      <c r="ANC45" s="78"/>
      <c r="AND45" s="78"/>
      <c r="ANE45" s="78"/>
      <c r="ANF45" s="78"/>
      <c r="ANG45" s="78"/>
      <c r="ANH45" s="78"/>
      <c r="ANI45" s="78"/>
      <c r="ANJ45" s="78"/>
      <c r="ANK45" s="78"/>
      <c r="ANL45" s="78"/>
      <c r="ANM45" s="78"/>
      <c r="ANN45" s="78"/>
      <c r="ANO45" s="78"/>
      <c r="ANP45" s="78"/>
      <c r="ANQ45" s="78"/>
      <c r="ANR45" s="78"/>
      <c r="ANS45" s="78"/>
      <c r="ANT45" s="78"/>
      <c r="ANU45" s="78"/>
      <c r="ANV45" s="78"/>
      <c r="ANW45" s="78"/>
      <c r="ANX45" s="78"/>
      <c r="ANY45" s="78"/>
      <c r="ANZ45" s="78"/>
      <c r="AOA45" s="78"/>
      <c r="AOB45" s="78"/>
      <c r="AOC45" s="78"/>
      <c r="AOD45" s="78"/>
      <c r="AOE45" s="78"/>
      <c r="AOF45" s="78"/>
      <c r="AOG45" s="78"/>
      <c r="AOH45" s="78"/>
      <c r="AOI45" s="78"/>
      <c r="AOJ45" s="78"/>
      <c r="AOK45" s="78"/>
      <c r="AOL45" s="78"/>
      <c r="AOM45" s="78"/>
      <c r="AON45" s="78"/>
      <c r="AOO45" s="78"/>
      <c r="AOP45" s="78"/>
      <c r="AOQ45" s="78"/>
      <c r="AOR45" s="78"/>
      <c r="AOS45" s="78"/>
      <c r="AOT45" s="78"/>
      <c r="AOU45" s="78"/>
      <c r="AOV45" s="78"/>
      <c r="AOW45" s="78"/>
      <c r="AOX45" s="78"/>
      <c r="AOY45" s="78"/>
      <c r="AOZ45" s="78"/>
      <c r="APA45" s="78"/>
      <c r="APB45" s="78"/>
      <c r="APC45" s="78"/>
      <c r="APD45" s="78"/>
      <c r="APE45" s="78"/>
      <c r="APF45" s="78"/>
      <c r="APG45" s="78"/>
      <c r="APH45" s="78"/>
      <c r="API45" s="78"/>
      <c r="APJ45" s="78"/>
      <c r="APK45" s="78"/>
      <c r="APL45" s="78"/>
      <c r="APM45" s="78"/>
      <c r="APN45" s="78"/>
      <c r="APO45" s="78"/>
      <c r="APP45" s="78"/>
      <c r="APQ45" s="78"/>
      <c r="APR45" s="78"/>
      <c r="APS45" s="78"/>
      <c r="APT45" s="78"/>
      <c r="APU45" s="78"/>
      <c r="APV45" s="78"/>
      <c r="APW45" s="78"/>
      <c r="APX45" s="78"/>
      <c r="APY45" s="78"/>
      <c r="APZ45" s="78"/>
      <c r="AQA45" s="78"/>
      <c r="AQB45" s="78"/>
      <c r="AQC45" s="78"/>
      <c r="AQD45" s="78"/>
      <c r="AQE45" s="78"/>
      <c r="AQF45" s="78"/>
      <c r="AQG45" s="78"/>
      <c r="AQH45" s="78"/>
      <c r="AQI45" s="78"/>
      <c r="AQJ45" s="78"/>
      <c r="AQK45" s="78"/>
      <c r="AQL45" s="78"/>
      <c r="AQM45" s="78"/>
      <c r="AQN45" s="78"/>
      <c r="AQO45" s="78"/>
      <c r="AQP45" s="78"/>
      <c r="AQQ45" s="78"/>
      <c r="AQR45" s="78"/>
      <c r="AQS45" s="78"/>
      <c r="AQT45" s="78"/>
      <c r="AQU45" s="78"/>
      <c r="AQV45" s="78"/>
      <c r="AQW45" s="78"/>
      <c r="AQX45" s="78"/>
      <c r="AQY45" s="78"/>
      <c r="AQZ45" s="78"/>
      <c r="ARA45" s="78"/>
      <c r="ARB45" s="78"/>
      <c r="ARC45" s="78"/>
      <c r="ARD45" s="78"/>
      <c r="ARE45" s="78"/>
      <c r="ARF45" s="78"/>
      <c r="ARG45" s="78"/>
      <c r="ARH45" s="78"/>
      <c r="ARI45" s="78"/>
      <c r="ARJ45" s="78"/>
      <c r="ARK45" s="78"/>
      <c r="ARL45" s="78"/>
      <c r="ARM45" s="78"/>
      <c r="ARN45" s="78"/>
      <c r="ARO45" s="78"/>
      <c r="ARP45" s="78"/>
      <c r="ARQ45" s="78"/>
      <c r="ARR45" s="78"/>
      <c r="ARS45" s="78"/>
      <c r="ART45" s="78"/>
      <c r="ARU45" s="78"/>
      <c r="ARV45" s="78"/>
      <c r="ARW45" s="78"/>
      <c r="ARX45" s="78"/>
      <c r="ARY45" s="78"/>
      <c r="ARZ45" s="78"/>
      <c r="ASA45" s="78"/>
      <c r="ASB45" s="78"/>
      <c r="ASC45" s="78"/>
      <c r="ASD45" s="78"/>
      <c r="ASE45" s="78"/>
      <c r="ASF45" s="78"/>
      <c r="ASG45" s="78"/>
      <c r="ASH45" s="78"/>
      <c r="ASI45" s="78"/>
      <c r="ASJ45" s="78"/>
      <c r="ASK45" s="78"/>
      <c r="ASL45" s="78"/>
      <c r="ASM45" s="78"/>
      <c r="ASN45" s="78"/>
      <c r="ASO45" s="78"/>
      <c r="ASP45" s="78"/>
      <c r="ASQ45" s="78"/>
      <c r="ASR45" s="78"/>
      <c r="ASS45" s="78"/>
      <c r="AST45" s="78"/>
      <c r="ASU45" s="78"/>
      <c r="ASV45" s="78"/>
      <c r="ASW45" s="78"/>
      <c r="ASX45" s="78"/>
      <c r="ASY45" s="78"/>
      <c r="ASZ45" s="78"/>
      <c r="ATA45" s="78"/>
      <c r="ATB45" s="78"/>
      <c r="ATC45" s="78"/>
      <c r="ATD45" s="78"/>
      <c r="ATE45" s="78"/>
      <c r="ATF45" s="78"/>
      <c r="ATG45" s="78"/>
      <c r="ATH45" s="78"/>
      <c r="ATI45" s="78"/>
      <c r="ATJ45" s="78"/>
      <c r="ATK45" s="78"/>
      <c r="ATL45" s="78"/>
      <c r="ATM45" s="78"/>
      <c r="ATN45" s="78"/>
      <c r="ATO45" s="78"/>
      <c r="ATP45" s="78"/>
      <c r="ATQ45" s="78"/>
      <c r="ATR45" s="78"/>
      <c r="ATS45" s="78"/>
      <c r="ATT45" s="78"/>
      <c r="ATU45" s="78"/>
      <c r="ATV45" s="78"/>
      <c r="ATW45" s="78"/>
      <c r="ATX45" s="78"/>
      <c r="ATY45" s="78"/>
      <c r="ATZ45" s="78"/>
      <c r="AUA45" s="78"/>
      <c r="AUB45" s="78"/>
      <c r="AUC45" s="78"/>
      <c r="AUD45" s="78"/>
      <c r="AUE45" s="78"/>
      <c r="AUF45" s="78"/>
      <c r="AUG45" s="78"/>
      <c r="AUH45" s="78"/>
      <c r="AUI45" s="78"/>
      <c r="AUJ45" s="78"/>
      <c r="AUK45" s="78"/>
      <c r="AUL45" s="78"/>
      <c r="AUM45" s="78"/>
      <c r="AUN45" s="78"/>
      <c r="AUO45" s="78"/>
      <c r="AUP45" s="78"/>
      <c r="AUQ45" s="78"/>
      <c r="AUR45" s="78"/>
      <c r="AUS45" s="78"/>
      <c r="AUT45" s="78"/>
      <c r="AUU45" s="78"/>
      <c r="AUV45" s="78"/>
      <c r="AUW45" s="78"/>
      <c r="AUX45" s="78"/>
      <c r="AUY45" s="78"/>
      <c r="AUZ45" s="78"/>
      <c r="AVA45" s="78"/>
      <c r="AVB45" s="78"/>
      <c r="AVC45" s="78"/>
      <c r="AVD45" s="78"/>
      <c r="AVE45" s="78"/>
      <c r="AVF45" s="78"/>
      <c r="AVG45" s="78"/>
      <c r="AVH45" s="78"/>
      <c r="AVI45" s="78"/>
      <c r="AVJ45" s="78"/>
      <c r="AVK45" s="78"/>
      <c r="AVL45" s="78"/>
      <c r="AVM45" s="78"/>
      <c r="AVN45" s="78"/>
      <c r="AVO45" s="78"/>
      <c r="AVP45" s="78"/>
      <c r="AVQ45" s="78"/>
      <c r="AVR45" s="78"/>
      <c r="AVS45" s="78"/>
      <c r="AVT45" s="78"/>
      <c r="AVU45" s="78"/>
      <c r="AVV45" s="78"/>
      <c r="AVW45" s="78"/>
      <c r="AVX45" s="78"/>
      <c r="AVY45" s="78"/>
      <c r="AVZ45" s="78"/>
      <c r="AWA45" s="78"/>
      <c r="AWB45" s="78"/>
      <c r="AWC45" s="78"/>
      <c r="AWD45" s="78"/>
      <c r="AWE45" s="78"/>
      <c r="AWF45" s="78"/>
      <c r="AWG45" s="78"/>
      <c r="AWH45" s="78"/>
      <c r="AWI45" s="78"/>
      <c r="AWJ45" s="78"/>
      <c r="AWK45" s="78"/>
      <c r="AWL45" s="78"/>
      <c r="AWM45" s="78"/>
      <c r="AWN45" s="78"/>
      <c r="AWO45" s="78"/>
      <c r="AWP45" s="78"/>
      <c r="AWQ45" s="78"/>
      <c r="AWR45" s="78"/>
      <c r="AWS45" s="78"/>
      <c r="AWT45" s="78"/>
      <c r="AWU45" s="78"/>
      <c r="AWV45" s="78"/>
      <c r="AWW45" s="78"/>
      <c r="AWX45" s="78"/>
      <c r="AWY45" s="78"/>
      <c r="AWZ45" s="78"/>
      <c r="AXA45" s="78"/>
      <c r="AXB45" s="78"/>
      <c r="AXC45" s="78"/>
      <c r="AXD45" s="78"/>
      <c r="AXE45" s="78"/>
      <c r="AXF45" s="78"/>
      <c r="AXG45" s="78"/>
      <c r="AXH45" s="78"/>
      <c r="AXI45" s="78"/>
      <c r="AXJ45" s="78"/>
      <c r="AXK45" s="78"/>
      <c r="AXL45" s="78"/>
      <c r="AXM45" s="78"/>
      <c r="AXN45" s="78"/>
      <c r="AXO45" s="78"/>
      <c r="AXP45" s="78"/>
      <c r="AXQ45" s="78"/>
      <c r="AXR45" s="78"/>
      <c r="AXS45" s="78"/>
      <c r="AXT45" s="78"/>
      <c r="AXU45" s="78"/>
      <c r="AXV45" s="78"/>
      <c r="AXW45" s="78"/>
      <c r="AXX45" s="78"/>
      <c r="AXY45" s="78"/>
      <c r="AXZ45" s="78"/>
      <c r="AYA45" s="78"/>
      <c r="AYB45" s="78"/>
      <c r="AYC45" s="78"/>
      <c r="AYD45" s="78"/>
      <c r="AYE45" s="78"/>
      <c r="AYF45" s="78"/>
      <c r="AYG45" s="78"/>
      <c r="AYH45" s="78"/>
      <c r="AYI45" s="78"/>
      <c r="AYJ45" s="78"/>
      <c r="AYK45" s="78"/>
      <c r="AYL45" s="78"/>
      <c r="AYM45" s="78"/>
      <c r="AYN45" s="78"/>
      <c r="AYO45" s="78"/>
      <c r="AYP45" s="78"/>
      <c r="AYQ45" s="78"/>
      <c r="AYR45" s="78"/>
      <c r="AYS45" s="78"/>
      <c r="AYT45" s="78"/>
      <c r="AYU45" s="78"/>
      <c r="AYV45" s="78"/>
      <c r="AYW45" s="78"/>
      <c r="AYX45" s="78"/>
      <c r="AYY45" s="78"/>
      <c r="AYZ45" s="78"/>
      <c r="AZA45" s="78"/>
      <c r="AZB45" s="78"/>
      <c r="AZC45" s="78"/>
      <c r="AZD45" s="78"/>
      <c r="AZE45" s="78"/>
      <c r="AZF45" s="78"/>
      <c r="AZG45" s="78"/>
      <c r="AZH45" s="78"/>
      <c r="AZI45" s="78"/>
      <c r="AZJ45" s="78"/>
      <c r="AZK45" s="78"/>
      <c r="AZL45" s="78"/>
      <c r="AZM45" s="78"/>
      <c r="AZN45" s="78"/>
      <c r="AZO45" s="78"/>
      <c r="AZP45" s="78"/>
      <c r="AZQ45" s="78"/>
      <c r="AZR45" s="78"/>
      <c r="AZS45" s="78"/>
      <c r="AZT45" s="78"/>
      <c r="AZU45" s="78"/>
      <c r="AZV45" s="78"/>
      <c r="AZW45" s="78"/>
      <c r="AZX45" s="78"/>
      <c r="AZY45" s="78"/>
      <c r="AZZ45" s="78"/>
      <c r="BAA45" s="78"/>
      <c r="BAB45" s="78"/>
      <c r="BAC45" s="78"/>
      <c r="BAD45" s="78"/>
      <c r="BAE45" s="78"/>
      <c r="BAF45" s="78"/>
      <c r="BAG45" s="78"/>
      <c r="BAH45" s="78"/>
      <c r="BAI45" s="78"/>
      <c r="BAJ45" s="78"/>
      <c r="BAK45" s="78"/>
      <c r="BAL45" s="78"/>
      <c r="BAM45" s="78"/>
      <c r="BAN45" s="78"/>
      <c r="BAO45" s="78"/>
      <c r="BAP45" s="78"/>
      <c r="BAQ45" s="78"/>
      <c r="BAR45" s="78"/>
      <c r="BAS45" s="78"/>
      <c r="BAT45" s="78"/>
      <c r="BAU45" s="78"/>
      <c r="BAV45" s="78"/>
      <c r="BAW45" s="78"/>
      <c r="BAX45" s="78"/>
      <c r="BAY45" s="78"/>
      <c r="BAZ45" s="78"/>
      <c r="BBA45" s="78"/>
      <c r="BBB45" s="78"/>
      <c r="BBC45" s="78"/>
      <c r="BBD45" s="78"/>
      <c r="BBE45" s="78"/>
      <c r="BBF45" s="78"/>
      <c r="BBG45" s="78"/>
      <c r="BBH45" s="78"/>
      <c r="BBI45" s="78"/>
      <c r="BBJ45" s="78"/>
      <c r="BBK45" s="78"/>
      <c r="BBL45" s="78"/>
      <c r="BBM45" s="78"/>
      <c r="BBN45" s="78"/>
      <c r="BBO45" s="78"/>
      <c r="BBP45" s="78"/>
      <c r="BBQ45" s="78"/>
      <c r="BBR45" s="78"/>
      <c r="BBS45" s="78"/>
      <c r="BBT45" s="78"/>
      <c r="BBU45" s="78"/>
      <c r="BBV45" s="78"/>
      <c r="BBW45" s="78"/>
      <c r="BBX45" s="78"/>
      <c r="BBY45" s="78"/>
      <c r="BBZ45" s="78"/>
      <c r="BCA45" s="78"/>
      <c r="BCB45" s="78"/>
      <c r="BCC45" s="78"/>
      <c r="BCD45" s="78"/>
      <c r="BCE45" s="78"/>
      <c r="BCF45" s="78"/>
      <c r="BCG45" s="78"/>
      <c r="BCH45" s="78"/>
      <c r="BCI45" s="78"/>
      <c r="BCJ45" s="78"/>
      <c r="BCK45" s="78"/>
      <c r="BCL45" s="78"/>
      <c r="BCM45" s="78"/>
      <c r="BCN45" s="78"/>
      <c r="BCO45" s="78"/>
      <c r="BCP45" s="78"/>
      <c r="BCQ45" s="78"/>
      <c r="BCR45" s="78"/>
      <c r="BCS45" s="78"/>
      <c r="BCT45" s="78"/>
      <c r="BCU45" s="78"/>
      <c r="BCV45" s="78"/>
      <c r="BCW45" s="78"/>
      <c r="BCX45" s="78"/>
      <c r="BCY45" s="78"/>
      <c r="BCZ45" s="78"/>
      <c r="BDA45" s="78"/>
      <c r="BDB45" s="78"/>
      <c r="BDC45" s="78"/>
      <c r="BDD45" s="78"/>
      <c r="BDE45" s="78"/>
      <c r="BDF45" s="78"/>
      <c r="BDG45" s="78"/>
      <c r="BDH45" s="78"/>
      <c r="BDI45" s="78"/>
      <c r="BDJ45" s="78"/>
      <c r="BDK45" s="78"/>
      <c r="BDL45" s="78"/>
      <c r="BDM45" s="78"/>
      <c r="BDN45" s="78"/>
      <c r="BDO45" s="78"/>
      <c r="BDP45" s="78"/>
      <c r="BDQ45" s="78"/>
      <c r="BDR45" s="78"/>
      <c r="BDS45" s="78"/>
      <c r="BDT45" s="78"/>
      <c r="BDU45" s="78"/>
      <c r="BDV45" s="78"/>
      <c r="BDW45" s="78"/>
      <c r="BDX45" s="78"/>
      <c r="BDY45" s="78"/>
      <c r="BDZ45" s="78"/>
      <c r="BEA45" s="78"/>
      <c r="BEB45" s="78"/>
      <c r="BEC45" s="78"/>
      <c r="BED45" s="78"/>
      <c r="BEE45" s="78"/>
      <c r="BEF45" s="78"/>
      <c r="BEG45" s="78"/>
      <c r="BEH45" s="78"/>
      <c r="BEI45" s="78"/>
      <c r="BEJ45" s="78"/>
      <c r="BEK45" s="78"/>
      <c r="BEL45" s="78"/>
      <c r="BEM45" s="78"/>
      <c r="BEN45" s="78"/>
      <c r="BEO45" s="78"/>
      <c r="BEP45" s="78"/>
      <c r="BEQ45" s="78"/>
      <c r="BER45" s="78"/>
      <c r="BES45" s="78"/>
      <c r="BET45" s="78"/>
      <c r="BEU45" s="78"/>
      <c r="BEV45" s="78"/>
      <c r="BEW45" s="78"/>
      <c r="BEX45" s="78"/>
      <c r="BEY45" s="78"/>
      <c r="BEZ45" s="78"/>
      <c r="BFA45" s="78"/>
      <c r="BFB45" s="78"/>
      <c r="BFC45" s="78"/>
      <c r="BFD45" s="78"/>
      <c r="BFE45" s="78"/>
      <c r="BFF45" s="78"/>
      <c r="BFG45" s="78"/>
      <c r="BFH45" s="78"/>
      <c r="BFI45" s="78"/>
      <c r="BFJ45" s="78"/>
      <c r="BFK45" s="78"/>
      <c r="BFL45" s="78"/>
      <c r="BFM45" s="78"/>
      <c r="BFN45" s="78"/>
      <c r="BFO45" s="78"/>
      <c r="BFP45" s="78"/>
      <c r="BFQ45" s="78"/>
      <c r="BFR45" s="78"/>
      <c r="BFS45" s="78"/>
      <c r="BFT45" s="78"/>
      <c r="BFU45" s="78"/>
      <c r="BFV45" s="78"/>
      <c r="BFW45" s="78"/>
      <c r="BFX45" s="78"/>
      <c r="BFY45" s="78"/>
      <c r="BFZ45" s="78"/>
      <c r="BGA45" s="78"/>
      <c r="BGB45" s="78"/>
      <c r="BGC45" s="78"/>
      <c r="BGD45" s="78"/>
      <c r="BGE45" s="78"/>
      <c r="BGF45" s="78"/>
      <c r="BGG45" s="78"/>
      <c r="BGH45" s="78"/>
      <c r="BGI45" s="78"/>
      <c r="BGJ45" s="78"/>
      <c r="BGK45" s="78"/>
      <c r="BGL45" s="78"/>
      <c r="BGM45" s="78"/>
      <c r="BGN45" s="78"/>
      <c r="BGO45" s="78"/>
      <c r="BGP45" s="78"/>
      <c r="BGQ45" s="78"/>
      <c r="BGR45" s="78"/>
      <c r="BGS45" s="78"/>
      <c r="BGT45" s="78"/>
      <c r="BGU45" s="78"/>
      <c r="BGV45" s="78"/>
      <c r="BGW45" s="78"/>
      <c r="BGX45" s="78"/>
      <c r="BGY45" s="78"/>
      <c r="BGZ45" s="78"/>
      <c r="BHA45" s="78"/>
      <c r="BHB45" s="78"/>
      <c r="BHC45" s="78"/>
      <c r="BHD45" s="78"/>
      <c r="BHE45" s="78"/>
      <c r="BHF45" s="78"/>
      <c r="BHG45" s="78"/>
      <c r="BHH45" s="78"/>
      <c r="BHI45" s="78"/>
      <c r="BHJ45" s="78"/>
      <c r="BHK45" s="78"/>
      <c r="BHL45" s="78"/>
      <c r="BHM45" s="78"/>
      <c r="BHN45" s="78"/>
      <c r="BHO45" s="78"/>
      <c r="BHP45" s="78"/>
      <c r="BHQ45" s="78"/>
      <c r="BHR45" s="78"/>
      <c r="BHS45" s="78"/>
      <c r="BHT45" s="78"/>
      <c r="BHU45" s="78"/>
      <c r="BHV45" s="78"/>
      <c r="BHW45" s="78"/>
      <c r="BHX45" s="78"/>
      <c r="BHY45" s="78"/>
      <c r="BHZ45" s="78"/>
      <c r="BIA45" s="78"/>
      <c r="BIB45" s="78"/>
      <c r="BIC45" s="78"/>
      <c r="BID45" s="78"/>
      <c r="BIE45" s="78"/>
      <c r="BIF45" s="78"/>
      <c r="BIG45" s="78"/>
      <c r="BIH45" s="78"/>
      <c r="BII45" s="78"/>
      <c r="BIJ45" s="78"/>
      <c r="BIK45" s="78"/>
      <c r="BIL45" s="78"/>
      <c r="BIM45" s="78"/>
      <c r="BIN45" s="78"/>
      <c r="BIO45" s="78"/>
      <c r="BIP45" s="78"/>
      <c r="BIQ45" s="78"/>
      <c r="BIR45" s="78"/>
      <c r="BIS45" s="78"/>
      <c r="BIT45" s="78"/>
      <c r="BIU45" s="78"/>
      <c r="BIV45" s="78"/>
      <c r="BIW45" s="78"/>
      <c r="BIX45" s="78"/>
      <c r="BIY45" s="78"/>
      <c r="BIZ45" s="78"/>
      <c r="BJA45" s="78"/>
      <c r="BJB45" s="78"/>
      <c r="BJC45" s="78"/>
      <c r="BJD45" s="78"/>
      <c r="BJE45" s="78"/>
      <c r="BJF45" s="78"/>
      <c r="BJG45" s="78"/>
      <c r="BJH45" s="78"/>
      <c r="BJI45" s="78"/>
      <c r="BJJ45" s="78"/>
      <c r="BJK45" s="78"/>
      <c r="BJL45" s="78"/>
      <c r="BJM45" s="78"/>
      <c r="BJN45" s="78"/>
      <c r="BJO45" s="78"/>
      <c r="BJP45" s="78"/>
      <c r="BJQ45" s="78"/>
      <c r="BJR45" s="78"/>
      <c r="BJS45" s="78"/>
      <c r="BJT45" s="78"/>
      <c r="BJU45" s="78"/>
      <c r="BJV45" s="78"/>
      <c r="BJW45" s="78"/>
      <c r="BJX45" s="78"/>
      <c r="BJY45" s="78"/>
      <c r="BJZ45" s="78"/>
      <c r="BKA45" s="78"/>
      <c r="BKB45" s="78"/>
      <c r="BKC45" s="78"/>
      <c r="BKD45" s="78"/>
      <c r="BKE45" s="78"/>
      <c r="BKF45" s="78"/>
      <c r="BKG45" s="78"/>
      <c r="BKH45" s="78"/>
      <c r="BKI45" s="78"/>
      <c r="BKJ45" s="78"/>
      <c r="BKK45" s="78"/>
      <c r="BKL45" s="78"/>
      <c r="BKM45" s="78"/>
      <c r="BKN45" s="78"/>
      <c r="BKO45" s="78"/>
      <c r="BKP45" s="78"/>
      <c r="BKQ45" s="78"/>
      <c r="BKR45" s="78"/>
      <c r="BKS45" s="78"/>
      <c r="BKT45" s="78"/>
      <c r="BKU45" s="78"/>
      <c r="BKV45" s="78"/>
      <c r="BKW45" s="78"/>
      <c r="BKX45" s="78"/>
      <c r="BKY45" s="78"/>
      <c r="BKZ45" s="78"/>
      <c r="BLA45" s="78"/>
      <c r="BLB45" s="78"/>
      <c r="BLC45" s="78"/>
      <c r="BLD45" s="78"/>
      <c r="BLE45" s="78"/>
      <c r="BLF45" s="78"/>
      <c r="BLG45" s="78"/>
      <c r="BLH45" s="78"/>
      <c r="BLI45" s="78"/>
      <c r="BLJ45" s="78"/>
      <c r="BLK45" s="78"/>
      <c r="BLL45" s="78"/>
      <c r="BLM45" s="78"/>
      <c r="BLN45" s="78"/>
      <c r="BLO45" s="78"/>
      <c r="BLP45" s="78"/>
      <c r="BLQ45" s="78"/>
      <c r="BLR45" s="78"/>
      <c r="BLS45" s="78"/>
      <c r="BLT45" s="78"/>
      <c r="BLU45" s="78"/>
      <c r="BLV45" s="78"/>
      <c r="BLW45" s="78"/>
      <c r="BLX45" s="78"/>
      <c r="BLY45" s="78"/>
      <c r="BLZ45" s="78"/>
      <c r="BMA45" s="78"/>
      <c r="BMB45" s="78"/>
      <c r="BMC45" s="78"/>
      <c r="BMD45" s="78"/>
      <c r="BME45" s="78"/>
      <c r="BMF45" s="78"/>
      <c r="BMG45" s="78"/>
      <c r="BMH45" s="78"/>
      <c r="BMI45" s="78"/>
      <c r="BMJ45" s="78"/>
      <c r="BMK45" s="78"/>
      <c r="BML45" s="78"/>
      <c r="BMM45" s="78"/>
      <c r="BMN45" s="78"/>
      <c r="BMO45" s="78"/>
      <c r="BMP45" s="78"/>
      <c r="BMQ45" s="78"/>
      <c r="BMR45" s="78"/>
      <c r="BMS45" s="78"/>
      <c r="BMT45" s="78"/>
      <c r="BMU45" s="78"/>
      <c r="BMV45" s="78"/>
      <c r="BMW45" s="78"/>
      <c r="BMX45" s="78"/>
      <c r="BMY45" s="78"/>
      <c r="BMZ45" s="78"/>
      <c r="BNA45" s="78"/>
      <c r="BNB45" s="78"/>
      <c r="BNC45" s="78"/>
      <c r="BND45" s="78"/>
      <c r="BNE45" s="78"/>
      <c r="BNF45" s="78"/>
      <c r="BNG45" s="78"/>
      <c r="BNH45" s="78"/>
      <c r="BNI45" s="78"/>
      <c r="BNJ45" s="78"/>
      <c r="BNK45" s="78"/>
      <c r="BNL45" s="78"/>
      <c r="BNM45" s="78"/>
      <c r="BNN45" s="78"/>
      <c r="BNO45" s="78"/>
      <c r="BNP45" s="78"/>
      <c r="BNQ45" s="78"/>
      <c r="BNR45" s="78"/>
      <c r="BNS45" s="78"/>
      <c r="BNT45" s="78"/>
      <c r="BNU45" s="78"/>
      <c r="BNV45" s="78"/>
      <c r="BNW45" s="78"/>
      <c r="BNX45" s="78"/>
      <c r="BNY45" s="78"/>
      <c r="BNZ45" s="78"/>
      <c r="BOA45" s="78"/>
      <c r="BOB45" s="78"/>
      <c r="BOC45" s="78"/>
      <c r="BOD45" s="78"/>
      <c r="BOE45" s="78"/>
      <c r="BOF45" s="78"/>
      <c r="BOG45" s="78"/>
      <c r="BOH45" s="78"/>
      <c r="BOI45" s="78"/>
      <c r="BOJ45" s="78"/>
      <c r="BOK45" s="78"/>
      <c r="BOL45" s="78"/>
      <c r="BOM45" s="78"/>
      <c r="BON45" s="78"/>
      <c r="BOO45" s="78"/>
      <c r="BOP45" s="78"/>
      <c r="BOQ45" s="78"/>
      <c r="BOR45" s="78"/>
      <c r="BOS45" s="78"/>
      <c r="BOT45" s="78"/>
      <c r="BOU45" s="78"/>
      <c r="BOV45" s="78"/>
      <c r="BOW45" s="78"/>
      <c r="BOX45" s="78"/>
      <c r="BOY45" s="78"/>
      <c r="BOZ45" s="78"/>
      <c r="BPA45" s="78"/>
      <c r="BPB45" s="78"/>
      <c r="BPC45" s="78"/>
      <c r="BPD45" s="78"/>
      <c r="BPE45" s="78"/>
      <c r="BPF45" s="78"/>
      <c r="BPG45" s="78"/>
      <c r="BPH45" s="78"/>
      <c r="BPI45" s="78"/>
      <c r="BPJ45" s="78"/>
      <c r="BPK45" s="78"/>
      <c r="BPL45" s="78"/>
      <c r="BPM45" s="78"/>
      <c r="BPN45" s="78"/>
      <c r="BPO45" s="78"/>
      <c r="BPP45" s="78"/>
      <c r="BPQ45" s="78"/>
      <c r="BPR45" s="78"/>
      <c r="BPS45" s="78"/>
      <c r="BPT45" s="78"/>
      <c r="BPU45" s="78"/>
      <c r="BPV45" s="78"/>
      <c r="BPW45" s="78"/>
      <c r="BPX45" s="78"/>
      <c r="BPY45" s="78"/>
      <c r="BPZ45" s="78"/>
      <c r="BQA45" s="78"/>
      <c r="BQB45" s="78"/>
      <c r="BQC45" s="78"/>
      <c r="BQD45" s="78"/>
      <c r="BQE45" s="78"/>
      <c r="BQF45" s="78"/>
      <c r="BQG45" s="78"/>
      <c r="BQH45" s="78"/>
      <c r="BQI45" s="78"/>
      <c r="BQJ45" s="78"/>
      <c r="BQK45" s="78"/>
      <c r="BQL45" s="78"/>
      <c r="BQM45" s="78"/>
      <c r="BQN45" s="78"/>
      <c r="BQO45" s="78"/>
      <c r="BQP45" s="78"/>
      <c r="BQQ45" s="78"/>
      <c r="BQR45" s="78"/>
      <c r="BQS45" s="78"/>
      <c r="BQT45" s="78"/>
      <c r="BQU45" s="78"/>
      <c r="BQV45" s="78"/>
      <c r="BQW45" s="78"/>
      <c r="BQX45" s="78"/>
      <c r="BQY45" s="78"/>
      <c r="BQZ45" s="78"/>
      <c r="BRA45" s="78"/>
      <c r="BRB45" s="78"/>
      <c r="BRC45" s="78"/>
      <c r="BRD45" s="78"/>
      <c r="BRE45" s="78"/>
      <c r="BRF45" s="78"/>
      <c r="BRG45" s="78"/>
      <c r="BRH45" s="78"/>
      <c r="BRI45" s="78"/>
      <c r="BRJ45" s="78"/>
      <c r="BRK45" s="78"/>
      <c r="BRL45" s="78"/>
      <c r="BRM45" s="78"/>
      <c r="BRN45" s="78"/>
      <c r="BRO45" s="78"/>
      <c r="BRP45" s="78"/>
      <c r="BRQ45" s="78"/>
      <c r="BRR45" s="78"/>
      <c r="BRS45" s="78"/>
      <c r="BRT45" s="78"/>
      <c r="BRU45" s="78"/>
      <c r="BRV45" s="78"/>
      <c r="BRW45" s="78"/>
      <c r="BRX45" s="78"/>
      <c r="BRY45" s="78"/>
      <c r="BRZ45" s="78"/>
      <c r="BSA45" s="78"/>
      <c r="BSB45" s="78"/>
      <c r="BSC45" s="78"/>
      <c r="BSD45" s="78"/>
      <c r="BSE45" s="78"/>
      <c r="BSF45" s="78"/>
      <c r="BSG45" s="78"/>
      <c r="BSH45" s="78"/>
      <c r="BSI45" s="78"/>
      <c r="BSJ45" s="78"/>
      <c r="BSK45" s="78"/>
      <c r="BSL45" s="78"/>
      <c r="BSM45" s="78"/>
      <c r="BSN45" s="78"/>
      <c r="BSO45" s="78"/>
      <c r="BSP45" s="78"/>
      <c r="BSQ45" s="78"/>
      <c r="BSR45" s="78"/>
      <c r="BSS45" s="78"/>
      <c r="BST45" s="78"/>
      <c r="BSU45" s="78"/>
      <c r="BSV45" s="78"/>
      <c r="BSW45" s="78"/>
      <c r="BSX45" s="78"/>
      <c r="BSY45" s="78"/>
      <c r="BSZ45" s="78"/>
      <c r="BTA45" s="78"/>
      <c r="BTB45" s="78"/>
      <c r="BTC45" s="78"/>
      <c r="BTD45" s="78"/>
      <c r="BTE45" s="78"/>
      <c r="BTF45" s="78"/>
      <c r="BTG45" s="78"/>
      <c r="BTH45" s="78"/>
      <c r="BTI45" s="78"/>
      <c r="BTJ45" s="78"/>
      <c r="BTK45" s="78"/>
      <c r="BTL45" s="78"/>
      <c r="BTM45" s="78"/>
      <c r="BTN45" s="78"/>
      <c r="BTO45" s="78"/>
      <c r="BTP45" s="78"/>
      <c r="BTQ45" s="78"/>
      <c r="BTR45" s="78"/>
      <c r="BTS45" s="78"/>
      <c r="BTT45" s="78"/>
      <c r="BTU45" s="78"/>
      <c r="BTV45" s="78"/>
      <c r="BTW45" s="78"/>
      <c r="BTX45" s="78"/>
      <c r="BTY45" s="78"/>
      <c r="BTZ45" s="78"/>
      <c r="BUA45" s="78"/>
      <c r="BUB45" s="78"/>
      <c r="BUC45" s="78"/>
      <c r="BUD45" s="78"/>
      <c r="BUE45" s="78"/>
      <c r="BUF45" s="78"/>
      <c r="BUG45" s="78"/>
      <c r="BUH45" s="78"/>
      <c r="BUI45" s="78"/>
      <c r="BUJ45" s="78"/>
      <c r="BUK45" s="78"/>
      <c r="BUL45" s="78"/>
      <c r="BUM45" s="78"/>
      <c r="BUN45" s="78"/>
      <c r="BUO45" s="78"/>
      <c r="BUP45" s="78"/>
      <c r="BUQ45" s="78"/>
      <c r="BUR45" s="78"/>
      <c r="BUS45" s="78"/>
      <c r="BUT45" s="78"/>
      <c r="BUU45" s="78"/>
      <c r="BUV45" s="78"/>
      <c r="BUW45" s="78"/>
      <c r="BUX45" s="78"/>
      <c r="BUY45" s="78"/>
      <c r="BUZ45" s="78"/>
      <c r="BVA45" s="78"/>
      <c r="BVB45" s="78"/>
      <c r="BVC45" s="78"/>
      <c r="BVD45" s="78"/>
      <c r="BVE45" s="78"/>
      <c r="BVF45" s="78"/>
      <c r="BVG45" s="78"/>
      <c r="BVH45" s="78"/>
      <c r="BVI45" s="78"/>
      <c r="BVJ45" s="78"/>
      <c r="BVK45" s="78"/>
      <c r="BVL45" s="78"/>
      <c r="BVM45" s="78"/>
      <c r="BVN45" s="78"/>
      <c r="BVO45" s="78"/>
      <c r="BVP45" s="78"/>
      <c r="BVQ45" s="78"/>
      <c r="BVR45" s="78"/>
      <c r="BVS45" s="78"/>
      <c r="BVT45" s="78"/>
      <c r="BVU45" s="78"/>
      <c r="BVV45" s="78"/>
      <c r="BVW45" s="78"/>
      <c r="BVX45" s="78"/>
      <c r="BVY45" s="78"/>
      <c r="BVZ45" s="78"/>
      <c r="BWA45" s="78"/>
      <c r="BWB45" s="78"/>
      <c r="BWC45" s="78"/>
      <c r="BWD45" s="78"/>
      <c r="BWE45" s="78"/>
      <c r="BWF45" s="78"/>
      <c r="BWG45" s="78"/>
      <c r="BWH45" s="78"/>
      <c r="BWI45" s="78"/>
      <c r="BWJ45" s="78"/>
      <c r="BWK45" s="78"/>
      <c r="BWL45" s="78"/>
      <c r="BWM45" s="78"/>
      <c r="BWN45" s="78"/>
      <c r="BWO45" s="78"/>
      <c r="BWP45" s="78"/>
      <c r="BWQ45" s="78"/>
      <c r="BWR45" s="78"/>
      <c r="BWS45" s="78"/>
      <c r="BWT45" s="78"/>
      <c r="BWU45" s="78"/>
      <c r="BWV45" s="78"/>
      <c r="BWW45" s="78"/>
      <c r="BWX45" s="78"/>
      <c r="BWY45" s="78"/>
      <c r="BWZ45" s="78"/>
      <c r="BXA45" s="78"/>
      <c r="BXB45" s="78"/>
      <c r="BXC45" s="78"/>
      <c r="BXD45" s="78"/>
      <c r="BXE45" s="78"/>
      <c r="BXF45" s="78"/>
      <c r="BXG45" s="78"/>
      <c r="BXH45" s="78"/>
      <c r="BXI45" s="78"/>
      <c r="BXJ45" s="78"/>
      <c r="BXK45" s="78"/>
      <c r="BXL45" s="78"/>
      <c r="BXM45" s="78"/>
      <c r="BXN45" s="78"/>
      <c r="BXO45" s="78"/>
      <c r="BXP45" s="78"/>
      <c r="BXQ45" s="78"/>
      <c r="BXR45" s="78"/>
      <c r="BXS45" s="78"/>
      <c r="BXT45" s="78"/>
      <c r="BXU45" s="78"/>
      <c r="BXV45" s="78"/>
      <c r="BXW45" s="78"/>
      <c r="BXX45" s="78"/>
      <c r="BXY45" s="78"/>
      <c r="BXZ45" s="78"/>
      <c r="BYA45" s="78"/>
      <c r="BYB45" s="78"/>
      <c r="BYC45" s="78"/>
      <c r="BYD45" s="78"/>
      <c r="BYE45" s="78"/>
      <c r="BYF45" s="78"/>
      <c r="BYG45" s="78"/>
      <c r="BYH45" s="78"/>
      <c r="BYI45" s="78"/>
      <c r="BYJ45" s="78"/>
      <c r="BYK45" s="78"/>
      <c r="BYL45" s="78"/>
      <c r="BYM45" s="78"/>
      <c r="BYN45" s="78"/>
      <c r="BYO45" s="78"/>
      <c r="BYP45" s="78"/>
      <c r="BYQ45" s="78"/>
      <c r="BYR45" s="78"/>
      <c r="BYS45" s="78"/>
      <c r="BYT45" s="78"/>
      <c r="BYU45" s="78"/>
      <c r="BYV45" s="78"/>
      <c r="BYW45" s="78"/>
      <c r="BYX45" s="78"/>
      <c r="BYY45" s="78"/>
      <c r="BYZ45" s="78"/>
      <c r="BZA45" s="78"/>
      <c r="BZB45" s="78"/>
      <c r="BZC45" s="78"/>
      <c r="BZD45" s="78"/>
      <c r="BZE45" s="78"/>
      <c r="BZF45" s="78"/>
      <c r="BZG45" s="78"/>
      <c r="BZH45" s="78"/>
      <c r="BZI45" s="78"/>
      <c r="BZJ45" s="78"/>
      <c r="BZK45" s="78"/>
      <c r="BZL45" s="78"/>
      <c r="BZM45" s="78"/>
      <c r="BZN45" s="78"/>
      <c r="BZO45" s="78"/>
      <c r="BZP45" s="78"/>
      <c r="BZQ45" s="78"/>
      <c r="BZR45" s="78"/>
      <c r="BZS45" s="78"/>
      <c r="BZT45" s="78"/>
      <c r="BZU45" s="78"/>
      <c r="BZV45" s="78"/>
      <c r="BZW45" s="78"/>
      <c r="BZX45" s="78"/>
      <c r="BZY45" s="78"/>
      <c r="BZZ45" s="78"/>
      <c r="CAA45" s="78"/>
      <c r="CAB45" s="78"/>
      <c r="CAC45" s="78"/>
      <c r="CAD45" s="78"/>
      <c r="CAE45" s="78"/>
      <c r="CAF45" s="78"/>
      <c r="CAG45" s="78"/>
      <c r="CAH45" s="78"/>
      <c r="CAI45" s="78"/>
      <c r="CAJ45" s="78"/>
      <c r="CAK45" s="78"/>
      <c r="CAL45" s="78"/>
      <c r="CAM45" s="78"/>
      <c r="CAN45" s="78"/>
      <c r="CAO45" s="78"/>
      <c r="CAP45" s="78"/>
      <c r="CAQ45" s="78"/>
      <c r="CAR45" s="78"/>
      <c r="CAS45" s="78"/>
      <c r="CAT45" s="78"/>
      <c r="CAU45" s="78"/>
      <c r="CAV45" s="78"/>
      <c r="CAW45" s="78"/>
      <c r="CAX45" s="78"/>
      <c r="CAY45" s="78"/>
      <c r="CAZ45" s="78"/>
      <c r="CBA45" s="78"/>
      <c r="CBB45" s="78"/>
      <c r="CBC45" s="78"/>
      <c r="CBD45" s="78"/>
      <c r="CBE45" s="78"/>
      <c r="CBF45" s="78"/>
      <c r="CBG45" s="78"/>
      <c r="CBH45" s="78"/>
      <c r="CBI45" s="78"/>
      <c r="CBJ45" s="78"/>
      <c r="CBK45" s="78"/>
      <c r="CBL45" s="78"/>
      <c r="CBM45" s="78"/>
      <c r="CBN45" s="78"/>
      <c r="CBO45" s="78"/>
      <c r="CBP45" s="78"/>
      <c r="CBQ45" s="78"/>
      <c r="CBR45" s="78"/>
      <c r="CBS45" s="78"/>
      <c r="CBT45" s="78"/>
      <c r="CBU45" s="78"/>
      <c r="CBV45" s="78"/>
      <c r="CBW45" s="78"/>
      <c r="CBX45" s="78"/>
      <c r="CBY45" s="78"/>
      <c r="CBZ45" s="78"/>
      <c r="CCA45" s="78"/>
      <c r="CCB45" s="78"/>
      <c r="CCC45" s="78"/>
      <c r="CCD45" s="78"/>
      <c r="CCE45" s="78"/>
      <c r="CCF45" s="78"/>
      <c r="CCG45" s="78"/>
      <c r="CCH45" s="78"/>
      <c r="CCI45" s="78"/>
      <c r="CCJ45" s="78"/>
      <c r="CCK45" s="78"/>
      <c r="CCL45" s="78"/>
      <c r="CCM45" s="78"/>
      <c r="CCN45" s="78"/>
      <c r="CCO45" s="78"/>
      <c r="CCP45" s="78"/>
      <c r="CCQ45" s="78"/>
      <c r="CCR45" s="78"/>
      <c r="CCS45" s="78"/>
      <c r="CCT45" s="78"/>
      <c r="CCU45" s="78"/>
      <c r="CCV45" s="78"/>
      <c r="CCW45" s="78"/>
      <c r="CCX45" s="78"/>
      <c r="CCY45" s="78"/>
      <c r="CCZ45" s="78"/>
      <c r="CDA45" s="78"/>
      <c r="CDB45" s="78"/>
      <c r="CDC45" s="78"/>
      <c r="CDD45" s="78"/>
      <c r="CDE45" s="78"/>
      <c r="CDF45" s="78"/>
      <c r="CDG45" s="78"/>
      <c r="CDH45" s="78"/>
      <c r="CDI45" s="78"/>
      <c r="CDJ45" s="78"/>
      <c r="CDK45" s="78"/>
      <c r="CDL45" s="78"/>
      <c r="CDM45" s="78"/>
      <c r="CDN45" s="78"/>
      <c r="CDO45" s="78"/>
      <c r="CDP45" s="78"/>
      <c r="CDQ45" s="78"/>
      <c r="CDR45" s="78"/>
      <c r="CDS45" s="78"/>
      <c r="CDT45" s="78"/>
      <c r="CDU45" s="78"/>
      <c r="CDV45" s="78"/>
      <c r="CDW45" s="78"/>
      <c r="CDX45" s="78"/>
      <c r="CDY45" s="78"/>
      <c r="CDZ45" s="78"/>
      <c r="CEA45" s="78"/>
      <c r="CEB45" s="78"/>
      <c r="CEC45" s="78"/>
      <c r="CED45" s="78"/>
      <c r="CEE45" s="78"/>
      <c r="CEF45" s="78"/>
      <c r="CEG45" s="78"/>
      <c r="CEH45" s="78"/>
      <c r="CEI45" s="78"/>
      <c r="CEJ45" s="78"/>
      <c r="CEK45" s="78"/>
      <c r="CEL45" s="78"/>
      <c r="CEM45" s="78"/>
      <c r="CEN45" s="78"/>
      <c r="CEO45" s="78"/>
      <c r="CEP45" s="78"/>
      <c r="CEQ45" s="78"/>
      <c r="CER45" s="78"/>
      <c r="CES45" s="78"/>
      <c r="CET45" s="78"/>
      <c r="CEU45" s="78"/>
      <c r="CEV45" s="78"/>
      <c r="CEW45" s="78"/>
      <c r="CEX45" s="78"/>
      <c r="CEY45" s="78"/>
      <c r="CEZ45" s="78"/>
      <c r="CFA45" s="78"/>
      <c r="CFB45" s="78"/>
      <c r="CFC45" s="78"/>
      <c r="CFD45" s="78"/>
      <c r="CFE45" s="78"/>
      <c r="CFF45" s="78"/>
      <c r="CFG45" s="78"/>
      <c r="CFH45" s="78"/>
      <c r="CFI45" s="78"/>
      <c r="CFJ45" s="78"/>
      <c r="CFK45" s="78"/>
      <c r="CFL45" s="78"/>
      <c r="CFM45" s="78"/>
      <c r="CFN45" s="78"/>
      <c r="CFO45" s="78"/>
      <c r="CFP45" s="78"/>
      <c r="CFQ45" s="78"/>
      <c r="CFR45" s="78"/>
      <c r="CFS45" s="78"/>
      <c r="CFT45" s="78"/>
      <c r="CFU45" s="78"/>
      <c r="CFV45" s="78"/>
      <c r="CFW45" s="78"/>
      <c r="CFX45" s="78"/>
      <c r="CFY45" s="78"/>
      <c r="CFZ45" s="78"/>
      <c r="CGA45" s="78"/>
      <c r="CGB45" s="78"/>
      <c r="CGC45" s="78"/>
      <c r="CGD45" s="78"/>
      <c r="CGE45" s="78"/>
      <c r="CGF45" s="78"/>
      <c r="CGG45" s="78"/>
      <c r="CGH45" s="78"/>
      <c r="CGI45" s="78"/>
      <c r="CGJ45" s="78"/>
      <c r="CGK45" s="78"/>
      <c r="CGL45" s="78"/>
      <c r="CGM45" s="78"/>
      <c r="CGN45" s="78"/>
      <c r="CGO45" s="78"/>
      <c r="CGP45" s="78"/>
      <c r="CGQ45" s="78"/>
      <c r="CGR45" s="78"/>
      <c r="CGS45" s="78"/>
      <c r="CGT45" s="78"/>
      <c r="CGU45" s="78"/>
      <c r="CGV45" s="78"/>
      <c r="CGW45" s="78"/>
      <c r="CGX45" s="78"/>
      <c r="CGY45" s="78"/>
      <c r="CGZ45" s="78"/>
      <c r="CHA45" s="78"/>
      <c r="CHB45" s="78"/>
      <c r="CHC45" s="78"/>
      <c r="CHD45" s="78"/>
      <c r="CHE45" s="78"/>
      <c r="CHF45" s="78"/>
      <c r="CHG45" s="78"/>
      <c r="CHH45" s="78"/>
      <c r="CHI45" s="78"/>
      <c r="CHJ45" s="78"/>
      <c r="CHK45" s="78"/>
      <c r="CHL45" s="78"/>
      <c r="CHM45" s="78"/>
      <c r="CHN45" s="78"/>
      <c r="CHO45" s="78"/>
      <c r="CHP45" s="78"/>
      <c r="CHQ45" s="78"/>
      <c r="CHR45" s="78"/>
      <c r="CHS45" s="78"/>
      <c r="CHT45" s="78"/>
      <c r="CHU45" s="78"/>
      <c r="CHV45" s="78"/>
      <c r="CHW45" s="78"/>
      <c r="CHX45" s="78"/>
      <c r="CHY45" s="78"/>
      <c r="CHZ45" s="78"/>
      <c r="CIA45" s="78"/>
      <c r="CIB45" s="78"/>
      <c r="CIC45" s="78"/>
      <c r="CID45" s="78"/>
      <c r="CIE45" s="78"/>
      <c r="CIF45" s="78"/>
      <c r="CIG45" s="78"/>
      <c r="CIH45" s="78"/>
      <c r="CII45" s="78"/>
      <c r="CIJ45" s="78"/>
      <c r="CIK45" s="78"/>
      <c r="CIL45" s="78"/>
      <c r="CIM45" s="78"/>
      <c r="CIN45" s="78"/>
      <c r="CIO45" s="78"/>
      <c r="CIP45" s="78"/>
      <c r="CIQ45" s="78"/>
      <c r="CIR45" s="78"/>
      <c r="CIS45" s="78"/>
      <c r="CIT45" s="78"/>
      <c r="CIU45" s="78"/>
      <c r="CIV45" s="78"/>
      <c r="CIW45" s="78"/>
      <c r="CIX45" s="78"/>
      <c r="CIY45" s="78"/>
      <c r="CIZ45" s="78"/>
      <c r="CJA45" s="78"/>
      <c r="CJB45" s="78"/>
      <c r="CJC45" s="78"/>
      <c r="CJD45" s="78"/>
      <c r="CJE45" s="78"/>
      <c r="CJF45" s="78"/>
      <c r="CJG45" s="78"/>
      <c r="CJH45" s="78"/>
      <c r="CJI45" s="78"/>
      <c r="CJJ45" s="78"/>
      <c r="CJK45" s="78"/>
      <c r="CJL45" s="78"/>
      <c r="CJM45" s="78"/>
      <c r="CJN45" s="78"/>
      <c r="CJO45" s="78"/>
      <c r="CJP45" s="78"/>
      <c r="CJQ45" s="78"/>
      <c r="CJR45" s="78"/>
      <c r="CJS45" s="78"/>
      <c r="CJT45" s="78"/>
      <c r="CJU45" s="78"/>
      <c r="CJV45" s="78"/>
      <c r="CJW45" s="78"/>
      <c r="CJX45" s="78"/>
      <c r="CJY45" s="78"/>
      <c r="CJZ45" s="78"/>
      <c r="CKA45" s="78"/>
      <c r="CKB45" s="78"/>
      <c r="CKC45" s="78"/>
      <c r="CKD45" s="78"/>
      <c r="CKE45" s="78"/>
      <c r="CKF45" s="78"/>
      <c r="CKG45" s="78"/>
      <c r="CKH45" s="78"/>
      <c r="CKI45" s="78"/>
      <c r="CKJ45" s="78"/>
      <c r="CKK45" s="78"/>
      <c r="CKL45" s="78"/>
      <c r="CKM45" s="78"/>
      <c r="CKN45" s="78"/>
      <c r="CKO45" s="78"/>
      <c r="CKP45" s="78"/>
      <c r="CKQ45" s="78"/>
      <c r="CKR45" s="78"/>
      <c r="CKS45" s="78"/>
      <c r="CKT45" s="78"/>
      <c r="CKU45" s="78"/>
      <c r="CKV45" s="78"/>
      <c r="CKW45" s="78"/>
      <c r="CKX45" s="78"/>
      <c r="CKY45" s="78"/>
      <c r="CKZ45" s="78"/>
      <c r="CLA45" s="78"/>
      <c r="CLB45" s="78"/>
      <c r="CLC45" s="78"/>
      <c r="CLD45" s="78"/>
      <c r="CLE45" s="78"/>
      <c r="CLF45" s="78"/>
      <c r="CLG45" s="78"/>
      <c r="CLH45" s="78"/>
      <c r="CLI45" s="78"/>
      <c r="CLJ45" s="78"/>
      <c r="CLK45" s="78"/>
      <c r="CLL45" s="78"/>
      <c r="CLM45" s="78"/>
      <c r="CLN45" s="78"/>
      <c r="CLO45" s="78"/>
      <c r="CLP45" s="78"/>
      <c r="CLQ45" s="78"/>
      <c r="CLR45" s="78"/>
      <c r="CLS45" s="78"/>
      <c r="CLT45" s="78"/>
      <c r="CLU45" s="78"/>
      <c r="CLV45" s="78"/>
      <c r="CLW45" s="78"/>
      <c r="CLX45" s="78"/>
      <c r="CLY45" s="78"/>
      <c r="CLZ45" s="78"/>
      <c r="CMA45" s="78"/>
      <c r="CMB45" s="78"/>
      <c r="CMC45" s="78"/>
      <c r="CMD45" s="78"/>
      <c r="CME45" s="78"/>
      <c r="CMF45" s="78"/>
      <c r="CMG45" s="78"/>
      <c r="CMH45" s="78"/>
      <c r="CMI45" s="78"/>
      <c r="CMJ45" s="78"/>
      <c r="CMK45" s="78"/>
      <c r="CML45" s="78"/>
      <c r="CMM45" s="78"/>
      <c r="CMN45" s="78"/>
      <c r="CMO45" s="78"/>
      <c r="CMP45" s="78"/>
      <c r="CMQ45" s="78"/>
      <c r="CMR45" s="78"/>
      <c r="CMS45" s="78"/>
      <c r="CMT45" s="78"/>
      <c r="CMU45" s="78"/>
      <c r="CMV45" s="78"/>
      <c r="CMW45" s="78"/>
      <c r="CMX45" s="78"/>
      <c r="CMY45" s="78"/>
      <c r="CMZ45" s="78"/>
      <c r="CNA45" s="78"/>
      <c r="CNB45" s="78"/>
      <c r="CNC45" s="78"/>
      <c r="CND45" s="78"/>
      <c r="CNE45" s="78"/>
      <c r="CNF45" s="78"/>
      <c r="CNG45" s="78"/>
      <c r="CNH45" s="78"/>
      <c r="CNI45" s="78"/>
      <c r="CNJ45" s="78"/>
      <c r="CNK45" s="78"/>
      <c r="CNL45" s="78"/>
      <c r="CNM45" s="78"/>
      <c r="CNN45" s="78"/>
      <c r="CNO45" s="78"/>
      <c r="CNP45" s="78"/>
      <c r="CNQ45" s="78"/>
      <c r="CNR45" s="78"/>
      <c r="CNS45" s="78"/>
      <c r="CNT45" s="78"/>
      <c r="CNU45" s="78"/>
      <c r="CNV45" s="78"/>
      <c r="CNW45" s="78"/>
      <c r="CNX45" s="78"/>
      <c r="CNY45" s="78"/>
      <c r="CNZ45" s="78"/>
      <c r="COA45" s="78"/>
      <c r="COB45" s="78"/>
      <c r="COC45" s="78"/>
      <c r="COD45" s="78"/>
      <c r="COE45" s="78"/>
      <c r="COF45" s="78"/>
      <c r="COG45" s="78"/>
      <c r="COH45" s="78"/>
      <c r="COI45" s="78"/>
      <c r="COJ45" s="78"/>
      <c r="COK45" s="78"/>
      <c r="COL45" s="78"/>
      <c r="COM45" s="78"/>
      <c r="CON45" s="78"/>
      <c r="COO45" s="78"/>
      <c r="COP45" s="78"/>
      <c r="COQ45" s="78"/>
      <c r="COR45" s="78"/>
      <c r="COS45" s="78"/>
      <c r="COT45" s="78"/>
      <c r="COU45" s="78"/>
      <c r="COV45" s="78"/>
      <c r="COW45" s="78"/>
      <c r="COX45" s="78"/>
      <c r="COY45" s="78"/>
      <c r="COZ45" s="78"/>
      <c r="CPA45" s="78"/>
      <c r="CPB45" s="78"/>
      <c r="CPC45" s="78"/>
      <c r="CPD45" s="78"/>
      <c r="CPE45" s="78"/>
      <c r="CPF45" s="78"/>
      <c r="CPG45" s="78"/>
      <c r="CPH45" s="78"/>
      <c r="CPI45" s="78"/>
      <c r="CPJ45" s="78"/>
      <c r="CPK45" s="78"/>
      <c r="CPL45" s="78"/>
      <c r="CPM45" s="78"/>
      <c r="CPN45" s="78"/>
      <c r="CPO45" s="78"/>
      <c r="CPP45" s="78"/>
      <c r="CPQ45" s="78"/>
      <c r="CPR45" s="78"/>
      <c r="CPS45" s="78"/>
      <c r="CPT45" s="78"/>
      <c r="CPU45" s="78"/>
      <c r="CPV45" s="78"/>
      <c r="CPW45" s="78"/>
      <c r="CPX45" s="78"/>
      <c r="CPY45" s="78"/>
      <c r="CPZ45" s="78"/>
      <c r="CQA45" s="78"/>
      <c r="CQB45" s="78"/>
      <c r="CQC45" s="78"/>
      <c r="CQD45" s="78"/>
      <c r="CQE45" s="78"/>
      <c r="CQF45" s="78"/>
      <c r="CQG45" s="78"/>
      <c r="CQH45" s="78"/>
      <c r="CQI45" s="78"/>
      <c r="CQJ45" s="78"/>
      <c r="CQK45" s="78"/>
      <c r="CQL45" s="78"/>
      <c r="CQM45" s="78"/>
      <c r="CQN45" s="78"/>
      <c r="CQO45" s="78"/>
      <c r="CQP45" s="78"/>
      <c r="CQQ45" s="78"/>
      <c r="CQR45" s="78"/>
      <c r="CQS45" s="78"/>
      <c r="CQT45" s="78"/>
      <c r="CQU45" s="78"/>
      <c r="CQV45" s="78"/>
      <c r="CQW45" s="78"/>
      <c r="CQX45" s="78"/>
      <c r="CQY45" s="78"/>
      <c r="CQZ45" s="78"/>
      <c r="CRA45" s="78"/>
      <c r="CRB45" s="78"/>
      <c r="CRC45" s="78"/>
      <c r="CRD45" s="78"/>
      <c r="CRE45" s="78"/>
      <c r="CRF45" s="78"/>
      <c r="CRG45" s="78"/>
      <c r="CRH45" s="78"/>
      <c r="CRI45" s="78"/>
      <c r="CRJ45" s="78"/>
      <c r="CRK45" s="78"/>
      <c r="CRL45" s="78"/>
      <c r="CRM45" s="78"/>
      <c r="CRN45" s="78"/>
      <c r="CRO45" s="78"/>
      <c r="CRP45" s="78"/>
      <c r="CRQ45" s="78"/>
      <c r="CRR45" s="78"/>
      <c r="CRS45" s="78"/>
      <c r="CRT45" s="78"/>
      <c r="CRU45" s="78"/>
      <c r="CRV45" s="78"/>
      <c r="CRW45" s="78"/>
      <c r="CRX45" s="78"/>
      <c r="CRY45" s="78"/>
      <c r="CRZ45" s="78"/>
      <c r="CSA45" s="78"/>
      <c r="CSB45" s="78"/>
      <c r="CSC45" s="78"/>
      <c r="CSD45" s="78"/>
      <c r="CSE45" s="78"/>
      <c r="CSF45" s="78"/>
      <c r="CSG45" s="78"/>
      <c r="CSH45" s="78"/>
      <c r="CSI45" s="78"/>
      <c r="CSJ45" s="78"/>
      <c r="CSK45" s="78"/>
      <c r="CSL45" s="78"/>
      <c r="CSM45" s="78"/>
      <c r="CSN45" s="78"/>
      <c r="CSO45" s="78"/>
      <c r="CSP45" s="78"/>
      <c r="CSQ45" s="78"/>
      <c r="CSR45" s="78"/>
      <c r="CSS45" s="78"/>
      <c r="CST45" s="78"/>
      <c r="CSU45" s="78"/>
      <c r="CSV45" s="78"/>
      <c r="CSW45" s="78"/>
      <c r="CSX45" s="78"/>
      <c r="CSY45" s="78"/>
      <c r="CSZ45" s="78"/>
      <c r="CTA45" s="78"/>
      <c r="CTB45" s="78"/>
      <c r="CTC45" s="78"/>
      <c r="CTD45" s="78"/>
      <c r="CTE45" s="78"/>
      <c r="CTF45" s="78"/>
      <c r="CTG45" s="78"/>
      <c r="CTH45" s="78"/>
      <c r="CTI45" s="78"/>
      <c r="CTJ45" s="78"/>
      <c r="CTK45" s="78"/>
      <c r="CTL45" s="78"/>
      <c r="CTM45" s="78"/>
      <c r="CTN45" s="78"/>
      <c r="CTO45" s="78"/>
      <c r="CTP45" s="78"/>
      <c r="CTQ45" s="78"/>
      <c r="CTR45" s="78"/>
      <c r="CTS45" s="78"/>
      <c r="CTT45" s="78"/>
      <c r="CTU45" s="78"/>
      <c r="CTV45" s="78"/>
      <c r="CTW45" s="78"/>
      <c r="CTX45" s="78"/>
      <c r="CTY45" s="78"/>
      <c r="CTZ45" s="78"/>
      <c r="CUA45" s="78"/>
      <c r="CUB45" s="78"/>
      <c r="CUC45" s="78"/>
      <c r="CUD45" s="78"/>
      <c r="CUE45" s="78"/>
      <c r="CUF45" s="78"/>
      <c r="CUG45" s="78"/>
      <c r="CUH45" s="78"/>
      <c r="CUI45" s="78"/>
      <c r="CUJ45" s="78"/>
      <c r="CUK45" s="78"/>
      <c r="CUL45" s="78"/>
      <c r="CUM45" s="78"/>
      <c r="CUN45" s="78"/>
      <c r="CUO45" s="78"/>
      <c r="CUP45" s="78"/>
      <c r="CUQ45" s="78"/>
      <c r="CUR45" s="78"/>
      <c r="CUS45" s="78"/>
      <c r="CUT45" s="78"/>
      <c r="CUU45" s="78"/>
      <c r="CUV45" s="78"/>
      <c r="CUW45" s="78"/>
      <c r="CUX45" s="78"/>
      <c r="CUY45" s="78"/>
      <c r="CUZ45" s="78"/>
      <c r="CVA45" s="78"/>
      <c r="CVB45" s="78"/>
      <c r="CVC45" s="78"/>
      <c r="CVD45" s="78"/>
      <c r="CVE45" s="78"/>
      <c r="CVF45" s="78"/>
      <c r="CVG45" s="78"/>
      <c r="CVH45" s="78"/>
      <c r="CVI45" s="78"/>
      <c r="CVJ45" s="78"/>
      <c r="CVK45" s="78"/>
      <c r="CVL45" s="78"/>
      <c r="CVM45" s="78"/>
      <c r="CVN45" s="78"/>
      <c r="CVO45" s="78"/>
      <c r="CVP45" s="78"/>
      <c r="CVQ45" s="78"/>
      <c r="CVR45" s="78"/>
      <c r="CVS45" s="78"/>
      <c r="CVT45" s="78"/>
      <c r="CVU45" s="78"/>
      <c r="CVV45" s="78"/>
      <c r="CVW45" s="78"/>
      <c r="CVX45" s="78"/>
      <c r="CVY45" s="78"/>
      <c r="CVZ45" s="78"/>
      <c r="CWA45" s="78"/>
      <c r="CWB45" s="78"/>
      <c r="CWC45" s="78"/>
      <c r="CWD45" s="78"/>
      <c r="CWE45" s="78"/>
      <c r="CWF45" s="78"/>
      <c r="CWG45" s="78"/>
      <c r="CWH45" s="78"/>
      <c r="CWI45" s="78"/>
      <c r="CWJ45" s="78"/>
      <c r="CWK45" s="78"/>
      <c r="CWL45" s="78"/>
      <c r="CWM45" s="78"/>
      <c r="CWN45" s="78"/>
      <c r="CWO45" s="78"/>
      <c r="CWP45" s="78"/>
      <c r="CWQ45" s="78"/>
      <c r="CWR45" s="78"/>
      <c r="CWS45" s="78"/>
      <c r="CWT45" s="78"/>
      <c r="CWU45" s="78"/>
      <c r="CWV45" s="78"/>
      <c r="CWW45" s="78"/>
      <c r="CWX45" s="78"/>
      <c r="CWY45" s="78"/>
      <c r="CWZ45" s="78"/>
      <c r="CXA45" s="78"/>
      <c r="CXB45" s="78"/>
      <c r="CXC45" s="78"/>
      <c r="CXD45" s="78"/>
      <c r="CXE45" s="78"/>
      <c r="CXF45" s="78"/>
      <c r="CXG45" s="78"/>
      <c r="CXH45" s="78"/>
      <c r="CXI45" s="78"/>
      <c r="CXJ45" s="78"/>
      <c r="CXK45" s="78"/>
      <c r="CXL45" s="78"/>
      <c r="CXM45" s="78"/>
      <c r="CXN45" s="78"/>
      <c r="CXO45" s="78"/>
      <c r="CXP45" s="78"/>
      <c r="CXQ45" s="78"/>
      <c r="CXR45" s="78"/>
      <c r="CXS45" s="78"/>
      <c r="CXT45" s="78"/>
      <c r="CXU45" s="78"/>
      <c r="CXV45" s="78"/>
      <c r="CXW45" s="78"/>
      <c r="CXX45" s="78"/>
      <c r="CXY45" s="78"/>
      <c r="CXZ45" s="78"/>
      <c r="CYA45" s="78"/>
      <c r="CYB45" s="78"/>
      <c r="CYC45" s="78"/>
      <c r="CYD45" s="78"/>
      <c r="CYE45" s="78"/>
      <c r="CYF45" s="78"/>
      <c r="CYG45" s="78"/>
      <c r="CYH45" s="78"/>
      <c r="CYI45" s="78"/>
      <c r="CYJ45" s="78"/>
      <c r="CYK45" s="78"/>
      <c r="CYL45" s="78"/>
      <c r="CYM45" s="78"/>
      <c r="CYN45" s="78"/>
      <c r="CYO45" s="78"/>
      <c r="CYP45" s="78"/>
      <c r="CYQ45" s="78"/>
      <c r="CYR45" s="78"/>
      <c r="CYS45" s="78"/>
      <c r="CYT45" s="78"/>
      <c r="CYU45" s="78"/>
      <c r="CYV45" s="78"/>
      <c r="CYW45" s="78"/>
      <c r="CYX45" s="78"/>
      <c r="CYY45" s="78"/>
      <c r="CYZ45" s="78"/>
      <c r="CZA45" s="78"/>
      <c r="CZB45" s="78"/>
      <c r="CZC45" s="78"/>
      <c r="CZD45" s="78"/>
      <c r="CZE45" s="78"/>
      <c r="CZF45" s="78"/>
      <c r="CZG45" s="78"/>
      <c r="CZH45" s="78"/>
      <c r="CZI45" s="78"/>
      <c r="CZJ45" s="78"/>
      <c r="CZK45" s="78"/>
      <c r="CZL45" s="78"/>
      <c r="CZM45" s="78"/>
      <c r="CZN45" s="78"/>
      <c r="CZO45" s="78"/>
      <c r="CZP45" s="78"/>
      <c r="CZQ45" s="78"/>
      <c r="CZR45" s="78"/>
      <c r="CZS45" s="78"/>
      <c r="CZT45" s="78"/>
      <c r="CZU45" s="78"/>
      <c r="CZV45" s="78"/>
      <c r="CZW45" s="78"/>
      <c r="CZX45" s="78"/>
      <c r="CZY45" s="78"/>
      <c r="CZZ45" s="78"/>
      <c r="DAA45" s="78"/>
      <c r="DAB45" s="78"/>
      <c r="DAC45" s="78"/>
      <c r="DAD45" s="78"/>
      <c r="DAE45" s="78"/>
      <c r="DAF45" s="78"/>
      <c r="DAG45" s="78"/>
      <c r="DAH45" s="78"/>
      <c r="DAI45" s="78"/>
      <c r="DAJ45" s="78"/>
      <c r="DAK45" s="78"/>
      <c r="DAL45" s="78"/>
      <c r="DAM45" s="78"/>
      <c r="DAN45" s="78"/>
      <c r="DAO45" s="78"/>
      <c r="DAP45" s="78"/>
      <c r="DAQ45" s="78"/>
      <c r="DAR45" s="78"/>
      <c r="DAS45" s="78"/>
      <c r="DAT45" s="78"/>
      <c r="DAU45" s="78"/>
      <c r="DAV45" s="78"/>
      <c r="DAW45" s="78"/>
      <c r="DAX45" s="78"/>
      <c r="DAY45" s="78"/>
      <c r="DAZ45" s="78"/>
      <c r="DBA45" s="78"/>
      <c r="DBB45" s="78"/>
      <c r="DBC45" s="78"/>
      <c r="DBD45" s="78"/>
      <c r="DBE45" s="78"/>
      <c r="DBF45" s="78"/>
      <c r="DBG45" s="78"/>
      <c r="DBH45" s="78"/>
      <c r="DBI45" s="78"/>
      <c r="DBJ45" s="78"/>
      <c r="DBK45" s="78"/>
      <c r="DBL45" s="78"/>
      <c r="DBM45" s="78"/>
      <c r="DBN45" s="78"/>
      <c r="DBO45" s="78"/>
      <c r="DBP45" s="78"/>
      <c r="DBQ45" s="78"/>
      <c r="DBR45" s="78"/>
      <c r="DBS45" s="78"/>
      <c r="DBT45" s="78"/>
      <c r="DBU45" s="78"/>
      <c r="DBV45" s="78"/>
      <c r="DBW45" s="78"/>
      <c r="DBX45" s="78"/>
      <c r="DBY45" s="78"/>
      <c r="DBZ45" s="78"/>
      <c r="DCA45" s="78"/>
      <c r="DCB45" s="78"/>
      <c r="DCC45" s="78"/>
      <c r="DCD45" s="78"/>
      <c r="DCE45" s="78"/>
      <c r="DCF45" s="78"/>
      <c r="DCG45" s="78"/>
      <c r="DCH45" s="78"/>
      <c r="DCI45" s="78"/>
      <c r="DCJ45" s="78"/>
      <c r="DCK45" s="78"/>
      <c r="DCL45" s="78"/>
      <c r="DCM45" s="78"/>
      <c r="DCN45" s="78"/>
      <c r="DCO45" s="78"/>
      <c r="DCP45" s="78"/>
      <c r="DCQ45" s="78"/>
      <c r="DCR45" s="78"/>
      <c r="DCS45" s="78"/>
      <c r="DCT45" s="78"/>
      <c r="DCU45" s="78"/>
      <c r="DCV45" s="78"/>
      <c r="DCW45" s="78"/>
      <c r="DCX45" s="78"/>
      <c r="DCY45" s="78"/>
      <c r="DCZ45" s="78"/>
      <c r="DDA45" s="78"/>
      <c r="DDB45" s="78"/>
      <c r="DDC45" s="78"/>
      <c r="DDD45" s="78"/>
      <c r="DDE45" s="78"/>
      <c r="DDF45" s="78"/>
      <c r="DDG45" s="78"/>
      <c r="DDH45" s="78"/>
      <c r="DDI45" s="78"/>
      <c r="DDJ45" s="78"/>
      <c r="DDK45" s="78"/>
      <c r="DDL45" s="78"/>
      <c r="DDM45" s="78"/>
      <c r="DDN45" s="78"/>
      <c r="DDO45" s="78"/>
      <c r="DDP45" s="78"/>
      <c r="DDQ45" s="78"/>
      <c r="DDR45" s="78"/>
      <c r="DDS45" s="78"/>
      <c r="DDT45" s="78"/>
      <c r="DDU45" s="78"/>
      <c r="DDV45" s="78"/>
      <c r="DDW45" s="78"/>
      <c r="DDX45" s="78"/>
      <c r="DDY45" s="78"/>
      <c r="DDZ45" s="78"/>
      <c r="DEA45" s="78"/>
      <c r="DEB45" s="78"/>
      <c r="DEC45" s="78"/>
      <c r="DED45" s="78"/>
      <c r="DEE45" s="78"/>
      <c r="DEF45" s="78"/>
      <c r="DEG45" s="78"/>
      <c r="DEH45" s="78"/>
      <c r="DEI45" s="78"/>
      <c r="DEJ45" s="78"/>
      <c r="DEK45" s="78"/>
      <c r="DEL45" s="78"/>
      <c r="DEM45" s="78"/>
      <c r="DEN45" s="78"/>
      <c r="DEO45" s="78"/>
      <c r="DEP45" s="78"/>
      <c r="DEQ45" s="78"/>
      <c r="DER45" s="78"/>
      <c r="DES45" s="78"/>
      <c r="DET45" s="78"/>
      <c r="DEU45" s="78"/>
      <c r="DEV45" s="78"/>
      <c r="DEW45" s="78"/>
      <c r="DEX45" s="78"/>
      <c r="DEY45" s="78"/>
      <c r="DEZ45" s="78"/>
      <c r="DFA45" s="78"/>
      <c r="DFB45" s="78"/>
      <c r="DFC45" s="78"/>
      <c r="DFD45" s="78"/>
      <c r="DFE45" s="78"/>
      <c r="DFF45" s="78"/>
      <c r="DFG45" s="78"/>
      <c r="DFH45" s="78"/>
      <c r="DFI45" s="78"/>
      <c r="DFJ45" s="78"/>
      <c r="DFK45" s="78"/>
      <c r="DFL45" s="78"/>
      <c r="DFM45" s="78"/>
      <c r="DFN45" s="78"/>
      <c r="DFO45" s="78"/>
      <c r="DFP45" s="78"/>
      <c r="DFQ45" s="78"/>
      <c r="DFR45" s="78"/>
      <c r="DFS45" s="78"/>
      <c r="DFT45" s="78"/>
      <c r="DFU45" s="78"/>
      <c r="DFV45" s="78"/>
      <c r="DFW45" s="78"/>
      <c r="DFX45" s="78"/>
      <c r="DFY45" s="78"/>
      <c r="DFZ45" s="78"/>
      <c r="DGA45" s="78"/>
      <c r="DGB45" s="78"/>
      <c r="DGC45" s="78"/>
      <c r="DGD45" s="78"/>
      <c r="DGE45" s="78"/>
      <c r="DGF45" s="78"/>
      <c r="DGG45" s="78"/>
      <c r="DGH45" s="78"/>
      <c r="DGI45" s="78"/>
      <c r="DGJ45" s="78"/>
      <c r="DGK45" s="78"/>
      <c r="DGL45" s="78"/>
      <c r="DGM45" s="78"/>
      <c r="DGN45" s="78"/>
      <c r="DGO45" s="78"/>
      <c r="DGP45" s="78"/>
      <c r="DGQ45" s="78"/>
      <c r="DGR45" s="78"/>
      <c r="DGS45" s="78"/>
      <c r="DGT45" s="78"/>
      <c r="DGU45" s="78"/>
      <c r="DGV45" s="78"/>
      <c r="DGW45" s="78"/>
      <c r="DGX45" s="78"/>
      <c r="DGY45" s="78"/>
      <c r="DGZ45" s="78"/>
      <c r="DHA45" s="78"/>
      <c r="DHB45" s="78"/>
      <c r="DHC45" s="78"/>
      <c r="DHD45" s="78"/>
      <c r="DHE45" s="78"/>
      <c r="DHF45" s="78"/>
      <c r="DHG45" s="78"/>
      <c r="DHH45" s="78"/>
      <c r="DHI45" s="78"/>
      <c r="DHJ45" s="78"/>
      <c r="DHK45" s="78"/>
      <c r="DHL45" s="78"/>
      <c r="DHM45" s="78"/>
      <c r="DHN45" s="78"/>
      <c r="DHO45" s="78"/>
      <c r="DHP45" s="78"/>
      <c r="DHQ45" s="78"/>
      <c r="DHR45" s="78"/>
      <c r="DHS45" s="78"/>
      <c r="DHT45" s="78"/>
      <c r="DHU45" s="78"/>
      <c r="DHV45" s="78"/>
      <c r="DHW45" s="78"/>
      <c r="DHX45" s="78"/>
      <c r="DHY45" s="78"/>
      <c r="DHZ45" s="78"/>
      <c r="DIA45" s="78"/>
      <c r="DIB45" s="78"/>
      <c r="DIC45" s="78"/>
      <c r="DID45" s="78"/>
      <c r="DIE45" s="78"/>
      <c r="DIF45" s="78"/>
      <c r="DIG45" s="78"/>
      <c r="DIH45" s="78"/>
      <c r="DII45" s="78"/>
      <c r="DIJ45" s="78"/>
      <c r="DIK45" s="78"/>
      <c r="DIL45" s="78"/>
      <c r="DIM45" s="78"/>
      <c r="DIN45" s="78"/>
      <c r="DIO45" s="78"/>
      <c r="DIP45" s="78"/>
      <c r="DIQ45" s="78"/>
      <c r="DIR45" s="78"/>
      <c r="DIS45" s="78"/>
      <c r="DIT45" s="78"/>
      <c r="DIU45" s="78"/>
      <c r="DIV45" s="78"/>
      <c r="DIW45" s="78"/>
      <c r="DIX45" s="78"/>
      <c r="DIY45" s="78"/>
      <c r="DIZ45" s="78"/>
      <c r="DJA45" s="78"/>
      <c r="DJB45" s="78"/>
      <c r="DJC45" s="78"/>
      <c r="DJD45" s="78"/>
      <c r="DJE45" s="78"/>
      <c r="DJF45" s="78"/>
      <c r="DJG45" s="78"/>
      <c r="DJH45" s="78"/>
      <c r="DJI45" s="78"/>
      <c r="DJJ45" s="78"/>
      <c r="DJK45" s="78"/>
      <c r="DJL45" s="78"/>
      <c r="DJM45" s="78"/>
      <c r="DJN45" s="78"/>
      <c r="DJO45" s="78"/>
      <c r="DJP45" s="78"/>
      <c r="DJQ45" s="78"/>
      <c r="DJR45" s="78"/>
      <c r="DJS45" s="78"/>
      <c r="DJT45" s="78"/>
      <c r="DJU45" s="78"/>
      <c r="DJV45" s="78"/>
      <c r="DJW45" s="78"/>
      <c r="DJX45" s="78"/>
      <c r="DJY45" s="78"/>
      <c r="DJZ45" s="78"/>
      <c r="DKA45" s="78"/>
      <c r="DKB45" s="78"/>
      <c r="DKC45" s="78"/>
      <c r="DKD45" s="78"/>
      <c r="DKE45" s="78"/>
      <c r="DKF45" s="78"/>
      <c r="DKG45" s="78"/>
      <c r="DKH45" s="78"/>
      <c r="DKI45" s="78"/>
      <c r="DKJ45" s="78"/>
      <c r="DKK45" s="78"/>
      <c r="DKL45" s="78"/>
      <c r="DKM45" s="78"/>
      <c r="DKN45" s="78"/>
      <c r="DKO45" s="78"/>
      <c r="DKP45" s="78"/>
      <c r="DKQ45" s="78"/>
      <c r="DKR45" s="78"/>
      <c r="DKS45" s="78"/>
      <c r="DKT45" s="78"/>
      <c r="DKU45" s="78"/>
      <c r="DKV45" s="78"/>
      <c r="DKW45" s="78"/>
      <c r="DKX45" s="78"/>
      <c r="DKY45" s="78"/>
      <c r="DKZ45" s="78"/>
      <c r="DLA45" s="78"/>
      <c r="DLB45" s="78"/>
      <c r="DLC45" s="78"/>
      <c r="DLD45" s="78"/>
      <c r="DLE45" s="78"/>
      <c r="DLF45" s="78"/>
      <c r="DLG45" s="78"/>
      <c r="DLH45" s="78"/>
      <c r="DLI45" s="78"/>
      <c r="DLJ45" s="78"/>
      <c r="DLK45" s="78"/>
      <c r="DLL45" s="78"/>
      <c r="DLM45" s="78"/>
      <c r="DLN45" s="78"/>
      <c r="DLO45" s="78"/>
      <c r="DLP45" s="78"/>
      <c r="DLQ45" s="78"/>
      <c r="DLR45" s="78"/>
      <c r="DLS45" s="78"/>
      <c r="DLT45" s="78"/>
      <c r="DLU45" s="78"/>
      <c r="DLV45" s="78"/>
      <c r="DLW45" s="78"/>
      <c r="DLX45" s="78"/>
      <c r="DLY45" s="78"/>
      <c r="DLZ45" s="78"/>
      <c r="DMA45" s="78"/>
      <c r="DMB45" s="78"/>
      <c r="DMC45" s="78"/>
      <c r="DMD45" s="78"/>
      <c r="DME45" s="78"/>
      <c r="DMF45" s="78"/>
      <c r="DMG45" s="78"/>
      <c r="DMH45" s="78"/>
      <c r="DMI45" s="78"/>
      <c r="DMJ45" s="78"/>
      <c r="DMK45" s="78"/>
      <c r="DML45" s="78"/>
      <c r="DMM45" s="78"/>
      <c r="DMN45" s="78"/>
      <c r="DMO45" s="78"/>
      <c r="DMP45" s="78"/>
      <c r="DMQ45" s="78"/>
      <c r="DMR45" s="78"/>
      <c r="DMS45" s="78"/>
      <c r="DMT45" s="78"/>
      <c r="DMU45" s="78"/>
      <c r="DMV45" s="78"/>
      <c r="DMW45" s="78"/>
      <c r="DMX45" s="78"/>
      <c r="DMY45" s="78"/>
      <c r="DMZ45" s="78"/>
      <c r="DNA45" s="78"/>
      <c r="DNB45" s="78"/>
      <c r="DNC45" s="78"/>
      <c r="DND45" s="78"/>
      <c r="DNE45" s="78"/>
      <c r="DNF45" s="78"/>
      <c r="DNG45" s="78"/>
      <c r="DNH45" s="78"/>
      <c r="DNI45" s="78"/>
      <c r="DNJ45" s="78"/>
      <c r="DNK45" s="78"/>
      <c r="DNL45" s="78"/>
      <c r="DNM45" s="78"/>
      <c r="DNN45" s="78"/>
      <c r="DNO45" s="78"/>
      <c r="DNP45" s="78"/>
      <c r="DNQ45" s="78"/>
      <c r="DNR45" s="78"/>
      <c r="DNS45" s="78"/>
      <c r="DNT45" s="78"/>
      <c r="DNU45" s="78"/>
      <c r="DNV45" s="78"/>
      <c r="DNW45" s="78"/>
      <c r="DNX45" s="78"/>
      <c r="DNY45" s="78"/>
      <c r="DNZ45" s="78"/>
      <c r="DOA45" s="78"/>
      <c r="DOB45" s="78"/>
      <c r="DOC45" s="78"/>
      <c r="DOD45" s="78"/>
      <c r="DOE45" s="78"/>
      <c r="DOF45" s="78"/>
      <c r="DOG45" s="78"/>
      <c r="DOH45" s="78"/>
      <c r="DOI45" s="78"/>
      <c r="DOJ45" s="78"/>
      <c r="DOK45" s="78"/>
      <c r="DOL45" s="78"/>
      <c r="DOM45" s="78"/>
      <c r="DON45" s="78"/>
      <c r="DOO45" s="78"/>
      <c r="DOP45" s="78"/>
      <c r="DOQ45" s="78"/>
      <c r="DOR45" s="78"/>
      <c r="DOS45" s="78"/>
      <c r="DOT45" s="78"/>
      <c r="DOU45" s="78"/>
      <c r="DOV45" s="78"/>
      <c r="DOW45" s="78"/>
      <c r="DOX45" s="78"/>
      <c r="DOY45" s="78"/>
      <c r="DOZ45" s="78"/>
      <c r="DPA45" s="78"/>
      <c r="DPB45" s="78"/>
      <c r="DPC45" s="78"/>
      <c r="DPD45" s="78"/>
      <c r="DPE45" s="78"/>
      <c r="DPF45" s="78"/>
      <c r="DPG45" s="78"/>
      <c r="DPH45" s="78"/>
      <c r="DPI45" s="78"/>
      <c r="DPJ45" s="78"/>
      <c r="DPK45" s="78"/>
      <c r="DPL45" s="78"/>
      <c r="DPM45" s="78"/>
      <c r="DPN45" s="78"/>
      <c r="DPO45" s="78"/>
      <c r="DPP45" s="78"/>
      <c r="DPQ45" s="78"/>
      <c r="DPR45" s="78"/>
      <c r="DPS45" s="78"/>
      <c r="DPT45" s="78"/>
      <c r="DPU45" s="78"/>
      <c r="DPV45" s="78"/>
      <c r="DPW45" s="78"/>
      <c r="DPX45" s="78"/>
      <c r="DPY45" s="78"/>
      <c r="DPZ45" s="78"/>
      <c r="DQA45" s="78"/>
      <c r="DQB45" s="78"/>
      <c r="DQC45" s="78"/>
      <c r="DQD45" s="78"/>
      <c r="DQE45" s="78"/>
      <c r="DQF45" s="78"/>
      <c r="DQG45" s="78"/>
      <c r="DQH45" s="78"/>
      <c r="DQI45" s="78"/>
      <c r="DQJ45" s="78"/>
      <c r="DQK45" s="78"/>
      <c r="DQL45" s="78"/>
      <c r="DQM45" s="78"/>
      <c r="DQN45" s="78"/>
      <c r="DQO45" s="78"/>
      <c r="DQP45" s="78"/>
      <c r="DQQ45" s="78"/>
      <c r="DQR45" s="78"/>
      <c r="DQS45" s="78"/>
      <c r="DQT45" s="78"/>
      <c r="DQU45" s="78"/>
      <c r="DQV45" s="78"/>
      <c r="DQW45" s="78"/>
      <c r="DQX45" s="78"/>
      <c r="DQY45" s="78"/>
      <c r="DQZ45" s="78"/>
      <c r="DRA45" s="78"/>
      <c r="DRB45" s="78"/>
      <c r="DRC45" s="78"/>
      <c r="DRD45" s="78"/>
      <c r="DRE45" s="78"/>
      <c r="DRF45" s="78"/>
      <c r="DRG45" s="78"/>
      <c r="DRH45" s="78"/>
      <c r="DRI45" s="78"/>
      <c r="DRJ45" s="78"/>
      <c r="DRK45" s="78"/>
      <c r="DRL45" s="78"/>
      <c r="DRM45" s="78"/>
      <c r="DRN45" s="78"/>
      <c r="DRO45" s="78"/>
      <c r="DRP45" s="78"/>
      <c r="DRQ45" s="78"/>
      <c r="DRR45" s="78"/>
      <c r="DRS45" s="78"/>
      <c r="DRT45" s="78"/>
      <c r="DRU45" s="78"/>
      <c r="DRV45" s="78"/>
      <c r="DRW45" s="78"/>
      <c r="DRX45" s="78"/>
      <c r="DRY45" s="78"/>
      <c r="DRZ45" s="78"/>
      <c r="DSA45" s="78"/>
      <c r="DSB45" s="78"/>
      <c r="DSC45" s="78"/>
      <c r="DSD45" s="78"/>
      <c r="DSE45" s="78"/>
      <c r="DSF45" s="78"/>
      <c r="DSG45" s="78"/>
      <c r="DSH45" s="78"/>
      <c r="DSI45" s="78"/>
      <c r="DSJ45" s="78"/>
      <c r="DSK45" s="78"/>
      <c r="DSL45" s="78"/>
      <c r="DSM45" s="78"/>
      <c r="DSN45" s="78"/>
      <c r="DSO45" s="78"/>
      <c r="DSP45" s="78"/>
      <c r="DSQ45" s="78"/>
      <c r="DSR45" s="78"/>
      <c r="DSS45" s="78"/>
      <c r="DST45" s="78"/>
      <c r="DSU45" s="78"/>
      <c r="DSV45" s="78"/>
      <c r="DSW45" s="78"/>
      <c r="DSX45" s="78"/>
      <c r="DSY45" s="78"/>
      <c r="DSZ45" s="78"/>
      <c r="DTA45" s="78"/>
      <c r="DTB45" s="78"/>
      <c r="DTC45" s="78"/>
      <c r="DTD45" s="78"/>
      <c r="DTE45" s="78"/>
      <c r="DTF45" s="78"/>
      <c r="DTG45" s="78"/>
      <c r="DTH45" s="78"/>
      <c r="DTI45" s="78"/>
      <c r="DTJ45" s="78"/>
      <c r="DTK45" s="78"/>
      <c r="DTL45" s="78"/>
      <c r="DTM45" s="78"/>
      <c r="DTN45" s="78"/>
      <c r="DTO45" s="78"/>
      <c r="DTP45" s="78"/>
      <c r="DTQ45" s="78"/>
      <c r="DTR45" s="78"/>
      <c r="DTS45" s="78"/>
      <c r="DTT45" s="78"/>
      <c r="DTU45" s="78"/>
      <c r="DTV45" s="78"/>
      <c r="DTW45" s="78"/>
      <c r="DTX45" s="78"/>
      <c r="DTY45" s="78"/>
      <c r="DTZ45" s="78"/>
      <c r="DUA45" s="78"/>
      <c r="DUB45" s="78"/>
      <c r="DUC45" s="78"/>
      <c r="DUD45" s="78"/>
      <c r="DUE45" s="78"/>
      <c r="DUF45" s="78"/>
      <c r="DUG45" s="78"/>
      <c r="DUH45" s="78"/>
      <c r="DUI45" s="78"/>
      <c r="DUJ45" s="78"/>
      <c r="DUK45" s="78"/>
      <c r="DUL45" s="78"/>
      <c r="DUM45" s="78"/>
      <c r="DUN45" s="78"/>
      <c r="DUO45" s="78"/>
      <c r="DUP45" s="78"/>
      <c r="DUQ45" s="78"/>
      <c r="DUR45" s="78"/>
      <c r="DUS45" s="78"/>
      <c r="DUT45" s="78"/>
      <c r="DUU45" s="78"/>
      <c r="DUV45" s="78"/>
      <c r="DUW45" s="78"/>
      <c r="DUX45" s="78"/>
      <c r="DUY45" s="78"/>
      <c r="DUZ45" s="78"/>
      <c r="DVA45" s="78"/>
      <c r="DVB45" s="78"/>
      <c r="DVC45" s="78"/>
      <c r="DVD45" s="78"/>
      <c r="DVE45" s="78"/>
      <c r="DVF45" s="78"/>
      <c r="DVG45" s="78"/>
      <c r="DVH45" s="78"/>
      <c r="DVI45" s="78"/>
      <c r="DVJ45" s="78"/>
      <c r="DVK45" s="78"/>
      <c r="DVL45" s="78"/>
      <c r="DVM45" s="78"/>
      <c r="DVN45" s="78"/>
      <c r="DVO45" s="78"/>
      <c r="DVP45" s="78"/>
      <c r="DVQ45" s="78"/>
      <c r="DVR45" s="78"/>
      <c r="DVS45" s="78"/>
      <c r="DVT45" s="78"/>
      <c r="DVU45" s="78"/>
      <c r="DVV45" s="78"/>
      <c r="DVW45" s="78"/>
      <c r="DVX45" s="78"/>
      <c r="DVY45" s="78"/>
      <c r="DVZ45" s="78"/>
      <c r="DWA45" s="78"/>
      <c r="DWB45" s="78"/>
      <c r="DWC45" s="78"/>
      <c r="DWD45" s="78"/>
      <c r="DWE45" s="78"/>
      <c r="DWF45" s="78"/>
      <c r="DWG45" s="78"/>
      <c r="DWH45" s="78"/>
      <c r="DWI45" s="78"/>
      <c r="DWJ45" s="78"/>
      <c r="DWK45" s="78"/>
      <c r="DWL45" s="78"/>
      <c r="DWM45" s="78"/>
      <c r="DWN45" s="78"/>
      <c r="DWO45" s="78"/>
      <c r="DWP45" s="78"/>
      <c r="DWQ45" s="78"/>
      <c r="DWR45" s="78"/>
      <c r="DWS45" s="78"/>
      <c r="DWT45" s="78"/>
      <c r="DWU45" s="78"/>
      <c r="DWV45" s="78"/>
      <c r="DWW45" s="78"/>
      <c r="DWX45" s="78"/>
      <c r="DWY45" s="78"/>
      <c r="DWZ45" s="78"/>
      <c r="DXA45" s="78"/>
      <c r="DXB45" s="78"/>
      <c r="DXC45" s="78"/>
      <c r="DXD45" s="78"/>
      <c r="DXE45" s="78"/>
      <c r="DXF45" s="78"/>
      <c r="DXG45" s="78"/>
      <c r="DXH45" s="78"/>
      <c r="DXI45" s="78"/>
      <c r="DXJ45" s="78"/>
      <c r="DXK45" s="78"/>
      <c r="DXL45" s="78"/>
      <c r="DXM45" s="78"/>
      <c r="DXN45" s="78"/>
      <c r="DXO45" s="78"/>
      <c r="DXP45" s="78"/>
      <c r="DXQ45" s="78"/>
      <c r="DXR45" s="78"/>
      <c r="DXS45" s="78"/>
      <c r="DXT45" s="78"/>
      <c r="DXU45" s="78"/>
      <c r="DXV45" s="78"/>
      <c r="DXW45" s="78"/>
      <c r="DXX45" s="78"/>
      <c r="DXY45" s="78"/>
      <c r="DXZ45" s="78"/>
      <c r="DYA45" s="78"/>
      <c r="DYB45" s="78"/>
      <c r="DYC45" s="78"/>
      <c r="DYD45" s="78"/>
      <c r="DYE45" s="78"/>
      <c r="DYF45" s="78"/>
      <c r="DYG45" s="78"/>
      <c r="DYH45" s="78"/>
      <c r="DYI45" s="78"/>
      <c r="DYJ45" s="78"/>
      <c r="DYK45" s="78"/>
      <c r="DYL45" s="78"/>
      <c r="DYM45" s="78"/>
      <c r="DYN45" s="78"/>
      <c r="DYO45" s="78"/>
      <c r="DYP45" s="78"/>
      <c r="DYQ45" s="78"/>
      <c r="DYR45" s="78"/>
      <c r="DYS45" s="78"/>
      <c r="DYT45" s="78"/>
      <c r="DYU45" s="78"/>
      <c r="DYV45" s="78"/>
      <c r="DYW45" s="78"/>
      <c r="DYX45" s="78"/>
      <c r="DYY45" s="78"/>
      <c r="DYZ45" s="78"/>
      <c r="DZA45" s="78"/>
      <c r="DZB45" s="78"/>
      <c r="DZC45" s="78"/>
      <c r="DZD45" s="78"/>
      <c r="DZE45" s="78"/>
      <c r="DZF45" s="78"/>
      <c r="DZG45" s="78"/>
      <c r="DZH45" s="78"/>
      <c r="DZI45" s="78"/>
      <c r="DZJ45" s="78"/>
      <c r="DZK45" s="78"/>
      <c r="DZL45" s="78"/>
      <c r="DZM45" s="78"/>
      <c r="DZN45" s="78"/>
      <c r="DZO45" s="78"/>
      <c r="DZP45" s="78"/>
      <c r="DZQ45" s="78"/>
      <c r="DZR45" s="78"/>
      <c r="DZS45" s="78"/>
      <c r="DZT45" s="78"/>
      <c r="DZU45" s="78"/>
      <c r="DZV45" s="78"/>
      <c r="DZW45" s="78"/>
      <c r="DZX45" s="78"/>
      <c r="DZY45" s="78"/>
      <c r="DZZ45" s="78"/>
      <c r="EAA45" s="78"/>
      <c r="EAB45" s="78"/>
      <c r="EAC45" s="78"/>
      <c r="EAD45" s="78"/>
      <c r="EAE45" s="78"/>
      <c r="EAF45" s="78"/>
      <c r="EAG45" s="78"/>
      <c r="EAH45" s="78"/>
      <c r="EAI45" s="78"/>
      <c r="EAJ45" s="78"/>
      <c r="EAK45" s="78"/>
      <c r="EAL45" s="78"/>
      <c r="EAM45" s="78"/>
      <c r="EAN45" s="78"/>
      <c r="EAO45" s="78"/>
      <c r="EAP45" s="78"/>
      <c r="EAQ45" s="78"/>
      <c r="EAR45" s="78"/>
      <c r="EAS45" s="78"/>
      <c r="EAT45" s="78"/>
      <c r="EAU45" s="78"/>
      <c r="EAV45" s="78"/>
      <c r="EAW45" s="78"/>
      <c r="EAX45" s="78"/>
      <c r="EAY45" s="78"/>
      <c r="EAZ45" s="78"/>
      <c r="EBA45" s="78"/>
      <c r="EBB45" s="78"/>
      <c r="EBC45" s="78"/>
      <c r="EBD45" s="78"/>
      <c r="EBE45" s="78"/>
      <c r="EBF45" s="78"/>
      <c r="EBG45" s="78"/>
      <c r="EBH45" s="78"/>
      <c r="EBI45" s="78"/>
      <c r="EBJ45" s="78"/>
      <c r="EBK45" s="78"/>
      <c r="EBL45" s="78"/>
      <c r="EBM45" s="78"/>
      <c r="EBN45" s="78"/>
      <c r="EBO45" s="78"/>
      <c r="EBP45" s="78"/>
      <c r="EBQ45" s="78"/>
      <c r="EBR45" s="78"/>
      <c r="EBS45" s="78"/>
      <c r="EBT45" s="78"/>
      <c r="EBU45" s="78"/>
      <c r="EBV45" s="78"/>
      <c r="EBW45" s="78"/>
      <c r="EBX45" s="78"/>
      <c r="EBY45" s="78"/>
      <c r="EBZ45" s="78"/>
      <c r="ECA45" s="78"/>
      <c r="ECB45" s="78"/>
      <c r="ECC45" s="78"/>
      <c r="ECD45" s="78"/>
      <c r="ECE45" s="78"/>
      <c r="ECF45" s="78"/>
      <c r="ECG45" s="78"/>
      <c r="ECH45" s="78"/>
      <c r="ECI45" s="78"/>
      <c r="ECJ45" s="78"/>
      <c r="ECK45" s="78"/>
      <c r="ECL45" s="78"/>
      <c r="ECM45" s="78"/>
      <c r="ECN45" s="78"/>
      <c r="ECO45" s="78"/>
      <c r="ECP45" s="78"/>
      <c r="ECQ45" s="78"/>
      <c r="ECR45" s="78"/>
      <c r="ECS45" s="78"/>
      <c r="ECT45" s="78"/>
      <c r="ECU45" s="78"/>
      <c r="ECV45" s="78"/>
      <c r="ECW45" s="78"/>
      <c r="ECX45" s="78"/>
      <c r="ECY45" s="78"/>
      <c r="ECZ45" s="78"/>
      <c r="EDA45" s="78"/>
      <c r="EDB45" s="78"/>
      <c r="EDC45" s="78"/>
      <c r="EDD45" s="78"/>
      <c r="EDE45" s="78"/>
      <c r="EDF45" s="78"/>
      <c r="EDG45" s="78"/>
      <c r="EDH45" s="78"/>
      <c r="EDI45" s="78"/>
      <c r="EDJ45" s="78"/>
      <c r="EDK45" s="78"/>
      <c r="EDL45" s="78"/>
      <c r="EDM45" s="78"/>
      <c r="EDN45" s="78"/>
      <c r="EDO45" s="78"/>
      <c r="EDP45" s="78"/>
      <c r="EDQ45" s="78"/>
      <c r="EDR45" s="78"/>
      <c r="EDS45" s="78"/>
      <c r="EDT45" s="78"/>
      <c r="EDU45" s="78"/>
      <c r="EDV45" s="78"/>
      <c r="EDW45" s="78"/>
      <c r="EDX45" s="78"/>
      <c r="EDY45" s="78"/>
      <c r="EDZ45" s="78"/>
      <c r="EEA45" s="78"/>
      <c r="EEB45" s="78"/>
      <c r="EEC45" s="78"/>
      <c r="EED45" s="78"/>
      <c r="EEE45" s="78"/>
      <c r="EEF45" s="78"/>
      <c r="EEG45" s="78"/>
      <c r="EEH45" s="78"/>
      <c r="EEI45" s="78"/>
      <c r="EEJ45" s="78"/>
      <c r="EEK45" s="78"/>
      <c r="EEL45" s="78"/>
      <c r="EEM45" s="78"/>
      <c r="EEN45" s="78"/>
      <c r="EEO45" s="78"/>
      <c r="EEP45" s="78"/>
      <c r="EEQ45" s="78"/>
      <c r="EER45" s="78"/>
      <c r="EES45" s="78"/>
      <c r="EET45" s="78"/>
      <c r="EEU45" s="78"/>
      <c r="EEV45" s="78"/>
      <c r="EEW45" s="78"/>
      <c r="EEX45" s="78"/>
      <c r="EEY45" s="78"/>
      <c r="EEZ45" s="78"/>
      <c r="EFA45" s="78"/>
      <c r="EFB45" s="78"/>
      <c r="EFC45" s="78"/>
      <c r="EFD45" s="78"/>
      <c r="EFE45" s="78"/>
      <c r="EFF45" s="78"/>
      <c r="EFG45" s="78"/>
      <c r="EFH45" s="78"/>
      <c r="EFI45" s="78"/>
      <c r="EFJ45" s="78"/>
      <c r="EFK45" s="78"/>
      <c r="EFL45" s="78"/>
      <c r="EFM45" s="78"/>
      <c r="EFN45" s="78"/>
      <c r="EFO45" s="78"/>
      <c r="EFP45" s="78"/>
      <c r="EFQ45" s="78"/>
      <c r="EFR45" s="78"/>
      <c r="EFS45" s="78"/>
      <c r="EFT45" s="78"/>
      <c r="EFU45" s="78"/>
      <c r="EFV45" s="78"/>
      <c r="EFW45" s="78"/>
      <c r="EFX45" s="78"/>
      <c r="EFY45" s="78"/>
      <c r="EFZ45" s="78"/>
      <c r="EGA45" s="78"/>
      <c r="EGB45" s="78"/>
      <c r="EGC45" s="78"/>
      <c r="EGD45" s="78"/>
      <c r="EGE45" s="78"/>
      <c r="EGF45" s="78"/>
      <c r="EGG45" s="78"/>
      <c r="EGH45" s="78"/>
      <c r="EGI45" s="78"/>
      <c r="EGJ45" s="78"/>
      <c r="EGK45" s="78"/>
      <c r="EGL45" s="78"/>
      <c r="EGM45" s="78"/>
      <c r="EGN45" s="78"/>
      <c r="EGO45" s="78"/>
      <c r="EGP45" s="78"/>
      <c r="EGQ45" s="78"/>
      <c r="EGR45" s="78"/>
      <c r="EGS45" s="78"/>
      <c r="EGT45" s="78"/>
      <c r="EGU45" s="78"/>
      <c r="EGV45" s="78"/>
      <c r="EGW45" s="78"/>
      <c r="EGX45" s="78"/>
      <c r="EGY45" s="78"/>
      <c r="EGZ45" s="78"/>
      <c r="EHA45" s="78"/>
      <c r="EHB45" s="78"/>
      <c r="EHC45" s="78"/>
      <c r="EHD45" s="78"/>
      <c r="EHE45" s="78"/>
      <c r="EHF45" s="78"/>
      <c r="EHG45" s="78"/>
      <c r="EHH45" s="78"/>
      <c r="EHI45" s="78"/>
      <c r="EHJ45" s="78"/>
      <c r="EHK45" s="78"/>
      <c r="EHL45" s="78"/>
      <c r="EHM45" s="78"/>
      <c r="EHN45" s="78"/>
      <c r="EHO45" s="78"/>
      <c r="EHP45" s="78"/>
      <c r="EHQ45" s="78"/>
      <c r="EHR45" s="78"/>
      <c r="EHS45" s="78"/>
      <c r="EHT45" s="78"/>
      <c r="EHU45" s="78"/>
      <c r="EHV45" s="78"/>
      <c r="EHW45" s="78"/>
      <c r="EHX45" s="78"/>
      <c r="EHY45" s="78"/>
      <c r="EHZ45" s="78"/>
      <c r="EIA45" s="78"/>
      <c r="EIB45" s="78"/>
      <c r="EIC45" s="78"/>
      <c r="EID45" s="78"/>
      <c r="EIE45" s="78"/>
      <c r="EIF45" s="78"/>
      <c r="EIG45" s="78"/>
      <c r="EIH45" s="78"/>
      <c r="EII45" s="78"/>
      <c r="EIJ45" s="78"/>
      <c r="EIK45" s="78"/>
      <c r="EIL45" s="78"/>
      <c r="EIM45" s="78"/>
      <c r="EIN45" s="78"/>
      <c r="EIO45" s="78"/>
      <c r="EIP45" s="78"/>
      <c r="EIQ45" s="78"/>
      <c r="EIR45" s="78"/>
      <c r="EIS45" s="78"/>
      <c r="EIT45" s="78"/>
      <c r="EIU45" s="78"/>
      <c r="EIV45" s="78"/>
      <c r="EIW45" s="78"/>
      <c r="EIX45" s="78"/>
      <c r="EIY45" s="78"/>
      <c r="EIZ45" s="78"/>
      <c r="EJA45" s="78"/>
      <c r="EJB45" s="78"/>
      <c r="EJC45" s="78"/>
      <c r="EJD45" s="78"/>
      <c r="EJE45" s="78"/>
      <c r="EJF45" s="78"/>
      <c r="EJG45" s="78"/>
      <c r="EJH45" s="78"/>
      <c r="EJI45" s="78"/>
      <c r="EJJ45" s="78"/>
      <c r="EJK45" s="78"/>
      <c r="EJL45" s="78"/>
      <c r="EJM45" s="78"/>
      <c r="EJN45" s="78"/>
      <c r="EJO45" s="78"/>
      <c r="EJP45" s="78"/>
      <c r="EJQ45" s="78"/>
      <c r="EJR45" s="78"/>
      <c r="EJS45" s="78"/>
      <c r="EJT45" s="78"/>
      <c r="EJU45" s="78"/>
      <c r="EJV45" s="78"/>
      <c r="EJW45" s="78"/>
      <c r="EJX45" s="78"/>
      <c r="EJY45" s="78"/>
      <c r="EJZ45" s="78"/>
      <c r="EKA45" s="78"/>
      <c r="EKB45" s="78"/>
      <c r="EKC45" s="78"/>
      <c r="EKD45" s="78"/>
      <c r="EKE45" s="78"/>
      <c r="EKF45" s="78"/>
      <c r="EKG45" s="78"/>
      <c r="EKH45" s="78"/>
      <c r="EKI45" s="78"/>
      <c r="EKJ45" s="78"/>
      <c r="EKK45" s="78"/>
      <c r="EKL45" s="78"/>
      <c r="EKM45" s="78"/>
      <c r="EKN45" s="78"/>
      <c r="EKO45" s="78"/>
      <c r="EKP45" s="78"/>
      <c r="EKQ45" s="78"/>
      <c r="EKR45" s="78"/>
      <c r="EKS45" s="78"/>
      <c r="EKT45" s="78"/>
      <c r="EKU45" s="78"/>
      <c r="EKV45" s="78"/>
      <c r="EKW45" s="78"/>
      <c r="EKX45" s="78"/>
      <c r="EKY45" s="78"/>
      <c r="EKZ45" s="78"/>
      <c r="ELA45" s="78"/>
      <c r="ELB45" s="78"/>
      <c r="ELC45" s="78"/>
      <c r="ELD45" s="78"/>
      <c r="ELE45" s="78"/>
      <c r="ELF45" s="78"/>
      <c r="ELG45" s="78"/>
      <c r="ELH45" s="78"/>
      <c r="ELI45" s="78"/>
      <c r="ELJ45" s="78"/>
      <c r="ELK45" s="78"/>
      <c r="ELL45" s="78"/>
      <c r="ELM45" s="78"/>
      <c r="ELN45" s="78"/>
      <c r="ELO45" s="78"/>
      <c r="ELP45" s="78"/>
      <c r="ELQ45" s="78"/>
      <c r="ELR45" s="78"/>
      <c r="ELS45" s="78"/>
      <c r="ELT45" s="78"/>
      <c r="ELU45" s="78"/>
      <c r="ELV45" s="78"/>
      <c r="ELW45" s="78"/>
      <c r="ELX45" s="78"/>
      <c r="ELY45" s="78"/>
      <c r="ELZ45" s="78"/>
      <c r="EMA45" s="78"/>
      <c r="EMB45" s="78"/>
      <c r="EMC45" s="78"/>
      <c r="EMD45" s="78"/>
      <c r="EME45" s="78"/>
      <c r="EMF45" s="78"/>
      <c r="EMG45" s="78"/>
      <c r="EMH45" s="78"/>
      <c r="EMI45" s="78"/>
      <c r="EMJ45" s="78"/>
      <c r="EMK45" s="78"/>
      <c r="EML45" s="78"/>
      <c r="EMM45" s="78"/>
      <c r="EMN45" s="78"/>
      <c r="EMO45" s="78"/>
      <c r="EMP45" s="78"/>
      <c r="EMQ45" s="78"/>
      <c r="EMR45" s="78"/>
      <c r="EMS45" s="78"/>
      <c r="EMT45" s="78"/>
      <c r="EMU45" s="78"/>
      <c r="EMV45" s="78"/>
      <c r="EMW45" s="78"/>
      <c r="EMX45" s="78"/>
      <c r="EMY45" s="78"/>
      <c r="EMZ45" s="78"/>
      <c r="ENA45" s="78"/>
      <c r="ENB45" s="78"/>
      <c r="ENC45" s="78"/>
      <c r="END45" s="78"/>
      <c r="ENE45" s="78"/>
      <c r="ENF45" s="78"/>
      <c r="ENG45" s="78"/>
      <c r="ENH45" s="78"/>
      <c r="ENI45" s="78"/>
      <c r="ENJ45" s="78"/>
      <c r="ENK45" s="78"/>
      <c r="ENL45" s="78"/>
      <c r="ENM45" s="78"/>
      <c r="ENN45" s="78"/>
      <c r="ENO45" s="78"/>
      <c r="ENP45" s="78"/>
      <c r="ENQ45" s="78"/>
      <c r="ENR45" s="78"/>
      <c r="ENS45" s="78"/>
      <c r="ENT45" s="78"/>
      <c r="ENU45" s="78"/>
      <c r="ENV45" s="78"/>
      <c r="ENW45" s="78"/>
      <c r="ENX45" s="78"/>
      <c r="ENY45" s="78"/>
      <c r="ENZ45" s="78"/>
      <c r="EOA45" s="78"/>
      <c r="EOB45" s="78"/>
      <c r="EOC45" s="78"/>
      <c r="EOD45" s="78"/>
      <c r="EOE45" s="78"/>
      <c r="EOF45" s="78"/>
      <c r="EOG45" s="78"/>
      <c r="EOH45" s="78"/>
      <c r="EOI45" s="78"/>
      <c r="EOJ45" s="78"/>
      <c r="EOK45" s="78"/>
      <c r="EOL45" s="78"/>
      <c r="EOM45" s="78"/>
      <c r="EON45" s="78"/>
      <c r="EOO45" s="78"/>
      <c r="EOP45" s="78"/>
      <c r="EOQ45" s="78"/>
      <c r="EOR45" s="78"/>
      <c r="EOS45" s="78"/>
      <c r="EOT45" s="78"/>
      <c r="EOU45" s="78"/>
      <c r="EOV45" s="78"/>
      <c r="EOW45" s="78"/>
      <c r="EOX45" s="78"/>
      <c r="EOY45" s="78"/>
      <c r="EOZ45" s="78"/>
      <c r="EPA45" s="78"/>
      <c r="EPB45" s="78"/>
      <c r="EPC45" s="78"/>
      <c r="EPD45" s="78"/>
      <c r="EPE45" s="78"/>
      <c r="EPF45" s="78"/>
      <c r="EPG45" s="78"/>
      <c r="EPH45" s="78"/>
      <c r="EPI45" s="78"/>
      <c r="EPJ45" s="78"/>
      <c r="EPK45" s="78"/>
      <c r="EPL45" s="78"/>
      <c r="EPM45" s="78"/>
      <c r="EPN45" s="78"/>
      <c r="EPO45" s="78"/>
      <c r="EPP45" s="78"/>
      <c r="EPQ45" s="78"/>
      <c r="EPR45" s="78"/>
      <c r="EPS45" s="78"/>
      <c r="EPT45" s="78"/>
      <c r="EPU45" s="78"/>
      <c r="EPV45" s="78"/>
      <c r="EPW45" s="78"/>
      <c r="EPX45" s="78"/>
      <c r="EPY45" s="78"/>
      <c r="EPZ45" s="78"/>
      <c r="EQA45" s="78"/>
      <c r="EQB45" s="78"/>
      <c r="EQC45" s="78"/>
      <c r="EQD45" s="78"/>
      <c r="EQE45" s="78"/>
      <c r="EQF45" s="78"/>
      <c r="EQG45" s="78"/>
      <c r="EQH45" s="78"/>
      <c r="EQI45" s="78"/>
      <c r="EQJ45" s="78"/>
      <c r="EQK45" s="78"/>
      <c r="EQL45" s="78"/>
      <c r="EQM45" s="78"/>
      <c r="EQN45" s="78"/>
      <c r="EQO45" s="78"/>
      <c r="EQP45" s="78"/>
      <c r="EQQ45" s="78"/>
      <c r="EQR45" s="78"/>
      <c r="EQS45" s="78"/>
      <c r="EQT45" s="78"/>
      <c r="EQU45" s="78"/>
      <c r="EQV45" s="78"/>
      <c r="EQW45" s="78"/>
      <c r="EQX45" s="78"/>
      <c r="EQY45" s="78"/>
      <c r="EQZ45" s="78"/>
      <c r="ERA45" s="78"/>
      <c r="ERB45" s="78"/>
      <c r="ERC45" s="78"/>
      <c r="ERD45" s="78"/>
      <c r="ERE45" s="78"/>
      <c r="ERF45" s="78"/>
      <c r="ERG45" s="78"/>
      <c r="ERH45" s="78"/>
      <c r="ERI45" s="78"/>
      <c r="ERJ45" s="78"/>
      <c r="ERK45" s="78"/>
      <c r="ERL45" s="78"/>
      <c r="ERM45" s="78"/>
      <c r="ERN45" s="78"/>
      <c r="ERO45" s="78"/>
      <c r="ERP45" s="78"/>
      <c r="ERQ45" s="78"/>
      <c r="ERR45" s="78"/>
      <c r="ERS45" s="78"/>
      <c r="ERT45" s="78"/>
      <c r="ERU45" s="78"/>
      <c r="ERV45" s="78"/>
      <c r="ERW45" s="78"/>
      <c r="ERX45" s="78"/>
      <c r="ERY45" s="78"/>
      <c r="ERZ45" s="78"/>
      <c r="ESA45" s="78"/>
      <c r="ESB45" s="78"/>
      <c r="ESC45" s="78"/>
      <c r="ESD45" s="78"/>
      <c r="ESE45" s="78"/>
      <c r="ESF45" s="78"/>
      <c r="ESG45" s="78"/>
      <c r="ESH45" s="78"/>
      <c r="ESI45" s="78"/>
      <c r="ESJ45" s="78"/>
      <c r="ESK45" s="78"/>
      <c r="ESL45" s="78"/>
      <c r="ESM45" s="78"/>
      <c r="ESN45" s="78"/>
      <c r="ESO45" s="78"/>
      <c r="ESP45" s="78"/>
      <c r="ESQ45" s="78"/>
      <c r="ESR45" s="78"/>
      <c r="ESS45" s="78"/>
      <c r="EST45" s="78"/>
      <c r="ESU45" s="78"/>
      <c r="ESV45" s="78"/>
      <c r="ESW45" s="78"/>
      <c r="ESX45" s="78"/>
      <c r="ESY45" s="78"/>
      <c r="ESZ45" s="78"/>
      <c r="ETA45" s="78"/>
      <c r="ETB45" s="78"/>
      <c r="ETC45" s="78"/>
      <c r="ETD45" s="78"/>
      <c r="ETE45" s="78"/>
      <c r="ETF45" s="78"/>
      <c r="ETG45" s="78"/>
      <c r="ETH45" s="78"/>
      <c r="ETI45" s="78"/>
      <c r="ETJ45" s="78"/>
      <c r="ETK45" s="78"/>
      <c r="ETL45" s="78"/>
      <c r="ETM45" s="78"/>
      <c r="ETN45" s="78"/>
      <c r="ETO45" s="78"/>
      <c r="ETP45" s="78"/>
      <c r="ETQ45" s="78"/>
      <c r="ETR45" s="78"/>
      <c r="ETS45" s="78"/>
      <c r="ETT45" s="78"/>
      <c r="ETU45" s="78"/>
      <c r="ETV45" s="78"/>
      <c r="ETW45" s="78"/>
      <c r="ETX45" s="78"/>
      <c r="ETY45" s="78"/>
      <c r="ETZ45" s="78"/>
      <c r="EUA45" s="78"/>
      <c r="EUB45" s="78"/>
      <c r="EUC45" s="78"/>
      <c r="EUD45" s="78"/>
      <c r="EUE45" s="78"/>
      <c r="EUF45" s="78"/>
      <c r="EUG45" s="78"/>
      <c r="EUH45" s="78"/>
      <c r="EUI45" s="78"/>
      <c r="EUJ45" s="78"/>
      <c r="EUK45" s="78"/>
      <c r="EUL45" s="78"/>
      <c r="EUM45" s="78"/>
      <c r="EUN45" s="78"/>
      <c r="EUO45" s="78"/>
      <c r="EUP45" s="78"/>
      <c r="EUQ45" s="78"/>
      <c r="EUR45" s="78"/>
      <c r="EUS45" s="78"/>
      <c r="EUT45" s="78"/>
      <c r="EUU45" s="78"/>
      <c r="EUV45" s="78"/>
      <c r="EUW45" s="78"/>
      <c r="EUX45" s="78"/>
      <c r="EUY45" s="78"/>
      <c r="EUZ45" s="78"/>
      <c r="EVA45" s="78"/>
      <c r="EVB45" s="78"/>
      <c r="EVC45" s="78"/>
      <c r="EVD45" s="78"/>
      <c r="EVE45" s="78"/>
      <c r="EVF45" s="78"/>
      <c r="EVG45" s="78"/>
      <c r="EVH45" s="78"/>
      <c r="EVI45" s="78"/>
      <c r="EVJ45" s="78"/>
      <c r="EVK45" s="78"/>
      <c r="EVL45" s="78"/>
      <c r="EVM45" s="78"/>
      <c r="EVN45" s="78"/>
      <c r="EVO45" s="78"/>
      <c r="EVP45" s="78"/>
      <c r="EVQ45" s="78"/>
      <c r="EVR45" s="78"/>
      <c r="EVS45" s="78"/>
      <c r="EVT45" s="78"/>
      <c r="EVU45" s="78"/>
      <c r="EVV45" s="78"/>
      <c r="EVW45" s="78"/>
      <c r="EVX45" s="78"/>
      <c r="EVY45" s="78"/>
      <c r="EVZ45" s="78"/>
      <c r="EWA45" s="78"/>
      <c r="EWB45" s="78"/>
      <c r="EWC45" s="78"/>
      <c r="EWD45" s="78"/>
      <c r="EWE45" s="78"/>
      <c r="EWF45" s="78"/>
      <c r="EWG45" s="78"/>
      <c r="EWH45" s="78"/>
      <c r="EWI45" s="78"/>
      <c r="EWJ45" s="78"/>
      <c r="EWK45" s="78"/>
      <c r="EWL45" s="78"/>
      <c r="EWM45" s="78"/>
      <c r="EWN45" s="78"/>
      <c r="EWO45" s="78"/>
      <c r="EWP45" s="78"/>
      <c r="EWQ45" s="78"/>
      <c r="EWR45" s="78"/>
      <c r="EWS45" s="78"/>
      <c r="EWT45" s="78"/>
      <c r="EWU45" s="78"/>
      <c r="EWV45" s="78"/>
      <c r="EWW45" s="78"/>
      <c r="EWX45" s="78"/>
      <c r="EWY45" s="78"/>
      <c r="EWZ45" s="78"/>
      <c r="EXA45" s="78"/>
      <c r="EXB45" s="78"/>
      <c r="EXC45" s="78"/>
      <c r="EXD45" s="78"/>
      <c r="EXE45" s="78"/>
      <c r="EXF45" s="78"/>
      <c r="EXG45" s="78"/>
      <c r="EXH45" s="78"/>
      <c r="EXI45" s="78"/>
      <c r="EXJ45" s="78"/>
      <c r="EXK45" s="78"/>
      <c r="EXL45" s="78"/>
      <c r="EXM45" s="78"/>
      <c r="EXN45" s="78"/>
      <c r="EXO45" s="78"/>
      <c r="EXP45" s="78"/>
      <c r="EXQ45" s="78"/>
      <c r="EXR45" s="78"/>
      <c r="EXS45" s="78"/>
      <c r="EXT45" s="78"/>
      <c r="EXU45" s="78"/>
      <c r="EXV45" s="78"/>
      <c r="EXW45" s="78"/>
      <c r="EXX45" s="78"/>
      <c r="EXY45" s="78"/>
      <c r="EXZ45" s="78"/>
      <c r="EYA45" s="78"/>
      <c r="EYB45" s="78"/>
      <c r="EYC45" s="78"/>
      <c r="EYD45" s="78"/>
      <c r="EYE45" s="78"/>
      <c r="EYF45" s="78"/>
      <c r="EYG45" s="78"/>
      <c r="EYH45" s="78"/>
      <c r="EYI45" s="78"/>
      <c r="EYJ45" s="78"/>
      <c r="EYK45" s="78"/>
      <c r="EYL45" s="78"/>
      <c r="EYM45" s="78"/>
      <c r="EYN45" s="78"/>
      <c r="EYO45" s="78"/>
      <c r="EYP45" s="78"/>
      <c r="EYQ45" s="78"/>
      <c r="EYR45" s="78"/>
      <c r="EYS45" s="78"/>
      <c r="EYT45" s="78"/>
      <c r="EYU45" s="78"/>
      <c r="EYV45" s="78"/>
      <c r="EYW45" s="78"/>
      <c r="EYX45" s="78"/>
      <c r="EYY45" s="78"/>
      <c r="EYZ45" s="78"/>
      <c r="EZA45" s="78"/>
      <c r="EZB45" s="78"/>
      <c r="EZC45" s="78"/>
      <c r="EZD45" s="78"/>
      <c r="EZE45" s="78"/>
      <c r="EZF45" s="78"/>
      <c r="EZG45" s="78"/>
      <c r="EZH45" s="78"/>
      <c r="EZI45" s="78"/>
      <c r="EZJ45" s="78"/>
      <c r="EZK45" s="78"/>
      <c r="EZL45" s="78"/>
      <c r="EZM45" s="78"/>
      <c r="EZN45" s="78"/>
      <c r="EZO45" s="78"/>
      <c r="EZP45" s="78"/>
      <c r="EZQ45" s="78"/>
      <c r="EZR45" s="78"/>
      <c r="EZS45" s="78"/>
      <c r="EZT45" s="78"/>
      <c r="EZU45" s="78"/>
      <c r="EZV45" s="78"/>
      <c r="EZW45" s="78"/>
      <c r="EZX45" s="78"/>
      <c r="EZY45" s="78"/>
      <c r="EZZ45" s="78"/>
      <c r="FAA45" s="78"/>
      <c r="FAB45" s="78"/>
      <c r="FAC45" s="78"/>
      <c r="FAD45" s="78"/>
      <c r="FAE45" s="78"/>
      <c r="FAF45" s="78"/>
      <c r="FAG45" s="78"/>
      <c r="FAH45" s="78"/>
      <c r="FAI45" s="78"/>
      <c r="FAJ45" s="78"/>
      <c r="FAK45" s="78"/>
      <c r="FAL45" s="78"/>
      <c r="FAM45" s="78"/>
      <c r="FAN45" s="78"/>
      <c r="FAO45" s="78"/>
      <c r="FAP45" s="78"/>
      <c r="FAQ45" s="78"/>
      <c r="FAR45" s="78"/>
      <c r="FAS45" s="78"/>
      <c r="FAT45" s="78"/>
      <c r="FAU45" s="78"/>
      <c r="FAV45" s="78"/>
      <c r="FAW45" s="78"/>
      <c r="FAX45" s="78"/>
      <c r="FAY45" s="78"/>
      <c r="FAZ45" s="78"/>
      <c r="FBA45" s="78"/>
      <c r="FBB45" s="78"/>
      <c r="FBC45" s="78"/>
      <c r="FBD45" s="78"/>
      <c r="FBE45" s="78"/>
      <c r="FBF45" s="78"/>
      <c r="FBG45" s="78"/>
      <c r="FBH45" s="78"/>
      <c r="FBI45" s="78"/>
      <c r="FBJ45" s="78"/>
      <c r="FBK45" s="78"/>
      <c r="FBL45" s="78"/>
      <c r="FBM45" s="78"/>
      <c r="FBN45" s="78"/>
      <c r="FBO45" s="78"/>
      <c r="FBP45" s="78"/>
      <c r="FBQ45" s="78"/>
      <c r="FBR45" s="78"/>
      <c r="FBS45" s="78"/>
      <c r="FBT45" s="78"/>
      <c r="FBU45" s="78"/>
      <c r="FBV45" s="78"/>
      <c r="FBW45" s="78"/>
      <c r="FBX45" s="78"/>
      <c r="FBY45" s="78"/>
      <c r="FBZ45" s="78"/>
      <c r="FCA45" s="78"/>
      <c r="FCB45" s="78"/>
      <c r="FCC45" s="78"/>
      <c r="FCD45" s="78"/>
      <c r="FCE45" s="78"/>
      <c r="FCF45" s="78"/>
      <c r="FCG45" s="78"/>
      <c r="FCH45" s="78"/>
      <c r="FCI45" s="78"/>
      <c r="FCJ45" s="78"/>
      <c r="FCK45" s="78"/>
      <c r="FCL45" s="78"/>
      <c r="FCM45" s="78"/>
      <c r="FCN45" s="78"/>
      <c r="FCO45" s="78"/>
      <c r="FCP45" s="78"/>
      <c r="FCQ45" s="78"/>
      <c r="FCR45" s="78"/>
      <c r="FCS45" s="78"/>
      <c r="FCT45" s="78"/>
      <c r="FCU45" s="78"/>
      <c r="FCV45" s="78"/>
      <c r="FCW45" s="78"/>
      <c r="FCX45" s="78"/>
      <c r="FCY45" s="78"/>
      <c r="FCZ45" s="78"/>
      <c r="FDA45" s="78"/>
      <c r="FDB45" s="78"/>
      <c r="FDC45" s="78"/>
      <c r="FDD45" s="78"/>
      <c r="FDE45" s="78"/>
      <c r="FDF45" s="78"/>
      <c r="FDG45" s="78"/>
      <c r="FDH45" s="78"/>
      <c r="FDI45" s="78"/>
      <c r="FDJ45" s="78"/>
      <c r="FDK45" s="78"/>
      <c r="FDL45" s="78"/>
      <c r="FDM45" s="78"/>
      <c r="FDN45" s="78"/>
      <c r="FDO45" s="78"/>
      <c r="FDP45" s="78"/>
      <c r="FDQ45" s="78"/>
      <c r="FDR45" s="78"/>
      <c r="FDS45" s="78"/>
      <c r="FDT45" s="78"/>
      <c r="FDU45" s="78"/>
      <c r="FDV45" s="78"/>
      <c r="FDW45" s="78"/>
      <c r="FDX45" s="78"/>
      <c r="FDY45" s="78"/>
      <c r="FDZ45" s="78"/>
      <c r="FEA45" s="78"/>
      <c r="FEB45" s="78"/>
      <c r="FEC45" s="78"/>
      <c r="FED45" s="78"/>
      <c r="FEE45" s="78"/>
      <c r="FEF45" s="78"/>
      <c r="FEG45" s="78"/>
      <c r="FEH45" s="78"/>
      <c r="FEI45" s="78"/>
      <c r="FEJ45" s="78"/>
      <c r="FEK45" s="78"/>
      <c r="FEL45" s="78"/>
      <c r="FEM45" s="78"/>
      <c r="FEN45" s="78"/>
      <c r="FEO45" s="78"/>
      <c r="FEP45" s="78"/>
      <c r="FEQ45" s="78"/>
      <c r="FER45" s="78"/>
      <c r="FES45" s="78"/>
      <c r="FET45" s="78"/>
      <c r="FEU45" s="78"/>
      <c r="FEV45" s="78"/>
      <c r="FEW45" s="78"/>
      <c r="FEX45" s="78"/>
      <c r="FEY45" s="78"/>
      <c r="FEZ45" s="78"/>
      <c r="FFA45" s="78"/>
      <c r="FFB45" s="78"/>
      <c r="FFC45" s="78"/>
      <c r="FFD45" s="78"/>
      <c r="FFE45" s="78"/>
      <c r="FFF45" s="78"/>
      <c r="FFG45" s="78"/>
      <c r="FFH45" s="78"/>
      <c r="FFI45" s="78"/>
      <c r="FFJ45" s="78"/>
      <c r="FFK45" s="78"/>
      <c r="FFL45" s="78"/>
      <c r="FFM45" s="78"/>
      <c r="FFN45" s="78"/>
      <c r="FFO45" s="78"/>
      <c r="FFP45" s="78"/>
      <c r="FFQ45" s="78"/>
      <c r="FFR45" s="78"/>
      <c r="FFS45" s="78"/>
      <c r="FFT45" s="78"/>
      <c r="FFU45" s="78"/>
      <c r="FFV45" s="78"/>
      <c r="FFW45" s="78"/>
      <c r="FFX45" s="78"/>
      <c r="FFY45" s="78"/>
      <c r="FFZ45" s="78"/>
      <c r="FGA45" s="78"/>
      <c r="FGB45" s="78"/>
      <c r="FGC45" s="78"/>
      <c r="FGD45" s="78"/>
      <c r="FGE45" s="78"/>
      <c r="FGF45" s="78"/>
      <c r="FGG45" s="78"/>
      <c r="FGH45" s="78"/>
      <c r="FGI45" s="78"/>
      <c r="FGJ45" s="78"/>
      <c r="FGK45" s="78"/>
      <c r="FGL45" s="78"/>
      <c r="FGM45" s="78"/>
      <c r="FGN45" s="78"/>
      <c r="FGO45" s="78"/>
      <c r="FGP45" s="78"/>
      <c r="FGQ45" s="78"/>
      <c r="FGR45" s="78"/>
      <c r="FGS45" s="78"/>
      <c r="FGT45" s="78"/>
      <c r="FGU45" s="78"/>
      <c r="FGV45" s="78"/>
      <c r="FGW45" s="78"/>
      <c r="FGX45" s="78"/>
      <c r="FGY45" s="78"/>
      <c r="FGZ45" s="78"/>
      <c r="FHA45" s="78"/>
      <c r="FHB45" s="78"/>
      <c r="FHC45" s="78"/>
      <c r="FHD45" s="78"/>
      <c r="FHE45" s="78"/>
      <c r="FHF45" s="78"/>
      <c r="FHG45" s="78"/>
      <c r="FHH45" s="78"/>
      <c r="FHI45" s="78"/>
      <c r="FHJ45" s="78"/>
      <c r="FHK45" s="78"/>
      <c r="FHL45" s="78"/>
      <c r="FHM45" s="78"/>
      <c r="FHN45" s="78"/>
      <c r="FHO45" s="78"/>
      <c r="FHP45" s="78"/>
      <c r="FHQ45" s="78"/>
      <c r="FHR45" s="78"/>
      <c r="FHS45" s="78"/>
      <c r="FHT45" s="78"/>
      <c r="FHU45" s="78"/>
      <c r="FHV45" s="78"/>
      <c r="FHW45" s="78"/>
      <c r="FHX45" s="78"/>
      <c r="FHY45" s="78"/>
      <c r="FHZ45" s="78"/>
      <c r="FIA45" s="78"/>
      <c r="FIB45" s="78"/>
      <c r="FIC45" s="78"/>
      <c r="FID45" s="78"/>
      <c r="FIE45" s="78"/>
      <c r="FIF45" s="78"/>
      <c r="FIG45" s="78"/>
      <c r="FIH45" s="78"/>
      <c r="FII45" s="78"/>
      <c r="FIJ45" s="78"/>
      <c r="FIK45" s="78"/>
      <c r="FIL45" s="78"/>
      <c r="FIM45" s="78"/>
      <c r="FIN45" s="78"/>
      <c r="FIO45" s="78"/>
      <c r="FIP45" s="78"/>
      <c r="FIQ45" s="78"/>
      <c r="FIR45" s="78"/>
      <c r="FIS45" s="78"/>
      <c r="FIT45" s="78"/>
      <c r="FIU45" s="78"/>
      <c r="FIV45" s="78"/>
      <c r="FIW45" s="78"/>
      <c r="FIX45" s="78"/>
      <c r="FIY45" s="78"/>
      <c r="FIZ45" s="78"/>
      <c r="FJA45" s="78"/>
      <c r="FJB45" s="78"/>
      <c r="FJC45" s="78"/>
      <c r="FJD45" s="78"/>
      <c r="FJE45" s="78"/>
      <c r="FJF45" s="78"/>
      <c r="FJG45" s="78"/>
      <c r="FJH45" s="78"/>
      <c r="FJI45" s="78"/>
      <c r="FJJ45" s="78"/>
      <c r="FJK45" s="78"/>
      <c r="FJL45" s="78"/>
      <c r="FJM45" s="78"/>
      <c r="FJN45" s="78"/>
      <c r="FJO45" s="78"/>
      <c r="FJP45" s="78"/>
      <c r="FJQ45" s="78"/>
      <c r="FJR45" s="78"/>
      <c r="FJS45" s="78"/>
      <c r="FJT45" s="78"/>
      <c r="FJU45" s="78"/>
      <c r="FJV45" s="78"/>
      <c r="FJW45" s="78"/>
      <c r="FJX45" s="78"/>
      <c r="FJY45" s="78"/>
      <c r="FJZ45" s="78"/>
      <c r="FKA45" s="78"/>
      <c r="FKB45" s="78"/>
      <c r="FKC45" s="78"/>
      <c r="FKD45" s="78"/>
      <c r="FKE45" s="78"/>
      <c r="FKF45" s="78"/>
      <c r="FKG45" s="78"/>
      <c r="FKH45" s="78"/>
      <c r="FKI45" s="78"/>
      <c r="FKJ45" s="78"/>
      <c r="FKK45" s="78"/>
      <c r="FKL45" s="78"/>
      <c r="FKM45" s="78"/>
      <c r="FKN45" s="78"/>
      <c r="FKO45" s="78"/>
      <c r="FKP45" s="78"/>
      <c r="FKQ45" s="78"/>
      <c r="FKR45" s="78"/>
      <c r="FKS45" s="78"/>
      <c r="FKT45" s="78"/>
      <c r="FKU45" s="78"/>
      <c r="FKV45" s="78"/>
      <c r="FKW45" s="78"/>
      <c r="FKX45" s="78"/>
      <c r="FKY45" s="78"/>
      <c r="FKZ45" s="78"/>
      <c r="FLA45" s="78"/>
      <c r="FLB45" s="78"/>
      <c r="FLC45" s="78"/>
      <c r="FLD45" s="78"/>
      <c r="FLE45" s="78"/>
      <c r="FLF45" s="78"/>
      <c r="FLG45" s="78"/>
      <c r="FLH45" s="78"/>
      <c r="FLI45" s="78"/>
      <c r="FLJ45" s="78"/>
      <c r="FLK45" s="78"/>
      <c r="FLL45" s="78"/>
      <c r="FLM45" s="78"/>
      <c r="FLN45" s="78"/>
      <c r="FLO45" s="78"/>
      <c r="FLP45" s="78"/>
      <c r="FLQ45" s="78"/>
      <c r="FLR45" s="78"/>
      <c r="FLS45" s="78"/>
      <c r="FLT45" s="78"/>
      <c r="FLU45" s="78"/>
      <c r="FLV45" s="78"/>
      <c r="FLW45" s="78"/>
      <c r="FLX45" s="78"/>
      <c r="FLY45" s="78"/>
      <c r="FLZ45" s="78"/>
      <c r="FMA45" s="78"/>
      <c r="FMB45" s="78"/>
      <c r="FMC45" s="78"/>
      <c r="FMD45" s="78"/>
      <c r="FME45" s="78"/>
      <c r="FMF45" s="78"/>
      <c r="FMG45" s="78"/>
      <c r="FMH45" s="78"/>
      <c r="FMI45" s="78"/>
      <c r="FMJ45" s="78"/>
      <c r="FMK45" s="78"/>
      <c r="FML45" s="78"/>
      <c r="FMM45" s="78"/>
      <c r="FMN45" s="78"/>
      <c r="FMO45" s="78"/>
      <c r="FMP45" s="78"/>
      <c r="FMQ45" s="78"/>
      <c r="FMR45" s="78"/>
      <c r="FMS45" s="78"/>
      <c r="FMT45" s="78"/>
      <c r="FMU45" s="78"/>
      <c r="FMV45" s="78"/>
      <c r="FMW45" s="78"/>
      <c r="FMX45" s="78"/>
      <c r="FMY45" s="78"/>
      <c r="FMZ45" s="78"/>
      <c r="FNA45" s="78"/>
      <c r="FNB45" s="78"/>
      <c r="FNC45" s="78"/>
      <c r="FND45" s="78"/>
      <c r="FNE45" s="78"/>
      <c r="FNF45" s="78"/>
      <c r="FNG45" s="78"/>
      <c r="FNH45" s="78"/>
      <c r="FNI45" s="78"/>
      <c r="FNJ45" s="78"/>
      <c r="FNK45" s="78"/>
      <c r="FNL45" s="78"/>
      <c r="FNM45" s="78"/>
      <c r="FNN45" s="78"/>
      <c r="FNO45" s="78"/>
      <c r="FNP45" s="78"/>
      <c r="FNQ45" s="78"/>
      <c r="FNR45" s="78"/>
      <c r="FNS45" s="78"/>
      <c r="FNT45" s="78"/>
      <c r="FNU45" s="78"/>
      <c r="FNV45" s="78"/>
      <c r="FNW45" s="78"/>
      <c r="FNX45" s="78"/>
      <c r="FNY45" s="78"/>
      <c r="FNZ45" s="78"/>
      <c r="FOA45" s="78"/>
      <c r="FOB45" s="78"/>
      <c r="FOC45" s="78"/>
      <c r="FOD45" s="78"/>
      <c r="FOE45" s="78"/>
      <c r="FOF45" s="78"/>
      <c r="FOG45" s="78"/>
      <c r="FOH45" s="78"/>
      <c r="FOI45" s="78"/>
      <c r="FOJ45" s="78"/>
      <c r="FOK45" s="78"/>
      <c r="FOL45" s="78"/>
      <c r="FOM45" s="78"/>
      <c r="FON45" s="78"/>
      <c r="FOO45" s="78"/>
      <c r="FOP45" s="78"/>
      <c r="FOQ45" s="78"/>
      <c r="FOR45" s="78"/>
      <c r="FOS45" s="78"/>
      <c r="FOT45" s="78"/>
      <c r="FOU45" s="78"/>
      <c r="FOV45" s="78"/>
      <c r="FOW45" s="78"/>
      <c r="FOX45" s="78"/>
      <c r="FOY45" s="78"/>
      <c r="FOZ45" s="78"/>
      <c r="FPA45" s="78"/>
      <c r="FPB45" s="78"/>
      <c r="FPC45" s="78"/>
      <c r="FPD45" s="78"/>
      <c r="FPE45" s="78"/>
      <c r="FPF45" s="78"/>
      <c r="FPG45" s="78"/>
      <c r="FPH45" s="78"/>
      <c r="FPI45" s="78"/>
      <c r="FPJ45" s="78"/>
      <c r="FPK45" s="78"/>
      <c r="FPL45" s="78"/>
      <c r="FPM45" s="78"/>
      <c r="FPN45" s="78"/>
      <c r="FPO45" s="78"/>
      <c r="FPP45" s="78"/>
      <c r="FPQ45" s="78"/>
      <c r="FPR45" s="78"/>
      <c r="FPS45" s="78"/>
      <c r="FPT45" s="78"/>
      <c r="FPU45" s="78"/>
      <c r="FPV45" s="78"/>
      <c r="FPW45" s="78"/>
      <c r="FPX45" s="78"/>
      <c r="FPY45" s="78"/>
      <c r="FPZ45" s="78"/>
      <c r="FQA45" s="78"/>
      <c r="FQB45" s="78"/>
      <c r="FQC45" s="78"/>
      <c r="FQD45" s="78"/>
      <c r="FQE45" s="78"/>
      <c r="FQF45" s="78"/>
      <c r="FQG45" s="78"/>
      <c r="FQH45" s="78"/>
      <c r="FQI45" s="78"/>
      <c r="FQJ45" s="78"/>
      <c r="FQK45" s="78"/>
      <c r="FQL45" s="78"/>
      <c r="FQM45" s="78"/>
      <c r="FQN45" s="78"/>
      <c r="FQO45" s="78"/>
      <c r="FQP45" s="78"/>
      <c r="FQQ45" s="78"/>
      <c r="FQR45" s="78"/>
      <c r="FQS45" s="78"/>
      <c r="FQT45" s="78"/>
      <c r="FQU45" s="78"/>
      <c r="FQV45" s="78"/>
      <c r="FQW45" s="78"/>
      <c r="FQX45" s="78"/>
      <c r="FQY45" s="78"/>
      <c r="FQZ45" s="78"/>
      <c r="FRA45" s="78"/>
      <c r="FRB45" s="78"/>
      <c r="FRC45" s="78"/>
      <c r="FRD45" s="78"/>
      <c r="FRE45" s="78"/>
      <c r="FRF45" s="78"/>
      <c r="FRG45" s="78"/>
      <c r="FRH45" s="78"/>
      <c r="FRI45" s="78"/>
      <c r="FRJ45" s="78"/>
      <c r="FRK45" s="78"/>
      <c r="FRL45" s="78"/>
      <c r="FRM45" s="78"/>
      <c r="FRN45" s="78"/>
      <c r="FRO45" s="78"/>
      <c r="FRP45" s="78"/>
      <c r="FRQ45" s="78"/>
      <c r="FRR45" s="78"/>
      <c r="FRS45" s="78"/>
      <c r="FRT45" s="78"/>
      <c r="FRU45" s="78"/>
      <c r="FRV45" s="78"/>
      <c r="FRW45" s="78"/>
      <c r="FRX45" s="78"/>
      <c r="FRY45" s="78"/>
      <c r="FRZ45" s="78"/>
      <c r="FSA45" s="78"/>
      <c r="FSB45" s="78"/>
      <c r="FSC45" s="78"/>
      <c r="FSD45" s="78"/>
      <c r="FSE45" s="78"/>
      <c r="FSF45" s="78"/>
      <c r="FSG45" s="78"/>
      <c r="FSH45" s="78"/>
      <c r="FSI45" s="78"/>
      <c r="FSJ45" s="78"/>
      <c r="FSK45" s="78"/>
      <c r="FSL45" s="78"/>
      <c r="FSM45" s="78"/>
      <c r="FSN45" s="78"/>
      <c r="FSO45" s="78"/>
      <c r="FSP45" s="78"/>
      <c r="FSQ45" s="78"/>
      <c r="FSR45" s="78"/>
      <c r="FSS45" s="78"/>
      <c r="FST45" s="78"/>
      <c r="FSU45" s="78"/>
      <c r="FSV45" s="78"/>
      <c r="FSW45" s="78"/>
      <c r="FSX45" s="78"/>
      <c r="FSY45" s="78"/>
      <c r="FSZ45" s="78"/>
      <c r="FTA45" s="78"/>
      <c r="FTB45" s="78"/>
      <c r="FTC45" s="78"/>
      <c r="FTD45" s="78"/>
      <c r="FTE45" s="78"/>
      <c r="FTF45" s="78"/>
      <c r="FTG45" s="78"/>
      <c r="FTH45" s="78"/>
      <c r="FTI45" s="78"/>
      <c r="FTJ45" s="78"/>
      <c r="FTK45" s="78"/>
      <c r="FTL45" s="78"/>
      <c r="FTM45" s="78"/>
      <c r="FTN45" s="78"/>
      <c r="FTO45" s="78"/>
      <c r="FTP45" s="78"/>
      <c r="FTQ45" s="78"/>
      <c r="FTR45" s="78"/>
      <c r="FTS45" s="78"/>
      <c r="FTT45" s="78"/>
      <c r="FTU45" s="78"/>
      <c r="FTV45" s="78"/>
      <c r="FTW45" s="78"/>
      <c r="FTX45" s="78"/>
      <c r="FTY45" s="78"/>
      <c r="FTZ45" s="78"/>
      <c r="FUA45" s="78"/>
      <c r="FUB45" s="78"/>
      <c r="FUC45" s="78"/>
      <c r="FUD45" s="78"/>
      <c r="FUE45" s="78"/>
      <c r="FUF45" s="78"/>
      <c r="FUG45" s="78"/>
      <c r="FUH45" s="78"/>
      <c r="FUI45" s="78"/>
      <c r="FUJ45" s="78"/>
      <c r="FUK45" s="78"/>
      <c r="FUL45" s="78"/>
      <c r="FUM45" s="78"/>
      <c r="FUN45" s="78"/>
      <c r="FUO45" s="78"/>
      <c r="FUP45" s="78"/>
      <c r="FUQ45" s="78"/>
      <c r="FUR45" s="78"/>
      <c r="FUS45" s="78"/>
      <c r="FUT45" s="78"/>
      <c r="FUU45" s="78"/>
      <c r="FUV45" s="78"/>
      <c r="FUW45" s="78"/>
      <c r="FUX45" s="78"/>
      <c r="FUY45" s="78"/>
      <c r="FUZ45" s="78"/>
      <c r="FVA45" s="78"/>
      <c r="FVB45" s="78"/>
      <c r="FVC45" s="78"/>
      <c r="FVD45" s="78"/>
      <c r="FVE45" s="78"/>
      <c r="FVF45" s="78"/>
      <c r="FVG45" s="78"/>
      <c r="FVH45" s="78"/>
      <c r="FVI45" s="78"/>
      <c r="FVJ45" s="78"/>
      <c r="FVK45" s="78"/>
      <c r="FVL45" s="78"/>
      <c r="FVM45" s="78"/>
      <c r="FVN45" s="78"/>
      <c r="FVO45" s="78"/>
      <c r="FVP45" s="78"/>
      <c r="FVQ45" s="78"/>
      <c r="FVR45" s="78"/>
      <c r="FVS45" s="78"/>
      <c r="FVT45" s="78"/>
      <c r="FVU45" s="78"/>
      <c r="FVV45" s="78"/>
      <c r="FVW45" s="78"/>
      <c r="FVX45" s="78"/>
      <c r="FVY45" s="78"/>
      <c r="FVZ45" s="78"/>
      <c r="FWA45" s="78"/>
      <c r="FWB45" s="78"/>
      <c r="FWC45" s="78"/>
      <c r="FWD45" s="78"/>
      <c r="FWE45" s="78"/>
      <c r="FWF45" s="78"/>
      <c r="FWG45" s="78"/>
      <c r="FWH45" s="78"/>
      <c r="FWI45" s="78"/>
      <c r="FWJ45" s="78"/>
      <c r="FWK45" s="78"/>
      <c r="FWL45" s="78"/>
      <c r="FWM45" s="78"/>
      <c r="FWN45" s="78"/>
      <c r="FWO45" s="78"/>
      <c r="FWP45" s="78"/>
      <c r="FWQ45" s="78"/>
      <c r="FWR45" s="78"/>
      <c r="FWS45" s="78"/>
      <c r="FWT45" s="78"/>
      <c r="FWU45" s="78"/>
      <c r="FWV45" s="78"/>
      <c r="FWW45" s="78"/>
      <c r="FWX45" s="78"/>
      <c r="FWY45" s="78"/>
      <c r="FWZ45" s="78"/>
      <c r="FXA45" s="78"/>
      <c r="FXB45" s="78"/>
      <c r="FXC45" s="78"/>
      <c r="FXD45" s="78"/>
      <c r="FXE45" s="78"/>
      <c r="FXF45" s="78"/>
      <c r="FXG45" s="78"/>
      <c r="FXH45" s="78"/>
      <c r="FXI45" s="78"/>
      <c r="FXJ45" s="78"/>
      <c r="FXK45" s="78"/>
      <c r="FXL45" s="78"/>
      <c r="FXM45" s="78"/>
      <c r="FXN45" s="78"/>
      <c r="FXO45" s="78"/>
      <c r="FXP45" s="78"/>
      <c r="FXQ45" s="78"/>
      <c r="FXR45" s="78"/>
      <c r="FXS45" s="78"/>
      <c r="FXT45" s="78"/>
      <c r="FXU45" s="78"/>
      <c r="FXV45" s="78"/>
      <c r="FXW45" s="78"/>
      <c r="FXX45" s="78"/>
      <c r="FXY45" s="78"/>
      <c r="FXZ45" s="78"/>
      <c r="FYA45" s="78"/>
      <c r="FYB45" s="78"/>
      <c r="FYC45" s="78"/>
      <c r="FYD45" s="78"/>
      <c r="FYE45" s="78"/>
      <c r="FYF45" s="78"/>
      <c r="FYG45" s="78"/>
      <c r="FYH45" s="78"/>
      <c r="FYI45" s="78"/>
      <c r="FYJ45" s="78"/>
      <c r="FYK45" s="78"/>
      <c r="FYL45" s="78"/>
      <c r="FYM45" s="78"/>
      <c r="FYN45" s="78"/>
      <c r="FYO45" s="78"/>
      <c r="FYP45" s="78"/>
      <c r="FYQ45" s="78"/>
      <c r="FYR45" s="78"/>
      <c r="FYS45" s="78"/>
      <c r="FYT45" s="78"/>
      <c r="FYU45" s="78"/>
      <c r="FYV45" s="78"/>
      <c r="FYW45" s="78"/>
      <c r="FYX45" s="78"/>
      <c r="FYY45" s="78"/>
      <c r="FYZ45" s="78"/>
      <c r="FZA45" s="78"/>
      <c r="FZB45" s="78"/>
      <c r="FZC45" s="78"/>
      <c r="FZD45" s="78"/>
      <c r="FZE45" s="78"/>
      <c r="FZF45" s="78"/>
      <c r="FZG45" s="78"/>
      <c r="FZH45" s="78"/>
      <c r="FZI45" s="78"/>
      <c r="FZJ45" s="78"/>
      <c r="FZK45" s="78"/>
      <c r="FZL45" s="78"/>
      <c r="FZM45" s="78"/>
      <c r="FZN45" s="78"/>
      <c r="FZO45" s="78"/>
      <c r="FZP45" s="78"/>
      <c r="FZQ45" s="78"/>
      <c r="FZR45" s="78"/>
      <c r="FZS45" s="78"/>
      <c r="FZT45" s="78"/>
      <c r="FZU45" s="78"/>
      <c r="FZV45" s="78"/>
      <c r="FZW45" s="78"/>
      <c r="FZX45" s="78"/>
      <c r="FZY45" s="78"/>
      <c r="FZZ45" s="78"/>
      <c r="GAA45" s="78"/>
      <c r="GAB45" s="78"/>
      <c r="GAC45" s="78"/>
      <c r="GAD45" s="78"/>
      <c r="GAE45" s="78"/>
      <c r="GAF45" s="78"/>
      <c r="GAG45" s="78"/>
      <c r="GAH45" s="78"/>
      <c r="GAI45" s="78"/>
      <c r="GAJ45" s="78"/>
      <c r="GAK45" s="78"/>
      <c r="GAL45" s="78"/>
      <c r="GAM45" s="78"/>
      <c r="GAN45" s="78"/>
      <c r="GAO45" s="78"/>
      <c r="GAP45" s="78"/>
      <c r="GAQ45" s="78"/>
      <c r="GAR45" s="78"/>
      <c r="GAS45" s="78"/>
      <c r="GAT45" s="78"/>
      <c r="GAU45" s="78"/>
      <c r="GAV45" s="78"/>
      <c r="GAW45" s="78"/>
      <c r="GAX45" s="78"/>
      <c r="GAY45" s="78"/>
      <c r="GAZ45" s="78"/>
      <c r="GBA45" s="78"/>
      <c r="GBB45" s="78"/>
      <c r="GBC45" s="78"/>
      <c r="GBD45" s="78"/>
      <c r="GBE45" s="78"/>
      <c r="GBF45" s="78"/>
      <c r="GBG45" s="78"/>
      <c r="GBH45" s="78"/>
      <c r="GBI45" s="78"/>
      <c r="GBJ45" s="78"/>
      <c r="GBK45" s="78"/>
      <c r="GBL45" s="78"/>
      <c r="GBM45" s="78"/>
      <c r="GBN45" s="78"/>
      <c r="GBO45" s="78"/>
      <c r="GBP45" s="78"/>
      <c r="GBQ45" s="78"/>
      <c r="GBR45" s="78"/>
      <c r="GBS45" s="78"/>
      <c r="GBT45" s="78"/>
      <c r="GBU45" s="78"/>
      <c r="GBV45" s="78"/>
      <c r="GBW45" s="78"/>
      <c r="GBX45" s="78"/>
      <c r="GBY45" s="78"/>
      <c r="GBZ45" s="78"/>
      <c r="GCA45" s="78"/>
      <c r="GCB45" s="78"/>
      <c r="GCC45" s="78"/>
      <c r="GCD45" s="78"/>
      <c r="GCE45" s="78"/>
      <c r="GCF45" s="78"/>
      <c r="GCG45" s="78"/>
      <c r="GCH45" s="78"/>
      <c r="GCI45" s="78"/>
      <c r="GCJ45" s="78"/>
      <c r="GCK45" s="78"/>
      <c r="GCL45" s="78"/>
      <c r="GCM45" s="78"/>
      <c r="GCN45" s="78"/>
      <c r="GCO45" s="78"/>
      <c r="GCP45" s="78"/>
      <c r="GCQ45" s="78"/>
      <c r="GCR45" s="78"/>
      <c r="GCS45" s="78"/>
      <c r="GCT45" s="78"/>
      <c r="GCU45" s="78"/>
      <c r="GCV45" s="78"/>
      <c r="GCW45" s="78"/>
      <c r="GCX45" s="78"/>
      <c r="GCY45" s="78"/>
      <c r="GCZ45" s="78"/>
      <c r="GDA45" s="78"/>
      <c r="GDB45" s="78"/>
      <c r="GDC45" s="78"/>
      <c r="GDD45" s="78"/>
      <c r="GDE45" s="78"/>
      <c r="GDF45" s="78"/>
      <c r="GDG45" s="78"/>
      <c r="GDH45" s="78"/>
      <c r="GDI45" s="78"/>
      <c r="GDJ45" s="78"/>
      <c r="GDK45" s="78"/>
      <c r="GDL45" s="78"/>
      <c r="GDM45" s="78"/>
      <c r="GDN45" s="78"/>
      <c r="GDO45" s="78"/>
      <c r="GDP45" s="78"/>
      <c r="GDQ45" s="78"/>
      <c r="GDR45" s="78"/>
      <c r="GDS45" s="78"/>
      <c r="GDT45" s="78"/>
      <c r="GDU45" s="78"/>
      <c r="GDV45" s="78"/>
      <c r="GDW45" s="78"/>
      <c r="GDX45" s="78"/>
      <c r="GDY45" s="78"/>
      <c r="GDZ45" s="78"/>
      <c r="GEA45" s="78"/>
      <c r="GEB45" s="78"/>
      <c r="GEC45" s="78"/>
      <c r="GED45" s="78"/>
      <c r="GEE45" s="78"/>
      <c r="GEF45" s="78"/>
      <c r="GEG45" s="78"/>
      <c r="GEH45" s="78"/>
      <c r="GEI45" s="78"/>
      <c r="GEJ45" s="78"/>
      <c r="GEK45" s="78"/>
      <c r="GEL45" s="78"/>
      <c r="GEM45" s="78"/>
      <c r="GEN45" s="78"/>
      <c r="GEO45" s="78"/>
      <c r="GEP45" s="78"/>
      <c r="GEQ45" s="78"/>
      <c r="GER45" s="78"/>
      <c r="GES45" s="78"/>
      <c r="GET45" s="78"/>
      <c r="GEU45" s="78"/>
      <c r="GEV45" s="78"/>
      <c r="GEW45" s="78"/>
      <c r="GEX45" s="78"/>
      <c r="GEY45" s="78"/>
      <c r="GEZ45" s="78"/>
      <c r="GFA45" s="78"/>
      <c r="GFB45" s="78"/>
      <c r="GFC45" s="78"/>
      <c r="GFD45" s="78"/>
      <c r="GFE45" s="78"/>
      <c r="GFF45" s="78"/>
      <c r="GFG45" s="78"/>
      <c r="GFH45" s="78"/>
      <c r="GFI45" s="78"/>
      <c r="GFJ45" s="78"/>
      <c r="GFK45" s="78"/>
      <c r="GFL45" s="78"/>
      <c r="GFM45" s="78"/>
      <c r="GFN45" s="78"/>
      <c r="GFO45" s="78"/>
      <c r="GFP45" s="78"/>
      <c r="GFQ45" s="78"/>
      <c r="GFR45" s="78"/>
      <c r="GFS45" s="78"/>
      <c r="GFT45" s="78"/>
      <c r="GFU45" s="78"/>
      <c r="GFV45" s="78"/>
      <c r="GFW45" s="78"/>
      <c r="GFX45" s="78"/>
      <c r="GFY45" s="78"/>
      <c r="GFZ45" s="78"/>
      <c r="GGA45" s="78"/>
      <c r="GGB45" s="78"/>
      <c r="GGC45" s="78"/>
      <c r="GGD45" s="78"/>
      <c r="GGE45" s="78"/>
      <c r="GGF45" s="78"/>
      <c r="GGG45" s="78"/>
      <c r="GGH45" s="78"/>
      <c r="GGI45" s="78"/>
      <c r="GGJ45" s="78"/>
      <c r="GGK45" s="78"/>
      <c r="GGL45" s="78"/>
      <c r="GGM45" s="78"/>
      <c r="GGN45" s="78"/>
      <c r="GGO45" s="78"/>
      <c r="GGP45" s="78"/>
      <c r="GGQ45" s="78"/>
      <c r="GGR45" s="78"/>
      <c r="GGS45" s="78"/>
      <c r="GGT45" s="78"/>
      <c r="GGU45" s="78"/>
      <c r="GGV45" s="78"/>
      <c r="GGW45" s="78"/>
      <c r="GGX45" s="78"/>
      <c r="GGY45" s="78"/>
      <c r="GGZ45" s="78"/>
      <c r="GHA45" s="78"/>
      <c r="GHB45" s="78"/>
      <c r="GHC45" s="78"/>
      <c r="GHD45" s="78"/>
      <c r="GHE45" s="78"/>
      <c r="GHF45" s="78"/>
      <c r="GHG45" s="78"/>
      <c r="GHH45" s="78"/>
      <c r="GHI45" s="78"/>
      <c r="GHJ45" s="78"/>
      <c r="GHK45" s="78"/>
      <c r="GHL45" s="78"/>
      <c r="GHM45" s="78"/>
      <c r="GHN45" s="78"/>
      <c r="GHO45" s="78"/>
      <c r="GHP45" s="78"/>
      <c r="GHQ45" s="78"/>
      <c r="GHR45" s="78"/>
      <c r="GHS45" s="78"/>
      <c r="GHT45" s="78"/>
      <c r="GHU45" s="78"/>
      <c r="GHV45" s="78"/>
      <c r="GHW45" s="78"/>
      <c r="GHX45" s="78"/>
      <c r="GHY45" s="78"/>
      <c r="GHZ45" s="78"/>
      <c r="GIA45" s="78"/>
      <c r="GIB45" s="78"/>
      <c r="GIC45" s="78"/>
      <c r="GID45" s="78"/>
      <c r="GIE45" s="78"/>
      <c r="GIF45" s="78"/>
      <c r="GIG45" s="78"/>
      <c r="GIH45" s="78"/>
      <c r="GII45" s="78"/>
      <c r="GIJ45" s="78"/>
      <c r="GIK45" s="78"/>
      <c r="GIL45" s="78"/>
      <c r="GIM45" s="78"/>
      <c r="GIN45" s="78"/>
      <c r="GIO45" s="78"/>
      <c r="GIP45" s="78"/>
      <c r="GIQ45" s="78"/>
      <c r="GIR45" s="78"/>
      <c r="GIS45" s="78"/>
      <c r="GIT45" s="78"/>
      <c r="GIU45" s="78"/>
      <c r="GIV45" s="78"/>
      <c r="GIW45" s="78"/>
      <c r="GIX45" s="78"/>
      <c r="GIY45" s="78"/>
      <c r="GIZ45" s="78"/>
      <c r="GJA45" s="78"/>
      <c r="GJB45" s="78"/>
      <c r="GJC45" s="78"/>
      <c r="GJD45" s="78"/>
      <c r="GJE45" s="78"/>
      <c r="GJF45" s="78"/>
      <c r="GJG45" s="78"/>
      <c r="GJH45" s="78"/>
      <c r="GJI45" s="78"/>
      <c r="GJJ45" s="78"/>
      <c r="GJK45" s="78"/>
      <c r="GJL45" s="78"/>
      <c r="GJM45" s="78"/>
      <c r="GJN45" s="78"/>
      <c r="GJO45" s="78"/>
      <c r="GJP45" s="78"/>
      <c r="GJQ45" s="78"/>
      <c r="GJR45" s="78"/>
      <c r="GJS45" s="78"/>
      <c r="GJT45" s="78"/>
      <c r="GJU45" s="78"/>
      <c r="GJV45" s="78"/>
      <c r="GJW45" s="78"/>
      <c r="GJX45" s="78"/>
      <c r="GJY45" s="78"/>
      <c r="GJZ45" s="78"/>
      <c r="GKA45" s="78"/>
      <c r="GKB45" s="78"/>
      <c r="GKC45" s="78"/>
      <c r="GKD45" s="78"/>
      <c r="GKE45" s="78"/>
      <c r="GKF45" s="78"/>
      <c r="GKG45" s="78"/>
      <c r="GKH45" s="78"/>
      <c r="GKI45" s="78"/>
      <c r="GKJ45" s="78"/>
      <c r="GKK45" s="78"/>
      <c r="GKL45" s="78"/>
      <c r="GKM45" s="78"/>
      <c r="GKN45" s="78"/>
      <c r="GKO45" s="78"/>
      <c r="GKP45" s="78"/>
      <c r="GKQ45" s="78"/>
      <c r="GKR45" s="78"/>
      <c r="GKS45" s="78"/>
      <c r="GKT45" s="78"/>
      <c r="GKU45" s="78"/>
      <c r="GKV45" s="78"/>
      <c r="GKW45" s="78"/>
      <c r="GKX45" s="78"/>
      <c r="GKY45" s="78"/>
      <c r="GKZ45" s="78"/>
      <c r="GLA45" s="78"/>
      <c r="GLB45" s="78"/>
      <c r="GLC45" s="78"/>
      <c r="GLD45" s="78"/>
      <c r="GLE45" s="78"/>
      <c r="GLF45" s="78"/>
      <c r="GLG45" s="78"/>
      <c r="GLH45" s="78"/>
      <c r="GLI45" s="78"/>
      <c r="GLJ45" s="78"/>
      <c r="GLK45" s="78"/>
      <c r="GLL45" s="78"/>
      <c r="GLM45" s="78"/>
      <c r="GLN45" s="78"/>
      <c r="GLO45" s="78"/>
      <c r="GLP45" s="78"/>
      <c r="GLQ45" s="78"/>
      <c r="GLR45" s="78"/>
      <c r="GLS45" s="78"/>
      <c r="GLT45" s="78"/>
      <c r="GLU45" s="78"/>
      <c r="GLV45" s="78"/>
      <c r="GLW45" s="78"/>
      <c r="GLX45" s="78"/>
      <c r="GLY45" s="78"/>
      <c r="GLZ45" s="78"/>
      <c r="GMA45" s="78"/>
      <c r="GMB45" s="78"/>
      <c r="GMC45" s="78"/>
      <c r="GMD45" s="78"/>
      <c r="GME45" s="78"/>
      <c r="GMF45" s="78"/>
      <c r="GMG45" s="78"/>
      <c r="GMH45" s="78"/>
      <c r="GMI45" s="78"/>
      <c r="GMJ45" s="78"/>
      <c r="GMK45" s="78"/>
      <c r="GML45" s="78"/>
      <c r="GMM45" s="78"/>
      <c r="GMN45" s="78"/>
      <c r="GMO45" s="78"/>
      <c r="GMP45" s="78"/>
      <c r="GMQ45" s="78"/>
      <c r="GMR45" s="78"/>
      <c r="GMS45" s="78"/>
      <c r="GMT45" s="78"/>
      <c r="GMU45" s="78"/>
      <c r="GMV45" s="78"/>
      <c r="GMW45" s="78"/>
      <c r="GMX45" s="78"/>
      <c r="GMY45" s="78"/>
      <c r="GMZ45" s="78"/>
      <c r="GNA45" s="78"/>
      <c r="GNB45" s="78"/>
      <c r="GNC45" s="78"/>
      <c r="GND45" s="78"/>
      <c r="GNE45" s="78"/>
      <c r="GNF45" s="78"/>
      <c r="GNG45" s="78"/>
      <c r="GNH45" s="78"/>
      <c r="GNI45" s="78"/>
      <c r="GNJ45" s="78"/>
      <c r="GNK45" s="78"/>
      <c r="GNL45" s="78"/>
      <c r="GNM45" s="78"/>
      <c r="GNN45" s="78"/>
      <c r="GNO45" s="78"/>
      <c r="GNP45" s="78"/>
      <c r="GNQ45" s="78"/>
      <c r="GNR45" s="78"/>
      <c r="GNS45" s="78"/>
      <c r="GNT45" s="78"/>
      <c r="GNU45" s="78"/>
      <c r="GNV45" s="78"/>
      <c r="GNW45" s="78"/>
      <c r="GNX45" s="78"/>
      <c r="GNY45" s="78"/>
      <c r="GNZ45" s="78"/>
      <c r="GOA45" s="78"/>
      <c r="GOB45" s="78"/>
      <c r="GOC45" s="78"/>
      <c r="GOD45" s="78"/>
      <c r="GOE45" s="78"/>
      <c r="GOF45" s="78"/>
      <c r="GOG45" s="78"/>
      <c r="GOH45" s="78"/>
      <c r="GOI45" s="78"/>
      <c r="GOJ45" s="78"/>
      <c r="GOK45" s="78"/>
      <c r="GOL45" s="78"/>
      <c r="GOM45" s="78"/>
      <c r="GON45" s="78"/>
      <c r="GOO45" s="78"/>
      <c r="GOP45" s="78"/>
      <c r="GOQ45" s="78"/>
      <c r="GOR45" s="78"/>
      <c r="GOS45" s="78"/>
      <c r="GOT45" s="78"/>
      <c r="GOU45" s="78"/>
      <c r="GOV45" s="78"/>
      <c r="GOW45" s="78"/>
      <c r="GOX45" s="78"/>
      <c r="GOY45" s="78"/>
      <c r="GOZ45" s="78"/>
      <c r="GPA45" s="78"/>
      <c r="GPB45" s="78"/>
      <c r="GPC45" s="78"/>
      <c r="GPD45" s="78"/>
      <c r="GPE45" s="78"/>
      <c r="GPF45" s="78"/>
      <c r="GPG45" s="78"/>
      <c r="GPH45" s="78"/>
      <c r="GPI45" s="78"/>
      <c r="GPJ45" s="78"/>
      <c r="GPK45" s="78"/>
      <c r="GPL45" s="78"/>
      <c r="GPM45" s="78"/>
      <c r="GPN45" s="78"/>
      <c r="GPO45" s="78"/>
      <c r="GPP45" s="78"/>
      <c r="GPQ45" s="78"/>
      <c r="GPR45" s="78"/>
      <c r="GPS45" s="78"/>
      <c r="GPT45" s="78"/>
      <c r="GPU45" s="78"/>
      <c r="GPV45" s="78"/>
      <c r="GPW45" s="78"/>
      <c r="GPX45" s="78"/>
      <c r="GPY45" s="78"/>
      <c r="GPZ45" s="78"/>
      <c r="GQA45" s="78"/>
      <c r="GQB45" s="78"/>
      <c r="GQC45" s="78"/>
      <c r="GQD45" s="78"/>
      <c r="GQE45" s="78"/>
      <c r="GQF45" s="78"/>
      <c r="GQG45" s="78"/>
      <c r="GQH45" s="78"/>
      <c r="GQI45" s="78"/>
      <c r="GQJ45" s="78"/>
      <c r="GQK45" s="78"/>
      <c r="GQL45" s="78"/>
      <c r="GQM45" s="78"/>
      <c r="GQN45" s="78"/>
      <c r="GQO45" s="78"/>
      <c r="GQP45" s="78"/>
      <c r="GQQ45" s="78"/>
      <c r="GQR45" s="78"/>
      <c r="GQS45" s="78"/>
      <c r="GQT45" s="78"/>
      <c r="GQU45" s="78"/>
      <c r="GQV45" s="78"/>
      <c r="GQW45" s="78"/>
      <c r="GQX45" s="78"/>
      <c r="GQY45" s="78"/>
      <c r="GQZ45" s="78"/>
      <c r="GRA45" s="78"/>
      <c r="GRB45" s="78"/>
      <c r="GRC45" s="78"/>
      <c r="GRD45" s="78"/>
      <c r="GRE45" s="78"/>
      <c r="GRF45" s="78"/>
      <c r="GRG45" s="78"/>
      <c r="GRH45" s="78"/>
      <c r="GRI45" s="78"/>
      <c r="GRJ45" s="78"/>
      <c r="GRK45" s="78"/>
      <c r="GRL45" s="78"/>
      <c r="GRM45" s="78"/>
      <c r="GRN45" s="78"/>
      <c r="GRO45" s="78"/>
      <c r="GRP45" s="78"/>
      <c r="GRQ45" s="78"/>
      <c r="GRR45" s="78"/>
      <c r="GRS45" s="78"/>
      <c r="GRT45" s="78"/>
      <c r="GRU45" s="78"/>
      <c r="GRV45" s="78"/>
      <c r="GRW45" s="78"/>
      <c r="GRX45" s="78"/>
      <c r="GRY45" s="78"/>
      <c r="GRZ45" s="78"/>
      <c r="GSA45" s="78"/>
      <c r="GSB45" s="78"/>
      <c r="GSC45" s="78"/>
      <c r="GSD45" s="78"/>
      <c r="GSE45" s="78"/>
      <c r="GSF45" s="78"/>
      <c r="GSG45" s="78"/>
      <c r="GSH45" s="78"/>
      <c r="GSI45" s="78"/>
      <c r="GSJ45" s="78"/>
      <c r="GSK45" s="78"/>
      <c r="GSL45" s="78"/>
      <c r="GSM45" s="78"/>
      <c r="GSN45" s="78"/>
      <c r="GSO45" s="78"/>
      <c r="GSP45" s="78"/>
      <c r="GSQ45" s="78"/>
      <c r="GSR45" s="78"/>
      <c r="GSS45" s="78"/>
      <c r="GST45" s="78"/>
      <c r="GSU45" s="78"/>
      <c r="GSV45" s="78"/>
      <c r="GSW45" s="78"/>
      <c r="GSX45" s="78"/>
      <c r="GSY45" s="78"/>
      <c r="GSZ45" s="78"/>
      <c r="GTA45" s="78"/>
      <c r="GTB45" s="78"/>
      <c r="GTC45" s="78"/>
      <c r="GTD45" s="78"/>
      <c r="GTE45" s="78"/>
      <c r="GTF45" s="78"/>
      <c r="GTG45" s="78"/>
      <c r="GTH45" s="78"/>
      <c r="GTI45" s="78"/>
      <c r="GTJ45" s="78"/>
      <c r="GTK45" s="78"/>
      <c r="GTL45" s="78"/>
      <c r="GTM45" s="78"/>
      <c r="GTN45" s="78"/>
      <c r="GTO45" s="78"/>
      <c r="GTP45" s="78"/>
      <c r="GTQ45" s="78"/>
      <c r="GTR45" s="78"/>
      <c r="GTS45" s="78"/>
      <c r="GTT45" s="78"/>
      <c r="GTU45" s="78"/>
      <c r="GTV45" s="78"/>
      <c r="GTW45" s="78"/>
      <c r="GTX45" s="78"/>
      <c r="GTY45" s="78"/>
      <c r="GTZ45" s="78"/>
      <c r="GUA45" s="78"/>
      <c r="GUB45" s="78"/>
      <c r="GUC45" s="78"/>
      <c r="GUD45" s="78"/>
      <c r="GUE45" s="78"/>
      <c r="GUF45" s="78"/>
      <c r="GUG45" s="78"/>
      <c r="GUH45" s="78"/>
      <c r="GUI45" s="78"/>
      <c r="GUJ45" s="78"/>
      <c r="GUK45" s="78"/>
      <c r="GUL45" s="78"/>
      <c r="GUM45" s="78"/>
      <c r="GUN45" s="78"/>
      <c r="GUO45" s="78"/>
      <c r="GUP45" s="78"/>
      <c r="GUQ45" s="78"/>
      <c r="GUR45" s="78"/>
      <c r="GUS45" s="78"/>
      <c r="GUT45" s="78"/>
      <c r="GUU45" s="78"/>
      <c r="GUV45" s="78"/>
      <c r="GUW45" s="78"/>
      <c r="GUX45" s="78"/>
      <c r="GUY45" s="78"/>
      <c r="GUZ45" s="78"/>
      <c r="GVA45" s="78"/>
      <c r="GVB45" s="78"/>
      <c r="GVC45" s="78"/>
      <c r="GVD45" s="78"/>
      <c r="GVE45" s="78"/>
      <c r="GVF45" s="78"/>
      <c r="GVG45" s="78"/>
      <c r="GVH45" s="78"/>
      <c r="GVI45" s="78"/>
      <c r="GVJ45" s="78"/>
      <c r="GVK45" s="78"/>
      <c r="GVL45" s="78"/>
      <c r="GVM45" s="78"/>
      <c r="GVN45" s="78"/>
      <c r="GVO45" s="78"/>
      <c r="GVP45" s="78"/>
      <c r="GVQ45" s="78"/>
      <c r="GVR45" s="78"/>
      <c r="GVS45" s="78"/>
      <c r="GVT45" s="78"/>
      <c r="GVU45" s="78"/>
      <c r="GVV45" s="78"/>
      <c r="GVW45" s="78"/>
      <c r="GVX45" s="78"/>
      <c r="GVY45" s="78"/>
      <c r="GVZ45" s="78"/>
      <c r="GWA45" s="78"/>
      <c r="GWB45" s="78"/>
      <c r="GWC45" s="78"/>
      <c r="GWD45" s="78"/>
      <c r="GWE45" s="78"/>
      <c r="GWF45" s="78"/>
      <c r="GWG45" s="78"/>
      <c r="GWH45" s="78"/>
      <c r="GWI45" s="78"/>
      <c r="GWJ45" s="78"/>
      <c r="GWK45" s="78"/>
      <c r="GWL45" s="78"/>
      <c r="GWM45" s="78"/>
      <c r="GWN45" s="78"/>
      <c r="GWO45" s="78"/>
      <c r="GWP45" s="78"/>
      <c r="GWQ45" s="78"/>
      <c r="GWR45" s="78"/>
      <c r="GWS45" s="78"/>
      <c r="GWT45" s="78"/>
      <c r="GWU45" s="78"/>
      <c r="GWV45" s="78"/>
      <c r="GWW45" s="78"/>
      <c r="GWX45" s="78"/>
      <c r="GWY45" s="78"/>
      <c r="GWZ45" s="78"/>
      <c r="GXA45" s="78"/>
      <c r="GXB45" s="78"/>
      <c r="GXC45" s="78"/>
      <c r="GXD45" s="78"/>
      <c r="GXE45" s="78"/>
      <c r="GXF45" s="78"/>
      <c r="GXG45" s="78"/>
      <c r="GXH45" s="78"/>
      <c r="GXI45" s="78"/>
      <c r="GXJ45" s="78"/>
      <c r="GXK45" s="78"/>
      <c r="GXL45" s="78"/>
      <c r="GXM45" s="78"/>
      <c r="GXN45" s="78"/>
      <c r="GXO45" s="78"/>
      <c r="GXP45" s="78"/>
      <c r="GXQ45" s="78"/>
      <c r="GXR45" s="78"/>
      <c r="GXS45" s="78"/>
      <c r="GXT45" s="78"/>
      <c r="GXU45" s="78"/>
      <c r="GXV45" s="78"/>
      <c r="GXW45" s="78"/>
      <c r="GXX45" s="78"/>
      <c r="GXY45" s="78"/>
      <c r="GXZ45" s="78"/>
      <c r="GYA45" s="78"/>
      <c r="GYB45" s="78"/>
      <c r="GYC45" s="78"/>
      <c r="GYD45" s="78"/>
      <c r="GYE45" s="78"/>
      <c r="GYF45" s="78"/>
      <c r="GYG45" s="78"/>
      <c r="GYH45" s="78"/>
      <c r="GYI45" s="78"/>
      <c r="GYJ45" s="78"/>
      <c r="GYK45" s="78"/>
      <c r="GYL45" s="78"/>
      <c r="GYM45" s="78"/>
      <c r="GYN45" s="78"/>
      <c r="GYO45" s="78"/>
      <c r="GYP45" s="78"/>
      <c r="GYQ45" s="78"/>
      <c r="GYR45" s="78"/>
      <c r="GYS45" s="78"/>
      <c r="GYT45" s="78"/>
      <c r="GYU45" s="78"/>
      <c r="GYV45" s="78"/>
      <c r="GYW45" s="78"/>
      <c r="GYX45" s="78"/>
      <c r="GYY45" s="78"/>
      <c r="GYZ45" s="78"/>
      <c r="GZA45" s="78"/>
      <c r="GZB45" s="78"/>
      <c r="GZC45" s="78"/>
      <c r="GZD45" s="78"/>
      <c r="GZE45" s="78"/>
      <c r="GZF45" s="78"/>
      <c r="GZG45" s="78"/>
      <c r="GZH45" s="78"/>
      <c r="GZI45" s="78"/>
      <c r="GZJ45" s="78"/>
      <c r="GZK45" s="78"/>
      <c r="GZL45" s="78"/>
      <c r="GZM45" s="78"/>
      <c r="GZN45" s="78"/>
      <c r="GZO45" s="78"/>
      <c r="GZP45" s="78"/>
      <c r="GZQ45" s="78"/>
      <c r="GZR45" s="78"/>
      <c r="GZS45" s="78"/>
      <c r="GZT45" s="78"/>
      <c r="GZU45" s="78"/>
      <c r="GZV45" s="78"/>
      <c r="GZW45" s="78"/>
      <c r="GZX45" s="78"/>
      <c r="GZY45" s="78"/>
      <c r="GZZ45" s="78"/>
      <c r="HAA45" s="78"/>
      <c r="HAB45" s="78"/>
      <c r="HAC45" s="78"/>
      <c r="HAD45" s="78"/>
      <c r="HAE45" s="78"/>
      <c r="HAF45" s="78"/>
      <c r="HAG45" s="78"/>
      <c r="HAH45" s="78"/>
      <c r="HAI45" s="78"/>
      <c r="HAJ45" s="78"/>
      <c r="HAK45" s="78"/>
      <c r="HAL45" s="78"/>
      <c r="HAM45" s="78"/>
      <c r="HAN45" s="78"/>
      <c r="HAO45" s="78"/>
      <c r="HAP45" s="78"/>
      <c r="HAQ45" s="78"/>
      <c r="HAR45" s="78"/>
      <c r="HAS45" s="78"/>
      <c r="HAT45" s="78"/>
      <c r="HAU45" s="78"/>
      <c r="HAV45" s="78"/>
      <c r="HAW45" s="78"/>
      <c r="HAX45" s="78"/>
      <c r="HAY45" s="78"/>
      <c r="HAZ45" s="78"/>
      <c r="HBA45" s="78"/>
      <c r="HBB45" s="78"/>
      <c r="HBC45" s="78"/>
      <c r="HBD45" s="78"/>
      <c r="HBE45" s="78"/>
      <c r="HBF45" s="78"/>
      <c r="HBG45" s="78"/>
      <c r="HBH45" s="78"/>
      <c r="HBI45" s="78"/>
      <c r="HBJ45" s="78"/>
      <c r="HBK45" s="78"/>
      <c r="HBL45" s="78"/>
      <c r="HBM45" s="78"/>
      <c r="HBN45" s="78"/>
      <c r="HBO45" s="78"/>
      <c r="HBP45" s="78"/>
      <c r="HBQ45" s="78"/>
      <c r="HBR45" s="78"/>
      <c r="HBS45" s="78"/>
      <c r="HBT45" s="78"/>
      <c r="HBU45" s="78"/>
      <c r="HBV45" s="78"/>
      <c r="HBW45" s="78"/>
      <c r="HBX45" s="78"/>
      <c r="HBY45" s="78"/>
      <c r="HBZ45" s="78"/>
      <c r="HCA45" s="78"/>
      <c r="HCB45" s="78"/>
      <c r="HCC45" s="78"/>
      <c r="HCD45" s="78"/>
      <c r="HCE45" s="78"/>
      <c r="HCF45" s="78"/>
      <c r="HCG45" s="78"/>
      <c r="HCH45" s="78"/>
      <c r="HCI45" s="78"/>
      <c r="HCJ45" s="78"/>
      <c r="HCK45" s="78"/>
      <c r="HCL45" s="78"/>
      <c r="HCM45" s="78"/>
      <c r="HCN45" s="78"/>
      <c r="HCO45" s="78"/>
      <c r="HCP45" s="78"/>
      <c r="HCQ45" s="78"/>
      <c r="HCR45" s="78"/>
      <c r="HCS45" s="78"/>
      <c r="HCT45" s="78"/>
      <c r="HCU45" s="78"/>
      <c r="HCV45" s="78"/>
      <c r="HCW45" s="78"/>
      <c r="HCX45" s="78"/>
      <c r="HCY45" s="78"/>
      <c r="HCZ45" s="78"/>
      <c r="HDA45" s="78"/>
      <c r="HDB45" s="78"/>
      <c r="HDC45" s="78"/>
      <c r="HDD45" s="78"/>
      <c r="HDE45" s="78"/>
      <c r="HDF45" s="78"/>
      <c r="HDG45" s="78"/>
      <c r="HDH45" s="78"/>
      <c r="HDI45" s="78"/>
      <c r="HDJ45" s="78"/>
      <c r="HDK45" s="78"/>
      <c r="HDL45" s="78"/>
      <c r="HDM45" s="78"/>
      <c r="HDN45" s="78"/>
      <c r="HDO45" s="78"/>
      <c r="HDP45" s="78"/>
      <c r="HDQ45" s="78"/>
      <c r="HDR45" s="78"/>
      <c r="HDS45" s="78"/>
      <c r="HDT45" s="78"/>
      <c r="HDU45" s="78"/>
      <c r="HDV45" s="78"/>
      <c r="HDW45" s="78"/>
      <c r="HDX45" s="78"/>
      <c r="HDY45" s="78"/>
      <c r="HDZ45" s="78"/>
      <c r="HEA45" s="78"/>
      <c r="HEB45" s="78"/>
      <c r="HEC45" s="78"/>
      <c r="HED45" s="78"/>
      <c r="HEE45" s="78"/>
      <c r="HEF45" s="78"/>
      <c r="HEG45" s="78"/>
      <c r="HEH45" s="78"/>
      <c r="HEI45" s="78"/>
      <c r="HEJ45" s="78"/>
      <c r="HEK45" s="78"/>
      <c r="HEL45" s="78"/>
      <c r="HEM45" s="78"/>
      <c r="HEN45" s="78"/>
      <c r="HEO45" s="78"/>
      <c r="HEP45" s="78"/>
      <c r="HEQ45" s="78"/>
      <c r="HER45" s="78"/>
      <c r="HES45" s="78"/>
      <c r="HET45" s="78"/>
      <c r="HEU45" s="78"/>
      <c r="HEV45" s="78"/>
      <c r="HEW45" s="78"/>
      <c r="HEX45" s="78"/>
      <c r="HEY45" s="78"/>
      <c r="HEZ45" s="78"/>
      <c r="HFA45" s="78"/>
      <c r="HFB45" s="78"/>
      <c r="HFC45" s="78"/>
      <c r="HFD45" s="78"/>
      <c r="HFE45" s="78"/>
      <c r="HFF45" s="78"/>
      <c r="HFG45" s="78"/>
      <c r="HFH45" s="78"/>
      <c r="HFI45" s="78"/>
      <c r="HFJ45" s="78"/>
      <c r="HFK45" s="78"/>
      <c r="HFL45" s="78"/>
      <c r="HFM45" s="78"/>
      <c r="HFN45" s="78"/>
      <c r="HFO45" s="78"/>
      <c r="HFP45" s="78"/>
      <c r="HFQ45" s="78"/>
      <c r="HFR45" s="78"/>
      <c r="HFS45" s="78"/>
      <c r="HFT45" s="78"/>
      <c r="HFU45" s="78"/>
      <c r="HFV45" s="78"/>
      <c r="HFW45" s="78"/>
      <c r="HFX45" s="78"/>
      <c r="HFY45" s="78"/>
      <c r="HFZ45" s="78"/>
      <c r="HGA45" s="78"/>
      <c r="HGB45" s="78"/>
      <c r="HGC45" s="78"/>
      <c r="HGD45" s="78"/>
      <c r="HGE45" s="78"/>
      <c r="HGF45" s="78"/>
      <c r="HGG45" s="78"/>
      <c r="HGH45" s="78"/>
      <c r="HGI45" s="78"/>
      <c r="HGJ45" s="78"/>
      <c r="HGK45" s="78"/>
      <c r="HGL45" s="78"/>
      <c r="HGM45" s="78"/>
      <c r="HGN45" s="78"/>
      <c r="HGO45" s="78"/>
      <c r="HGP45" s="78"/>
      <c r="HGQ45" s="78"/>
      <c r="HGR45" s="78"/>
      <c r="HGS45" s="78"/>
      <c r="HGT45" s="78"/>
      <c r="HGU45" s="78"/>
      <c r="HGV45" s="78"/>
      <c r="HGW45" s="78"/>
      <c r="HGX45" s="78"/>
      <c r="HGY45" s="78"/>
      <c r="HGZ45" s="78"/>
      <c r="HHA45" s="78"/>
      <c r="HHB45" s="78"/>
      <c r="HHC45" s="78"/>
      <c r="HHD45" s="78"/>
      <c r="HHE45" s="78"/>
      <c r="HHF45" s="78"/>
      <c r="HHG45" s="78"/>
      <c r="HHH45" s="78"/>
      <c r="HHI45" s="78"/>
      <c r="HHJ45" s="78"/>
      <c r="HHK45" s="78"/>
      <c r="HHL45" s="78"/>
      <c r="HHM45" s="78"/>
      <c r="HHN45" s="78"/>
      <c r="HHO45" s="78"/>
      <c r="HHP45" s="78"/>
      <c r="HHQ45" s="78"/>
      <c r="HHR45" s="78"/>
      <c r="HHS45" s="78"/>
      <c r="HHT45" s="78"/>
      <c r="HHU45" s="78"/>
      <c r="HHV45" s="78"/>
      <c r="HHW45" s="78"/>
      <c r="HHX45" s="78"/>
      <c r="HHY45" s="78"/>
      <c r="HHZ45" s="78"/>
      <c r="HIA45" s="78"/>
      <c r="HIB45" s="78"/>
      <c r="HIC45" s="78"/>
      <c r="HID45" s="78"/>
      <c r="HIE45" s="78"/>
      <c r="HIF45" s="78"/>
      <c r="HIG45" s="78"/>
      <c r="HIH45" s="78"/>
      <c r="HII45" s="78"/>
      <c r="HIJ45" s="78"/>
      <c r="HIK45" s="78"/>
      <c r="HIL45" s="78"/>
      <c r="HIM45" s="78"/>
      <c r="HIN45" s="78"/>
      <c r="HIO45" s="78"/>
      <c r="HIP45" s="78"/>
      <c r="HIQ45" s="78"/>
      <c r="HIR45" s="78"/>
      <c r="HIS45" s="78"/>
      <c r="HIT45" s="78"/>
      <c r="HIU45" s="78"/>
      <c r="HIV45" s="78"/>
      <c r="HIW45" s="78"/>
      <c r="HIX45" s="78"/>
      <c r="HIY45" s="78"/>
      <c r="HIZ45" s="78"/>
      <c r="HJA45" s="78"/>
      <c r="HJB45" s="78"/>
      <c r="HJC45" s="78"/>
      <c r="HJD45" s="78"/>
      <c r="HJE45" s="78"/>
      <c r="HJF45" s="78"/>
      <c r="HJG45" s="78"/>
      <c r="HJH45" s="78"/>
      <c r="HJI45" s="78"/>
      <c r="HJJ45" s="78"/>
      <c r="HJK45" s="78"/>
      <c r="HJL45" s="78"/>
      <c r="HJM45" s="78"/>
      <c r="HJN45" s="78"/>
      <c r="HJO45" s="78"/>
      <c r="HJP45" s="78"/>
      <c r="HJQ45" s="78"/>
      <c r="HJR45" s="78"/>
      <c r="HJS45" s="78"/>
      <c r="HJT45" s="78"/>
      <c r="HJU45" s="78"/>
      <c r="HJV45" s="78"/>
      <c r="HJW45" s="78"/>
      <c r="HJX45" s="78"/>
      <c r="HJY45" s="78"/>
      <c r="HJZ45" s="78"/>
      <c r="HKA45" s="78"/>
      <c r="HKB45" s="78"/>
      <c r="HKC45" s="78"/>
      <c r="HKD45" s="78"/>
      <c r="HKE45" s="78"/>
      <c r="HKF45" s="78"/>
      <c r="HKG45" s="78"/>
      <c r="HKH45" s="78"/>
      <c r="HKI45" s="78"/>
      <c r="HKJ45" s="78"/>
      <c r="HKK45" s="78"/>
      <c r="HKL45" s="78"/>
      <c r="HKM45" s="78"/>
      <c r="HKN45" s="78"/>
      <c r="HKO45" s="78"/>
      <c r="HKP45" s="78"/>
      <c r="HKQ45" s="78"/>
      <c r="HKR45" s="78"/>
      <c r="HKS45" s="78"/>
      <c r="HKT45" s="78"/>
      <c r="HKU45" s="78"/>
      <c r="HKV45" s="78"/>
      <c r="HKW45" s="78"/>
      <c r="HKX45" s="78"/>
      <c r="HKY45" s="78"/>
      <c r="HKZ45" s="78"/>
      <c r="HLA45" s="78"/>
      <c r="HLB45" s="78"/>
      <c r="HLC45" s="78"/>
      <c r="HLD45" s="78"/>
      <c r="HLE45" s="78"/>
      <c r="HLF45" s="78"/>
      <c r="HLG45" s="78"/>
      <c r="HLH45" s="78"/>
      <c r="HLI45" s="78"/>
      <c r="HLJ45" s="78"/>
      <c r="HLK45" s="78"/>
      <c r="HLL45" s="78"/>
      <c r="HLM45" s="78"/>
      <c r="HLN45" s="78"/>
      <c r="HLO45" s="78"/>
      <c r="HLP45" s="78"/>
      <c r="HLQ45" s="78"/>
      <c r="HLR45" s="78"/>
      <c r="HLS45" s="78"/>
      <c r="HLT45" s="78"/>
      <c r="HLU45" s="78"/>
      <c r="HLV45" s="78"/>
      <c r="HLW45" s="78"/>
      <c r="HLX45" s="78"/>
      <c r="HLY45" s="78"/>
      <c r="HLZ45" s="78"/>
      <c r="HMA45" s="78"/>
      <c r="HMB45" s="78"/>
      <c r="HMC45" s="78"/>
      <c r="HMD45" s="78"/>
      <c r="HME45" s="78"/>
      <c r="HMF45" s="78"/>
      <c r="HMG45" s="78"/>
      <c r="HMH45" s="78"/>
      <c r="HMI45" s="78"/>
      <c r="HMJ45" s="78"/>
      <c r="HMK45" s="78"/>
      <c r="HML45" s="78"/>
      <c r="HMM45" s="78"/>
      <c r="HMN45" s="78"/>
      <c r="HMO45" s="78"/>
      <c r="HMP45" s="78"/>
      <c r="HMQ45" s="78"/>
      <c r="HMR45" s="78"/>
      <c r="HMS45" s="78"/>
      <c r="HMT45" s="78"/>
      <c r="HMU45" s="78"/>
      <c r="HMV45" s="78"/>
      <c r="HMW45" s="78"/>
      <c r="HMX45" s="78"/>
      <c r="HMY45" s="78"/>
      <c r="HMZ45" s="78"/>
      <c r="HNA45" s="78"/>
      <c r="HNB45" s="78"/>
      <c r="HNC45" s="78"/>
      <c r="HND45" s="78"/>
      <c r="HNE45" s="78"/>
      <c r="HNF45" s="78"/>
      <c r="HNG45" s="78"/>
      <c r="HNH45" s="78"/>
      <c r="HNI45" s="78"/>
      <c r="HNJ45" s="78"/>
      <c r="HNK45" s="78"/>
      <c r="HNL45" s="78"/>
      <c r="HNM45" s="78"/>
      <c r="HNN45" s="78"/>
      <c r="HNO45" s="78"/>
      <c r="HNP45" s="78"/>
      <c r="HNQ45" s="78"/>
      <c r="HNR45" s="78"/>
      <c r="HNS45" s="78"/>
      <c r="HNT45" s="78"/>
      <c r="HNU45" s="78"/>
      <c r="HNV45" s="78"/>
      <c r="HNW45" s="78"/>
      <c r="HNX45" s="78"/>
      <c r="HNY45" s="78"/>
      <c r="HNZ45" s="78"/>
      <c r="HOA45" s="78"/>
      <c r="HOB45" s="78"/>
      <c r="HOC45" s="78"/>
      <c r="HOD45" s="78"/>
      <c r="HOE45" s="78"/>
      <c r="HOF45" s="78"/>
      <c r="HOG45" s="78"/>
      <c r="HOH45" s="78"/>
      <c r="HOI45" s="78"/>
      <c r="HOJ45" s="78"/>
      <c r="HOK45" s="78"/>
      <c r="HOL45" s="78"/>
      <c r="HOM45" s="78"/>
      <c r="HON45" s="78"/>
      <c r="HOO45" s="78"/>
      <c r="HOP45" s="78"/>
      <c r="HOQ45" s="78"/>
      <c r="HOR45" s="78"/>
      <c r="HOS45" s="78"/>
      <c r="HOT45" s="78"/>
      <c r="HOU45" s="78"/>
      <c r="HOV45" s="78"/>
      <c r="HOW45" s="78"/>
      <c r="HOX45" s="78"/>
      <c r="HOY45" s="78"/>
      <c r="HOZ45" s="78"/>
      <c r="HPA45" s="78"/>
      <c r="HPB45" s="78"/>
      <c r="HPC45" s="78"/>
      <c r="HPD45" s="78"/>
      <c r="HPE45" s="78"/>
      <c r="HPF45" s="78"/>
      <c r="HPG45" s="78"/>
      <c r="HPH45" s="78"/>
      <c r="HPI45" s="78"/>
      <c r="HPJ45" s="78"/>
      <c r="HPK45" s="78"/>
      <c r="HPL45" s="78"/>
      <c r="HPM45" s="78"/>
      <c r="HPN45" s="78"/>
      <c r="HPO45" s="78"/>
      <c r="HPP45" s="78"/>
      <c r="HPQ45" s="78"/>
      <c r="HPR45" s="78"/>
      <c r="HPS45" s="78"/>
      <c r="HPT45" s="78"/>
      <c r="HPU45" s="78"/>
      <c r="HPV45" s="78"/>
      <c r="HPW45" s="78"/>
      <c r="HPX45" s="78"/>
      <c r="HPY45" s="78"/>
      <c r="HPZ45" s="78"/>
      <c r="HQA45" s="78"/>
      <c r="HQB45" s="78"/>
      <c r="HQC45" s="78"/>
      <c r="HQD45" s="78"/>
      <c r="HQE45" s="78"/>
      <c r="HQF45" s="78"/>
      <c r="HQG45" s="78"/>
      <c r="HQH45" s="78"/>
      <c r="HQI45" s="78"/>
      <c r="HQJ45" s="78"/>
      <c r="HQK45" s="78"/>
      <c r="HQL45" s="78"/>
      <c r="HQM45" s="78"/>
      <c r="HQN45" s="78"/>
      <c r="HQO45" s="78"/>
      <c r="HQP45" s="78"/>
      <c r="HQQ45" s="78"/>
      <c r="HQR45" s="78"/>
      <c r="HQS45" s="78"/>
      <c r="HQT45" s="78"/>
      <c r="HQU45" s="78"/>
      <c r="HQV45" s="78"/>
      <c r="HQW45" s="78"/>
      <c r="HQX45" s="78"/>
      <c r="HQY45" s="78"/>
      <c r="HQZ45" s="78"/>
      <c r="HRA45" s="78"/>
      <c r="HRB45" s="78"/>
      <c r="HRC45" s="78"/>
      <c r="HRD45" s="78"/>
      <c r="HRE45" s="78"/>
      <c r="HRF45" s="78"/>
      <c r="HRG45" s="78"/>
      <c r="HRH45" s="78"/>
      <c r="HRI45" s="78"/>
      <c r="HRJ45" s="78"/>
      <c r="HRK45" s="78"/>
      <c r="HRL45" s="78"/>
      <c r="HRM45" s="78"/>
      <c r="HRN45" s="78"/>
      <c r="HRO45" s="78"/>
      <c r="HRP45" s="78"/>
      <c r="HRQ45" s="78"/>
      <c r="HRR45" s="78"/>
      <c r="HRS45" s="78"/>
      <c r="HRT45" s="78"/>
      <c r="HRU45" s="78"/>
      <c r="HRV45" s="78"/>
      <c r="HRW45" s="78"/>
      <c r="HRX45" s="78"/>
      <c r="HRY45" s="78"/>
      <c r="HRZ45" s="78"/>
      <c r="HSA45" s="78"/>
      <c r="HSB45" s="78"/>
      <c r="HSC45" s="78"/>
      <c r="HSD45" s="78"/>
      <c r="HSE45" s="78"/>
      <c r="HSF45" s="78"/>
      <c r="HSG45" s="78"/>
      <c r="HSH45" s="78"/>
      <c r="HSI45" s="78"/>
      <c r="HSJ45" s="78"/>
      <c r="HSK45" s="78"/>
      <c r="HSL45" s="78"/>
      <c r="HSM45" s="78"/>
      <c r="HSN45" s="78"/>
      <c r="HSO45" s="78"/>
      <c r="HSP45" s="78"/>
      <c r="HSQ45" s="78"/>
      <c r="HSR45" s="78"/>
      <c r="HSS45" s="78"/>
      <c r="HST45" s="78"/>
      <c r="HSU45" s="78"/>
      <c r="HSV45" s="78"/>
      <c r="HSW45" s="78"/>
      <c r="HSX45" s="78"/>
      <c r="HSY45" s="78"/>
      <c r="HSZ45" s="78"/>
      <c r="HTA45" s="78"/>
      <c r="HTB45" s="78"/>
      <c r="HTC45" s="78"/>
      <c r="HTD45" s="78"/>
      <c r="HTE45" s="78"/>
      <c r="HTF45" s="78"/>
      <c r="HTG45" s="78"/>
      <c r="HTH45" s="78"/>
      <c r="HTI45" s="78"/>
      <c r="HTJ45" s="78"/>
      <c r="HTK45" s="78"/>
      <c r="HTL45" s="78"/>
      <c r="HTM45" s="78"/>
      <c r="HTN45" s="78"/>
      <c r="HTO45" s="78"/>
      <c r="HTP45" s="78"/>
      <c r="HTQ45" s="78"/>
      <c r="HTR45" s="78"/>
      <c r="HTS45" s="78"/>
      <c r="HTT45" s="78"/>
      <c r="HTU45" s="78"/>
      <c r="HTV45" s="78"/>
      <c r="HTW45" s="78"/>
      <c r="HTX45" s="78"/>
      <c r="HTY45" s="78"/>
      <c r="HTZ45" s="78"/>
      <c r="HUA45" s="78"/>
      <c r="HUB45" s="78"/>
      <c r="HUC45" s="78"/>
      <c r="HUD45" s="78"/>
      <c r="HUE45" s="78"/>
      <c r="HUF45" s="78"/>
      <c r="HUG45" s="78"/>
      <c r="HUH45" s="78"/>
      <c r="HUI45" s="78"/>
      <c r="HUJ45" s="78"/>
      <c r="HUK45" s="78"/>
      <c r="HUL45" s="78"/>
      <c r="HUM45" s="78"/>
      <c r="HUN45" s="78"/>
      <c r="HUO45" s="78"/>
      <c r="HUP45" s="78"/>
      <c r="HUQ45" s="78"/>
      <c r="HUR45" s="78"/>
      <c r="HUS45" s="78"/>
      <c r="HUT45" s="78"/>
      <c r="HUU45" s="78"/>
      <c r="HUV45" s="78"/>
      <c r="HUW45" s="78"/>
      <c r="HUX45" s="78"/>
      <c r="HUY45" s="78"/>
      <c r="HUZ45" s="78"/>
      <c r="HVA45" s="78"/>
      <c r="HVB45" s="78"/>
      <c r="HVC45" s="78"/>
      <c r="HVD45" s="78"/>
      <c r="HVE45" s="78"/>
      <c r="HVF45" s="78"/>
      <c r="HVG45" s="78"/>
      <c r="HVH45" s="78"/>
      <c r="HVI45" s="78"/>
      <c r="HVJ45" s="78"/>
      <c r="HVK45" s="78"/>
      <c r="HVL45" s="78"/>
      <c r="HVM45" s="78"/>
      <c r="HVN45" s="78"/>
      <c r="HVO45" s="78"/>
      <c r="HVP45" s="78"/>
      <c r="HVQ45" s="78"/>
      <c r="HVR45" s="78"/>
      <c r="HVS45" s="78"/>
      <c r="HVT45" s="78"/>
      <c r="HVU45" s="78"/>
      <c r="HVV45" s="78"/>
      <c r="HVW45" s="78"/>
      <c r="HVX45" s="78"/>
      <c r="HVY45" s="78"/>
      <c r="HVZ45" s="78"/>
      <c r="HWA45" s="78"/>
      <c r="HWB45" s="78"/>
      <c r="HWC45" s="78"/>
      <c r="HWD45" s="78"/>
      <c r="HWE45" s="78"/>
      <c r="HWF45" s="78"/>
      <c r="HWG45" s="78"/>
      <c r="HWH45" s="78"/>
      <c r="HWI45" s="78"/>
      <c r="HWJ45" s="78"/>
      <c r="HWK45" s="78"/>
      <c r="HWL45" s="78"/>
      <c r="HWM45" s="78"/>
      <c r="HWN45" s="78"/>
      <c r="HWO45" s="78"/>
      <c r="HWP45" s="78"/>
      <c r="HWQ45" s="78"/>
      <c r="HWR45" s="78"/>
      <c r="HWS45" s="78"/>
      <c r="HWT45" s="78"/>
      <c r="HWU45" s="78"/>
      <c r="HWV45" s="78"/>
      <c r="HWW45" s="78"/>
      <c r="HWX45" s="78"/>
      <c r="HWY45" s="78"/>
      <c r="HWZ45" s="78"/>
      <c r="HXA45" s="78"/>
      <c r="HXB45" s="78"/>
      <c r="HXC45" s="78"/>
      <c r="HXD45" s="78"/>
      <c r="HXE45" s="78"/>
      <c r="HXF45" s="78"/>
      <c r="HXG45" s="78"/>
      <c r="HXH45" s="78"/>
      <c r="HXI45" s="78"/>
      <c r="HXJ45" s="78"/>
      <c r="HXK45" s="78"/>
      <c r="HXL45" s="78"/>
      <c r="HXM45" s="78"/>
      <c r="HXN45" s="78"/>
      <c r="HXO45" s="78"/>
      <c r="HXP45" s="78"/>
      <c r="HXQ45" s="78"/>
      <c r="HXR45" s="78"/>
      <c r="HXS45" s="78"/>
      <c r="HXT45" s="78"/>
      <c r="HXU45" s="78"/>
      <c r="HXV45" s="78"/>
      <c r="HXW45" s="78"/>
      <c r="HXX45" s="78"/>
      <c r="HXY45" s="78"/>
      <c r="HXZ45" s="78"/>
      <c r="HYA45" s="78"/>
      <c r="HYB45" s="78"/>
      <c r="HYC45" s="78"/>
      <c r="HYD45" s="78"/>
      <c r="HYE45" s="78"/>
      <c r="HYF45" s="78"/>
      <c r="HYG45" s="78"/>
      <c r="HYH45" s="78"/>
      <c r="HYI45" s="78"/>
      <c r="HYJ45" s="78"/>
      <c r="HYK45" s="78"/>
      <c r="HYL45" s="78"/>
      <c r="HYM45" s="78"/>
      <c r="HYN45" s="78"/>
      <c r="HYO45" s="78"/>
      <c r="HYP45" s="78"/>
      <c r="HYQ45" s="78"/>
      <c r="HYR45" s="78"/>
      <c r="HYS45" s="78"/>
      <c r="HYT45" s="78"/>
      <c r="HYU45" s="78"/>
      <c r="HYV45" s="78"/>
      <c r="HYW45" s="78"/>
      <c r="HYX45" s="78"/>
      <c r="HYY45" s="78"/>
      <c r="HYZ45" s="78"/>
      <c r="HZA45" s="78"/>
      <c r="HZB45" s="78"/>
      <c r="HZC45" s="78"/>
      <c r="HZD45" s="78"/>
      <c r="HZE45" s="78"/>
      <c r="HZF45" s="78"/>
      <c r="HZG45" s="78"/>
      <c r="HZH45" s="78"/>
      <c r="HZI45" s="78"/>
      <c r="HZJ45" s="78"/>
      <c r="HZK45" s="78"/>
      <c r="HZL45" s="78"/>
      <c r="HZM45" s="78"/>
      <c r="HZN45" s="78"/>
      <c r="HZO45" s="78"/>
      <c r="HZP45" s="78"/>
      <c r="HZQ45" s="78"/>
      <c r="HZR45" s="78"/>
      <c r="HZS45" s="78"/>
      <c r="HZT45" s="78"/>
      <c r="HZU45" s="78"/>
      <c r="HZV45" s="78"/>
      <c r="HZW45" s="78"/>
      <c r="HZX45" s="78"/>
      <c r="HZY45" s="78"/>
      <c r="HZZ45" s="78"/>
      <c r="IAA45" s="78"/>
      <c r="IAB45" s="78"/>
      <c r="IAC45" s="78"/>
      <c r="IAD45" s="78"/>
      <c r="IAE45" s="78"/>
      <c r="IAF45" s="78"/>
      <c r="IAG45" s="78"/>
      <c r="IAH45" s="78"/>
      <c r="IAI45" s="78"/>
      <c r="IAJ45" s="78"/>
      <c r="IAK45" s="78"/>
      <c r="IAL45" s="78"/>
      <c r="IAM45" s="78"/>
      <c r="IAN45" s="78"/>
      <c r="IAO45" s="78"/>
      <c r="IAP45" s="78"/>
      <c r="IAQ45" s="78"/>
      <c r="IAR45" s="78"/>
      <c r="IAS45" s="78"/>
      <c r="IAT45" s="78"/>
      <c r="IAU45" s="78"/>
      <c r="IAV45" s="78"/>
      <c r="IAW45" s="78"/>
      <c r="IAX45" s="78"/>
      <c r="IAY45" s="78"/>
      <c r="IAZ45" s="78"/>
      <c r="IBA45" s="78"/>
      <c r="IBB45" s="78"/>
      <c r="IBC45" s="78"/>
      <c r="IBD45" s="78"/>
      <c r="IBE45" s="78"/>
      <c r="IBF45" s="78"/>
      <c r="IBG45" s="78"/>
      <c r="IBH45" s="78"/>
      <c r="IBI45" s="78"/>
      <c r="IBJ45" s="78"/>
      <c r="IBK45" s="78"/>
      <c r="IBL45" s="78"/>
      <c r="IBM45" s="78"/>
      <c r="IBN45" s="78"/>
      <c r="IBO45" s="78"/>
      <c r="IBP45" s="78"/>
      <c r="IBQ45" s="78"/>
      <c r="IBR45" s="78"/>
      <c r="IBS45" s="78"/>
      <c r="IBT45" s="78"/>
      <c r="IBU45" s="78"/>
      <c r="IBV45" s="78"/>
      <c r="IBW45" s="78"/>
      <c r="IBX45" s="78"/>
      <c r="IBY45" s="78"/>
      <c r="IBZ45" s="78"/>
      <c r="ICA45" s="78"/>
      <c r="ICB45" s="78"/>
      <c r="ICC45" s="78"/>
      <c r="ICD45" s="78"/>
      <c r="ICE45" s="78"/>
      <c r="ICF45" s="78"/>
      <c r="ICG45" s="78"/>
      <c r="ICH45" s="78"/>
      <c r="ICI45" s="78"/>
      <c r="ICJ45" s="78"/>
      <c r="ICK45" s="78"/>
      <c r="ICL45" s="78"/>
      <c r="ICM45" s="78"/>
      <c r="ICN45" s="78"/>
      <c r="ICO45" s="78"/>
      <c r="ICP45" s="78"/>
      <c r="ICQ45" s="78"/>
      <c r="ICR45" s="78"/>
      <c r="ICS45" s="78"/>
      <c r="ICT45" s="78"/>
      <c r="ICU45" s="78"/>
      <c r="ICV45" s="78"/>
      <c r="ICW45" s="78"/>
      <c r="ICX45" s="78"/>
      <c r="ICY45" s="78"/>
      <c r="ICZ45" s="78"/>
      <c r="IDA45" s="78"/>
      <c r="IDB45" s="78"/>
      <c r="IDC45" s="78"/>
      <c r="IDD45" s="78"/>
      <c r="IDE45" s="78"/>
      <c r="IDF45" s="78"/>
      <c r="IDG45" s="78"/>
      <c r="IDH45" s="78"/>
      <c r="IDI45" s="78"/>
      <c r="IDJ45" s="78"/>
      <c r="IDK45" s="78"/>
      <c r="IDL45" s="78"/>
      <c r="IDM45" s="78"/>
      <c r="IDN45" s="78"/>
      <c r="IDO45" s="78"/>
      <c r="IDP45" s="78"/>
      <c r="IDQ45" s="78"/>
      <c r="IDR45" s="78"/>
      <c r="IDS45" s="78"/>
      <c r="IDT45" s="78"/>
      <c r="IDU45" s="78"/>
      <c r="IDV45" s="78"/>
      <c r="IDW45" s="78"/>
      <c r="IDX45" s="78"/>
      <c r="IDY45" s="78"/>
      <c r="IDZ45" s="78"/>
      <c r="IEA45" s="78"/>
      <c r="IEB45" s="78"/>
      <c r="IEC45" s="78"/>
      <c r="IED45" s="78"/>
      <c r="IEE45" s="78"/>
      <c r="IEF45" s="78"/>
      <c r="IEG45" s="78"/>
      <c r="IEH45" s="78"/>
      <c r="IEI45" s="78"/>
      <c r="IEJ45" s="78"/>
      <c r="IEK45" s="78"/>
      <c r="IEL45" s="78"/>
      <c r="IEM45" s="78"/>
      <c r="IEN45" s="78"/>
      <c r="IEO45" s="78"/>
      <c r="IEP45" s="78"/>
      <c r="IEQ45" s="78"/>
      <c r="IER45" s="78"/>
      <c r="IES45" s="78"/>
      <c r="IET45" s="78"/>
      <c r="IEU45" s="78"/>
      <c r="IEV45" s="78"/>
      <c r="IEW45" s="78"/>
      <c r="IEX45" s="78"/>
      <c r="IEY45" s="78"/>
      <c r="IEZ45" s="78"/>
      <c r="IFA45" s="78"/>
      <c r="IFB45" s="78"/>
      <c r="IFC45" s="78"/>
      <c r="IFD45" s="78"/>
      <c r="IFE45" s="78"/>
      <c r="IFF45" s="78"/>
      <c r="IFG45" s="78"/>
      <c r="IFH45" s="78"/>
      <c r="IFI45" s="78"/>
      <c r="IFJ45" s="78"/>
      <c r="IFK45" s="78"/>
      <c r="IFL45" s="78"/>
      <c r="IFM45" s="78"/>
      <c r="IFN45" s="78"/>
      <c r="IFO45" s="78"/>
      <c r="IFP45" s="78"/>
      <c r="IFQ45" s="78"/>
      <c r="IFR45" s="78"/>
      <c r="IFS45" s="78"/>
      <c r="IFT45" s="78"/>
      <c r="IFU45" s="78"/>
      <c r="IFV45" s="78"/>
      <c r="IFW45" s="78"/>
      <c r="IFX45" s="78"/>
      <c r="IFY45" s="78"/>
      <c r="IFZ45" s="78"/>
      <c r="IGA45" s="78"/>
      <c r="IGB45" s="78"/>
      <c r="IGC45" s="78"/>
      <c r="IGD45" s="78"/>
      <c r="IGE45" s="78"/>
      <c r="IGF45" s="78"/>
      <c r="IGG45" s="78"/>
      <c r="IGH45" s="78"/>
      <c r="IGI45" s="78"/>
      <c r="IGJ45" s="78"/>
      <c r="IGK45" s="78"/>
      <c r="IGL45" s="78"/>
      <c r="IGM45" s="78"/>
      <c r="IGN45" s="78"/>
      <c r="IGO45" s="78"/>
      <c r="IGP45" s="78"/>
      <c r="IGQ45" s="78"/>
      <c r="IGR45" s="78"/>
      <c r="IGS45" s="78"/>
      <c r="IGT45" s="78"/>
      <c r="IGU45" s="78"/>
      <c r="IGV45" s="78"/>
      <c r="IGW45" s="78"/>
      <c r="IGX45" s="78"/>
      <c r="IGY45" s="78"/>
      <c r="IGZ45" s="78"/>
      <c r="IHA45" s="78"/>
      <c r="IHB45" s="78"/>
      <c r="IHC45" s="78"/>
      <c r="IHD45" s="78"/>
      <c r="IHE45" s="78"/>
      <c r="IHF45" s="78"/>
      <c r="IHG45" s="78"/>
      <c r="IHH45" s="78"/>
      <c r="IHI45" s="78"/>
      <c r="IHJ45" s="78"/>
      <c r="IHK45" s="78"/>
      <c r="IHL45" s="78"/>
      <c r="IHM45" s="78"/>
      <c r="IHN45" s="78"/>
      <c r="IHO45" s="78"/>
      <c r="IHP45" s="78"/>
      <c r="IHQ45" s="78"/>
      <c r="IHR45" s="78"/>
      <c r="IHS45" s="78"/>
      <c r="IHT45" s="78"/>
      <c r="IHU45" s="78"/>
      <c r="IHV45" s="78"/>
      <c r="IHW45" s="78"/>
      <c r="IHX45" s="78"/>
      <c r="IHY45" s="78"/>
      <c r="IHZ45" s="78"/>
      <c r="IIA45" s="78"/>
      <c r="IIB45" s="78"/>
      <c r="IIC45" s="78"/>
      <c r="IID45" s="78"/>
      <c r="IIE45" s="78"/>
      <c r="IIF45" s="78"/>
      <c r="IIG45" s="78"/>
      <c r="IIH45" s="78"/>
      <c r="III45" s="78"/>
      <c r="IIJ45" s="78"/>
      <c r="IIK45" s="78"/>
      <c r="IIL45" s="78"/>
      <c r="IIM45" s="78"/>
      <c r="IIN45" s="78"/>
      <c r="IIO45" s="78"/>
      <c r="IIP45" s="78"/>
      <c r="IIQ45" s="78"/>
      <c r="IIR45" s="78"/>
      <c r="IIS45" s="78"/>
      <c r="IIT45" s="78"/>
      <c r="IIU45" s="78"/>
      <c r="IIV45" s="78"/>
      <c r="IIW45" s="78"/>
      <c r="IIX45" s="78"/>
      <c r="IIY45" s="78"/>
      <c r="IIZ45" s="78"/>
      <c r="IJA45" s="78"/>
      <c r="IJB45" s="78"/>
      <c r="IJC45" s="78"/>
      <c r="IJD45" s="78"/>
      <c r="IJE45" s="78"/>
      <c r="IJF45" s="78"/>
      <c r="IJG45" s="78"/>
      <c r="IJH45" s="78"/>
      <c r="IJI45" s="78"/>
      <c r="IJJ45" s="78"/>
      <c r="IJK45" s="78"/>
      <c r="IJL45" s="78"/>
      <c r="IJM45" s="78"/>
      <c r="IJN45" s="78"/>
      <c r="IJO45" s="78"/>
      <c r="IJP45" s="78"/>
      <c r="IJQ45" s="78"/>
      <c r="IJR45" s="78"/>
      <c r="IJS45" s="78"/>
      <c r="IJT45" s="78"/>
      <c r="IJU45" s="78"/>
      <c r="IJV45" s="78"/>
      <c r="IJW45" s="78"/>
      <c r="IJX45" s="78"/>
      <c r="IJY45" s="78"/>
      <c r="IJZ45" s="78"/>
      <c r="IKA45" s="78"/>
      <c r="IKB45" s="78"/>
      <c r="IKC45" s="78"/>
      <c r="IKD45" s="78"/>
      <c r="IKE45" s="78"/>
      <c r="IKF45" s="78"/>
      <c r="IKG45" s="78"/>
      <c r="IKH45" s="78"/>
      <c r="IKI45" s="78"/>
      <c r="IKJ45" s="78"/>
      <c r="IKK45" s="78"/>
      <c r="IKL45" s="78"/>
      <c r="IKM45" s="78"/>
      <c r="IKN45" s="78"/>
      <c r="IKO45" s="78"/>
      <c r="IKP45" s="78"/>
      <c r="IKQ45" s="78"/>
      <c r="IKR45" s="78"/>
      <c r="IKS45" s="78"/>
      <c r="IKT45" s="78"/>
      <c r="IKU45" s="78"/>
      <c r="IKV45" s="78"/>
      <c r="IKW45" s="78"/>
      <c r="IKX45" s="78"/>
      <c r="IKY45" s="78"/>
      <c r="IKZ45" s="78"/>
      <c r="ILA45" s="78"/>
      <c r="ILB45" s="78"/>
      <c r="ILC45" s="78"/>
      <c r="ILD45" s="78"/>
      <c r="ILE45" s="78"/>
      <c r="ILF45" s="78"/>
      <c r="ILG45" s="78"/>
      <c r="ILH45" s="78"/>
      <c r="ILI45" s="78"/>
      <c r="ILJ45" s="78"/>
      <c r="ILK45" s="78"/>
      <c r="ILL45" s="78"/>
      <c r="ILM45" s="78"/>
      <c r="ILN45" s="78"/>
      <c r="ILO45" s="78"/>
      <c r="ILP45" s="78"/>
      <c r="ILQ45" s="78"/>
      <c r="ILR45" s="78"/>
      <c r="ILS45" s="78"/>
      <c r="ILT45" s="78"/>
      <c r="ILU45" s="78"/>
      <c r="ILV45" s="78"/>
      <c r="ILW45" s="78"/>
      <c r="ILX45" s="78"/>
      <c r="ILY45" s="78"/>
      <c r="ILZ45" s="78"/>
      <c r="IMA45" s="78"/>
      <c r="IMB45" s="78"/>
      <c r="IMC45" s="78"/>
      <c r="IMD45" s="78"/>
      <c r="IME45" s="78"/>
      <c r="IMF45" s="78"/>
      <c r="IMG45" s="78"/>
      <c r="IMH45" s="78"/>
      <c r="IMI45" s="78"/>
      <c r="IMJ45" s="78"/>
      <c r="IMK45" s="78"/>
      <c r="IML45" s="78"/>
      <c r="IMM45" s="78"/>
      <c r="IMN45" s="78"/>
      <c r="IMO45" s="78"/>
      <c r="IMP45" s="78"/>
      <c r="IMQ45" s="78"/>
      <c r="IMR45" s="78"/>
      <c r="IMS45" s="78"/>
      <c r="IMT45" s="78"/>
      <c r="IMU45" s="78"/>
      <c r="IMV45" s="78"/>
      <c r="IMW45" s="78"/>
      <c r="IMX45" s="78"/>
      <c r="IMY45" s="78"/>
      <c r="IMZ45" s="78"/>
      <c r="INA45" s="78"/>
      <c r="INB45" s="78"/>
      <c r="INC45" s="78"/>
      <c r="IND45" s="78"/>
      <c r="INE45" s="78"/>
      <c r="INF45" s="78"/>
      <c r="ING45" s="78"/>
      <c r="INH45" s="78"/>
      <c r="INI45" s="78"/>
      <c r="INJ45" s="78"/>
      <c r="INK45" s="78"/>
      <c r="INL45" s="78"/>
      <c r="INM45" s="78"/>
      <c r="INN45" s="78"/>
      <c r="INO45" s="78"/>
      <c r="INP45" s="78"/>
      <c r="INQ45" s="78"/>
      <c r="INR45" s="78"/>
      <c r="INS45" s="78"/>
      <c r="INT45" s="78"/>
      <c r="INU45" s="78"/>
      <c r="INV45" s="78"/>
      <c r="INW45" s="78"/>
      <c r="INX45" s="78"/>
      <c r="INY45" s="78"/>
      <c r="INZ45" s="78"/>
      <c r="IOA45" s="78"/>
      <c r="IOB45" s="78"/>
      <c r="IOC45" s="78"/>
      <c r="IOD45" s="78"/>
      <c r="IOE45" s="78"/>
      <c r="IOF45" s="78"/>
      <c r="IOG45" s="78"/>
      <c r="IOH45" s="78"/>
      <c r="IOI45" s="78"/>
      <c r="IOJ45" s="78"/>
      <c r="IOK45" s="78"/>
      <c r="IOL45" s="78"/>
      <c r="IOM45" s="78"/>
      <c r="ION45" s="78"/>
      <c r="IOO45" s="78"/>
      <c r="IOP45" s="78"/>
      <c r="IOQ45" s="78"/>
      <c r="IOR45" s="78"/>
      <c r="IOS45" s="78"/>
      <c r="IOT45" s="78"/>
      <c r="IOU45" s="78"/>
      <c r="IOV45" s="78"/>
      <c r="IOW45" s="78"/>
      <c r="IOX45" s="78"/>
      <c r="IOY45" s="78"/>
      <c r="IOZ45" s="78"/>
      <c r="IPA45" s="78"/>
      <c r="IPB45" s="78"/>
      <c r="IPC45" s="78"/>
      <c r="IPD45" s="78"/>
      <c r="IPE45" s="78"/>
      <c r="IPF45" s="78"/>
      <c r="IPG45" s="78"/>
      <c r="IPH45" s="78"/>
      <c r="IPI45" s="78"/>
      <c r="IPJ45" s="78"/>
      <c r="IPK45" s="78"/>
      <c r="IPL45" s="78"/>
      <c r="IPM45" s="78"/>
      <c r="IPN45" s="78"/>
      <c r="IPO45" s="78"/>
      <c r="IPP45" s="78"/>
      <c r="IPQ45" s="78"/>
      <c r="IPR45" s="78"/>
      <c r="IPS45" s="78"/>
      <c r="IPT45" s="78"/>
      <c r="IPU45" s="78"/>
      <c r="IPV45" s="78"/>
      <c r="IPW45" s="78"/>
      <c r="IPX45" s="78"/>
      <c r="IPY45" s="78"/>
      <c r="IPZ45" s="78"/>
      <c r="IQA45" s="78"/>
      <c r="IQB45" s="78"/>
      <c r="IQC45" s="78"/>
      <c r="IQD45" s="78"/>
      <c r="IQE45" s="78"/>
      <c r="IQF45" s="78"/>
      <c r="IQG45" s="78"/>
      <c r="IQH45" s="78"/>
      <c r="IQI45" s="78"/>
      <c r="IQJ45" s="78"/>
      <c r="IQK45" s="78"/>
      <c r="IQL45" s="78"/>
      <c r="IQM45" s="78"/>
      <c r="IQN45" s="78"/>
      <c r="IQO45" s="78"/>
      <c r="IQP45" s="78"/>
      <c r="IQQ45" s="78"/>
      <c r="IQR45" s="78"/>
      <c r="IQS45" s="78"/>
      <c r="IQT45" s="78"/>
      <c r="IQU45" s="78"/>
      <c r="IQV45" s="78"/>
      <c r="IQW45" s="78"/>
      <c r="IQX45" s="78"/>
      <c r="IQY45" s="78"/>
      <c r="IQZ45" s="78"/>
      <c r="IRA45" s="78"/>
      <c r="IRB45" s="78"/>
      <c r="IRC45" s="78"/>
      <c r="IRD45" s="78"/>
      <c r="IRE45" s="78"/>
      <c r="IRF45" s="78"/>
      <c r="IRG45" s="78"/>
      <c r="IRH45" s="78"/>
      <c r="IRI45" s="78"/>
      <c r="IRJ45" s="78"/>
      <c r="IRK45" s="78"/>
      <c r="IRL45" s="78"/>
      <c r="IRM45" s="78"/>
      <c r="IRN45" s="78"/>
      <c r="IRO45" s="78"/>
      <c r="IRP45" s="78"/>
      <c r="IRQ45" s="78"/>
      <c r="IRR45" s="78"/>
      <c r="IRS45" s="78"/>
      <c r="IRT45" s="78"/>
      <c r="IRU45" s="78"/>
      <c r="IRV45" s="78"/>
      <c r="IRW45" s="78"/>
      <c r="IRX45" s="78"/>
      <c r="IRY45" s="78"/>
      <c r="IRZ45" s="78"/>
      <c r="ISA45" s="78"/>
      <c r="ISB45" s="78"/>
      <c r="ISC45" s="78"/>
      <c r="ISD45" s="78"/>
      <c r="ISE45" s="78"/>
      <c r="ISF45" s="78"/>
      <c r="ISG45" s="78"/>
      <c r="ISH45" s="78"/>
      <c r="ISI45" s="78"/>
      <c r="ISJ45" s="78"/>
      <c r="ISK45" s="78"/>
      <c r="ISL45" s="78"/>
      <c r="ISM45" s="78"/>
      <c r="ISN45" s="78"/>
      <c r="ISO45" s="78"/>
      <c r="ISP45" s="78"/>
      <c r="ISQ45" s="78"/>
      <c r="ISR45" s="78"/>
      <c r="ISS45" s="78"/>
      <c r="IST45" s="78"/>
      <c r="ISU45" s="78"/>
      <c r="ISV45" s="78"/>
      <c r="ISW45" s="78"/>
      <c r="ISX45" s="78"/>
      <c r="ISY45" s="78"/>
      <c r="ISZ45" s="78"/>
      <c r="ITA45" s="78"/>
      <c r="ITB45" s="78"/>
      <c r="ITC45" s="78"/>
      <c r="ITD45" s="78"/>
      <c r="ITE45" s="78"/>
      <c r="ITF45" s="78"/>
      <c r="ITG45" s="78"/>
      <c r="ITH45" s="78"/>
      <c r="ITI45" s="78"/>
      <c r="ITJ45" s="78"/>
      <c r="ITK45" s="78"/>
      <c r="ITL45" s="78"/>
      <c r="ITM45" s="78"/>
      <c r="ITN45" s="78"/>
      <c r="ITO45" s="78"/>
      <c r="ITP45" s="78"/>
      <c r="ITQ45" s="78"/>
      <c r="ITR45" s="78"/>
      <c r="ITS45" s="78"/>
      <c r="ITT45" s="78"/>
      <c r="ITU45" s="78"/>
      <c r="ITV45" s="78"/>
      <c r="ITW45" s="78"/>
      <c r="ITX45" s="78"/>
      <c r="ITY45" s="78"/>
      <c r="ITZ45" s="78"/>
      <c r="IUA45" s="78"/>
      <c r="IUB45" s="78"/>
      <c r="IUC45" s="78"/>
      <c r="IUD45" s="78"/>
      <c r="IUE45" s="78"/>
      <c r="IUF45" s="78"/>
      <c r="IUG45" s="78"/>
      <c r="IUH45" s="78"/>
      <c r="IUI45" s="78"/>
      <c r="IUJ45" s="78"/>
      <c r="IUK45" s="78"/>
      <c r="IUL45" s="78"/>
      <c r="IUM45" s="78"/>
      <c r="IUN45" s="78"/>
      <c r="IUO45" s="78"/>
      <c r="IUP45" s="78"/>
      <c r="IUQ45" s="78"/>
      <c r="IUR45" s="78"/>
      <c r="IUS45" s="78"/>
      <c r="IUT45" s="78"/>
      <c r="IUU45" s="78"/>
      <c r="IUV45" s="78"/>
      <c r="IUW45" s="78"/>
      <c r="IUX45" s="78"/>
      <c r="IUY45" s="78"/>
      <c r="IUZ45" s="78"/>
      <c r="IVA45" s="78"/>
      <c r="IVB45" s="78"/>
      <c r="IVC45" s="78"/>
      <c r="IVD45" s="78"/>
      <c r="IVE45" s="78"/>
      <c r="IVF45" s="78"/>
      <c r="IVG45" s="78"/>
      <c r="IVH45" s="78"/>
      <c r="IVI45" s="78"/>
      <c r="IVJ45" s="78"/>
      <c r="IVK45" s="78"/>
      <c r="IVL45" s="78"/>
      <c r="IVM45" s="78"/>
      <c r="IVN45" s="78"/>
      <c r="IVO45" s="78"/>
      <c r="IVP45" s="78"/>
      <c r="IVQ45" s="78"/>
      <c r="IVR45" s="78"/>
      <c r="IVS45" s="78"/>
      <c r="IVT45" s="78"/>
      <c r="IVU45" s="78"/>
      <c r="IVV45" s="78"/>
      <c r="IVW45" s="78"/>
      <c r="IVX45" s="78"/>
      <c r="IVY45" s="78"/>
      <c r="IVZ45" s="78"/>
      <c r="IWA45" s="78"/>
      <c r="IWB45" s="78"/>
      <c r="IWC45" s="78"/>
      <c r="IWD45" s="78"/>
      <c r="IWE45" s="78"/>
      <c r="IWF45" s="78"/>
      <c r="IWG45" s="78"/>
      <c r="IWH45" s="78"/>
      <c r="IWI45" s="78"/>
      <c r="IWJ45" s="78"/>
      <c r="IWK45" s="78"/>
      <c r="IWL45" s="78"/>
      <c r="IWM45" s="78"/>
      <c r="IWN45" s="78"/>
      <c r="IWO45" s="78"/>
      <c r="IWP45" s="78"/>
      <c r="IWQ45" s="78"/>
      <c r="IWR45" s="78"/>
      <c r="IWS45" s="78"/>
      <c r="IWT45" s="78"/>
      <c r="IWU45" s="78"/>
      <c r="IWV45" s="78"/>
      <c r="IWW45" s="78"/>
      <c r="IWX45" s="78"/>
      <c r="IWY45" s="78"/>
      <c r="IWZ45" s="78"/>
      <c r="IXA45" s="78"/>
      <c r="IXB45" s="78"/>
      <c r="IXC45" s="78"/>
      <c r="IXD45" s="78"/>
      <c r="IXE45" s="78"/>
      <c r="IXF45" s="78"/>
      <c r="IXG45" s="78"/>
      <c r="IXH45" s="78"/>
      <c r="IXI45" s="78"/>
      <c r="IXJ45" s="78"/>
      <c r="IXK45" s="78"/>
      <c r="IXL45" s="78"/>
      <c r="IXM45" s="78"/>
      <c r="IXN45" s="78"/>
      <c r="IXO45" s="78"/>
      <c r="IXP45" s="78"/>
      <c r="IXQ45" s="78"/>
      <c r="IXR45" s="78"/>
      <c r="IXS45" s="78"/>
      <c r="IXT45" s="78"/>
      <c r="IXU45" s="78"/>
      <c r="IXV45" s="78"/>
      <c r="IXW45" s="78"/>
      <c r="IXX45" s="78"/>
      <c r="IXY45" s="78"/>
      <c r="IXZ45" s="78"/>
      <c r="IYA45" s="78"/>
      <c r="IYB45" s="78"/>
      <c r="IYC45" s="78"/>
      <c r="IYD45" s="78"/>
      <c r="IYE45" s="78"/>
      <c r="IYF45" s="78"/>
      <c r="IYG45" s="78"/>
      <c r="IYH45" s="78"/>
      <c r="IYI45" s="78"/>
      <c r="IYJ45" s="78"/>
      <c r="IYK45" s="78"/>
      <c r="IYL45" s="78"/>
      <c r="IYM45" s="78"/>
      <c r="IYN45" s="78"/>
      <c r="IYO45" s="78"/>
      <c r="IYP45" s="78"/>
      <c r="IYQ45" s="78"/>
      <c r="IYR45" s="78"/>
      <c r="IYS45" s="78"/>
      <c r="IYT45" s="78"/>
      <c r="IYU45" s="78"/>
      <c r="IYV45" s="78"/>
      <c r="IYW45" s="78"/>
      <c r="IYX45" s="78"/>
      <c r="IYY45" s="78"/>
      <c r="IYZ45" s="78"/>
      <c r="IZA45" s="78"/>
      <c r="IZB45" s="78"/>
      <c r="IZC45" s="78"/>
      <c r="IZD45" s="78"/>
      <c r="IZE45" s="78"/>
      <c r="IZF45" s="78"/>
      <c r="IZG45" s="78"/>
      <c r="IZH45" s="78"/>
      <c r="IZI45" s="78"/>
      <c r="IZJ45" s="78"/>
      <c r="IZK45" s="78"/>
      <c r="IZL45" s="78"/>
      <c r="IZM45" s="78"/>
      <c r="IZN45" s="78"/>
      <c r="IZO45" s="78"/>
      <c r="IZP45" s="78"/>
      <c r="IZQ45" s="78"/>
      <c r="IZR45" s="78"/>
      <c r="IZS45" s="78"/>
      <c r="IZT45" s="78"/>
      <c r="IZU45" s="78"/>
      <c r="IZV45" s="78"/>
      <c r="IZW45" s="78"/>
      <c r="IZX45" s="78"/>
      <c r="IZY45" s="78"/>
      <c r="IZZ45" s="78"/>
      <c r="JAA45" s="78"/>
      <c r="JAB45" s="78"/>
      <c r="JAC45" s="78"/>
      <c r="JAD45" s="78"/>
      <c r="JAE45" s="78"/>
      <c r="JAF45" s="78"/>
      <c r="JAG45" s="78"/>
      <c r="JAH45" s="78"/>
      <c r="JAI45" s="78"/>
      <c r="JAJ45" s="78"/>
      <c r="JAK45" s="78"/>
      <c r="JAL45" s="78"/>
      <c r="JAM45" s="78"/>
      <c r="JAN45" s="78"/>
      <c r="JAO45" s="78"/>
      <c r="JAP45" s="78"/>
      <c r="JAQ45" s="78"/>
      <c r="JAR45" s="78"/>
      <c r="JAS45" s="78"/>
      <c r="JAT45" s="78"/>
      <c r="JAU45" s="78"/>
      <c r="JAV45" s="78"/>
      <c r="JAW45" s="78"/>
      <c r="JAX45" s="78"/>
      <c r="JAY45" s="78"/>
      <c r="JAZ45" s="78"/>
      <c r="JBA45" s="78"/>
      <c r="JBB45" s="78"/>
      <c r="JBC45" s="78"/>
      <c r="JBD45" s="78"/>
      <c r="JBE45" s="78"/>
      <c r="JBF45" s="78"/>
      <c r="JBG45" s="78"/>
      <c r="JBH45" s="78"/>
      <c r="JBI45" s="78"/>
      <c r="JBJ45" s="78"/>
      <c r="JBK45" s="78"/>
      <c r="JBL45" s="78"/>
      <c r="JBM45" s="78"/>
      <c r="JBN45" s="78"/>
      <c r="JBO45" s="78"/>
      <c r="JBP45" s="78"/>
      <c r="JBQ45" s="78"/>
      <c r="JBR45" s="78"/>
      <c r="JBS45" s="78"/>
      <c r="JBT45" s="78"/>
      <c r="JBU45" s="78"/>
      <c r="JBV45" s="78"/>
      <c r="JBW45" s="78"/>
      <c r="JBX45" s="78"/>
      <c r="JBY45" s="78"/>
      <c r="JBZ45" s="78"/>
      <c r="JCA45" s="78"/>
      <c r="JCB45" s="78"/>
      <c r="JCC45" s="78"/>
      <c r="JCD45" s="78"/>
      <c r="JCE45" s="78"/>
      <c r="JCF45" s="78"/>
      <c r="JCG45" s="78"/>
      <c r="JCH45" s="78"/>
      <c r="JCI45" s="78"/>
      <c r="JCJ45" s="78"/>
      <c r="JCK45" s="78"/>
      <c r="JCL45" s="78"/>
      <c r="JCM45" s="78"/>
      <c r="JCN45" s="78"/>
      <c r="JCO45" s="78"/>
      <c r="JCP45" s="78"/>
      <c r="JCQ45" s="78"/>
      <c r="JCR45" s="78"/>
      <c r="JCS45" s="78"/>
      <c r="JCT45" s="78"/>
      <c r="JCU45" s="78"/>
      <c r="JCV45" s="78"/>
      <c r="JCW45" s="78"/>
      <c r="JCX45" s="78"/>
      <c r="JCY45" s="78"/>
      <c r="JCZ45" s="78"/>
      <c r="JDA45" s="78"/>
      <c r="JDB45" s="78"/>
      <c r="JDC45" s="78"/>
      <c r="JDD45" s="78"/>
      <c r="JDE45" s="78"/>
      <c r="JDF45" s="78"/>
      <c r="JDG45" s="78"/>
      <c r="JDH45" s="78"/>
      <c r="JDI45" s="78"/>
      <c r="JDJ45" s="78"/>
      <c r="JDK45" s="78"/>
      <c r="JDL45" s="78"/>
      <c r="JDM45" s="78"/>
      <c r="JDN45" s="78"/>
      <c r="JDO45" s="78"/>
      <c r="JDP45" s="78"/>
      <c r="JDQ45" s="78"/>
      <c r="JDR45" s="78"/>
      <c r="JDS45" s="78"/>
      <c r="JDT45" s="78"/>
      <c r="JDU45" s="78"/>
      <c r="JDV45" s="78"/>
      <c r="JDW45" s="78"/>
      <c r="JDX45" s="78"/>
      <c r="JDY45" s="78"/>
      <c r="JDZ45" s="78"/>
      <c r="JEA45" s="78"/>
      <c r="JEB45" s="78"/>
      <c r="JEC45" s="78"/>
      <c r="JED45" s="78"/>
      <c r="JEE45" s="78"/>
      <c r="JEF45" s="78"/>
      <c r="JEG45" s="78"/>
      <c r="JEH45" s="78"/>
      <c r="JEI45" s="78"/>
      <c r="JEJ45" s="78"/>
      <c r="JEK45" s="78"/>
      <c r="JEL45" s="78"/>
      <c r="JEM45" s="78"/>
      <c r="JEN45" s="78"/>
      <c r="JEO45" s="78"/>
      <c r="JEP45" s="78"/>
      <c r="JEQ45" s="78"/>
      <c r="JER45" s="78"/>
      <c r="JES45" s="78"/>
      <c r="JET45" s="78"/>
      <c r="JEU45" s="78"/>
      <c r="JEV45" s="78"/>
      <c r="JEW45" s="78"/>
      <c r="JEX45" s="78"/>
      <c r="JEY45" s="78"/>
      <c r="JEZ45" s="78"/>
      <c r="JFA45" s="78"/>
      <c r="JFB45" s="78"/>
      <c r="JFC45" s="78"/>
      <c r="JFD45" s="78"/>
      <c r="JFE45" s="78"/>
      <c r="JFF45" s="78"/>
      <c r="JFG45" s="78"/>
      <c r="JFH45" s="78"/>
      <c r="JFI45" s="78"/>
      <c r="JFJ45" s="78"/>
      <c r="JFK45" s="78"/>
      <c r="JFL45" s="78"/>
      <c r="JFM45" s="78"/>
      <c r="JFN45" s="78"/>
      <c r="JFO45" s="78"/>
      <c r="JFP45" s="78"/>
      <c r="JFQ45" s="78"/>
      <c r="JFR45" s="78"/>
      <c r="JFS45" s="78"/>
      <c r="JFT45" s="78"/>
      <c r="JFU45" s="78"/>
      <c r="JFV45" s="78"/>
      <c r="JFW45" s="78"/>
      <c r="JFX45" s="78"/>
      <c r="JFY45" s="78"/>
      <c r="JFZ45" s="78"/>
      <c r="JGA45" s="78"/>
      <c r="JGB45" s="78"/>
      <c r="JGC45" s="78"/>
      <c r="JGD45" s="78"/>
      <c r="JGE45" s="78"/>
      <c r="JGF45" s="78"/>
      <c r="JGG45" s="78"/>
      <c r="JGH45" s="78"/>
      <c r="JGI45" s="78"/>
      <c r="JGJ45" s="78"/>
      <c r="JGK45" s="78"/>
      <c r="JGL45" s="78"/>
      <c r="JGM45" s="78"/>
      <c r="JGN45" s="78"/>
      <c r="JGO45" s="78"/>
      <c r="JGP45" s="78"/>
      <c r="JGQ45" s="78"/>
      <c r="JGR45" s="78"/>
      <c r="JGS45" s="78"/>
      <c r="JGT45" s="78"/>
      <c r="JGU45" s="78"/>
      <c r="JGV45" s="78"/>
      <c r="JGW45" s="78"/>
      <c r="JGX45" s="78"/>
      <c r="JGY45" s="78"/>
      <c r="JGZ45" s="78"/>
      <c r="JHA45" s="78"/>
      <c r="JHB45" s="78"/>
      <c r="JHC45" s="78"/>
      <c r="JHD45" s="78"/>
      <c r="JHE45" s="78"/>
      <c r="JHF45" s="78"/>
      <c r="JHG45" s="78"/>
      <c r="JHH45" s="78"/>
      <c r="JHI45" s="78"/>
      <c r="JHJ45" s="78"/>
      <c r="JHK45" s="78"/>
      <c r="JHL45" s="78"/>
      <c r="JHM45" s="78"/>
      <c r="JHN45" s="78"/>
      <c r="JHO45" s="78"/>
      <c r="JHP45" s="78"/>
      <c r="JHQ45" s="78"/>
      <c r="JHR45" s="78"/>
      <c r="JHS45" s="78"/>
      <c r="JHT45" s="78"/>
      <c r="JHU45" s="78"/>
      <c r="JHV45" s="78"/>
      <c r="JHW45" s="78"/>
      <c r="JHX45" s="78"/>
      <c r="JHY45" s="78"/>
      <c r="JHZ45" s="78"/>
      <c r="JIA45" s="78"/>
      <c r="JIB45" s="78"/>
      <c r="JIC45" s="78"/>
      <c r="JID45" s="78"/>
      <c r="JIE45" s="78"/>
      <c r="JIF45" s="78"/>
      <c r="JIG45" s="78"/>
      <c r="JIH45" s="78"/>
      <c r="JII45" s="78"/>
      <c r="JIJ45" s="78"/>
      <c r="JIK45" s="78"/>
      <c r="JIL45" s="78"/>
      <c r="JIM45" s="78"/>
      <c r="JIN45" s="78"/>
      <c r="JIO45" s="78"/>
      <c r="JIP45" s="78"/>
      <c r="JIQ45" s="78"/>
      <c r="JIR45" s="78"/>
      <c r="JIS45" s="78"/>
      <c r="JIT45" s="78"/>
      <c r="JIU45" s="78"/>
      <c r="JIV45" s="78"/>
      <c r="JIW45" s="78"/>
      <c r="JIX45" s="78"/>
      <c r="JIY45" s="78"/>
      <c r="JIZ45" s="78"/>
      <c r="JJA45" s="78"/>
      <c r="JJB45" s="78"/>
      <c r="JJC45" s="78"/>
      <c r="JJD45" s="78"/>
      <c r="JJE45" s="78"/>
      <c r="JJF45" s="78"/>
      <c r="JJG45" s="78"/>
      <c r="JJH45" s="78"/>
      <c r="JJI45" s="78"/>
      <c r="JJJ45" s="78"/>
      <c r="JJK45" s="78"/>
      <c r="JJL45" s="78"/>
      <c r="JJM45" s="78"/>
      <c r="JJN45" s="78"/>
      <c r="JJO45" s="78"/>
      <c r="JJP45" s="78"/>
      <c r="JJQ45" s="78"/>
      <c r="JJR45" s="78"/>
      <c r="JJS45" s="78"/>
      <c r="JJT45" s="78"/>
      <c r="JJU45" s="78"/>
      <c r="JJV45" s="78"/>
      <c r="JJW45" s="78"/>
      <c r="JJX45" s="78"/>
      <c r="JJY45" s="78"/>
      <c r="JJZ45" s="78"/>
      <c r="JKA45" s="78"/>
      <c r="JKB45" s="78"/>
      <c r="JKC45" s="78"/>
      <c r="JKD45" s="78"/>
      <c r="JKE45" s="78"/>
      <c r="JKF45" s="78"/>
      <c r="JKG45" s="78"/>
      <c r="JKH45" s="78"/>
      <c r="JKI45" s="78"/>
      <c r="JKJ45" s="78"/>
      <c r="JKK45" s="78"/>
      <c r="JKL45" s="78"/>
      <c r="JKM45" s="78"/>
      <c r="JKN45" s="78"/>
      <c r="JKO45" s="78"/>
      <c r="JKP45" s="78"/>
      <c r="JKQ45" s="78"/>
      <c r="JKR45" s="78"/>
      <c r="JKS45" s="78"/>
      <c r="JKT45" s="78"/>
      <c r="JKU45" s="78"/>
      <c r="JKV45" s="78"/>
      <c r="JKW45" s="78"/>
      <c r="JKX45" s="78"/>
      <c r="JKY45" s="78"/>
      <c r="JKZ45" s="78"/>
      <c r="JLA45" s="78"/>
      <c r="JLB45" s="78"/>
      <c r="JLC45" s="78"/>
      <c r="JLD45" s="78"/>
      <c r="JLE45" s="78"/>
      <c r="JLF45" s="78"/>
      <c r="JLG45" s="78"/>
      <c r="JLH45" s="78"/>
      <c r="JLI45" s="78"/>
      <c r="JLJ45" s="78"/>
      <c r="JLK45" s="78"/>
      <c r="JLL45" s="78"/>
      <c r="JLM45" s="78"/>
      <c r="JLN45" s="78"/>
      <c r="JLO45" s="78"/>
      <c r="JLP45" s="78"/>
      <c r="JLQ45" s="78"/>
      <c r="JLR45" s="78"/>
      <c r="JLS45" s="78"/>
      <c r="JLT45" s="78"/>
      <c r="JLU45" s="78"/>
      <c r="JLV45" s="78"/>
      <c r="JLW45" s="78"/>
      <c r="JLX45" s="78"/>
      <c r="JLY45" s="78"/>
      <c r="JLZ45" s="78"/>
      <c r="JMA45" s="78"/>
      <c r="JMB45" s="78"/>
      <c r="JMC45" s="78"/>
      <c r="JMD45" s="78"/>
      <c r="JME45" s="78"/>
      <c r="JMF45" s="78"/>
      <c r="JMG45" s="78"/>
      <c r="JMH45" s="78"/>
      <c r="JMI45" s="78"/>
      <c r="JMJ45" s="78"/>
      <c r="JMK45" s="78"/>
      <c r="JML45" s="78"/>
      <c r="JMM45" s="78"/>
      <c r="JMN45" s="78"/>
      <c r="JMO45" s="78"/>
      <c r="JMP45" s="78"/>
      <c r="JMQ45" s="78"/>
      <c r="JMR45" s="78"/>
      <c r="JMS45" s="78"/>
      <c r="JMT45" s="78"/>
      <c r="JMU45" s="78"/>
      <c r="JMV45" s="78"/>
      <c r="JMW45" s="78"/>
      <c r="JMX45" s="78"/>
      <c r="JMY45" s="78"/>
      <c r="JMZ45" s="78"/>
      <c r="JNA45" s="78"/>
      <c r="JNB45" s="78"/>
      <c r="JNC45" s="78"/>
      <c r="JND45" s="78"/>
      <c r="JNE45" s="78"/>
      <c r="JNF45" s="78"/>
      <c r="JNG45" s="78"/>
      <c r="JNH45" s="78"/>
      <c r="JNI45" s="78"/>
      <c r="JNJ45" s="78"/>
      <c r="JNK45" s="78"/>
      <c r="JNL45" s="78"/>
      <c r="JNM45" s="78"/>
      <c r="JNN45" s="78"/>
      <c r="JNO45" s="78"/>
      <c r="JNP45" s="78"/>
      <c r="JNQ45" s="78"/>
      <c r="JNR45" s="78"/>
      <c r="JNS45" s="78"/>
      <c r="JNT45" s="78"/>
      <c r="JNU45" s="78"/>
      <c r="JNV45" s="78"/>
      <c r="JNW45" s="78"/>
      <c r="JNX45" s="78"/>
      <c r="JNY45" s="78"/>
      <c r="JNZ45" s="78"/>
      <c r="JOA45" s="78"/>
      <c r="JOB45" s="78"/>
      <c r="JOC45" s="78"/>
      <c r="JOD45" s="78"/>
      <c r="JOE45" s="78"/>
      <c r="JOF45" s="78"/>
      <c r="JOG45" s="78"/>
      <c r="JOH45" s="78"/>
      <c r="JOI45" s="78"/>
      <c r="JOJ45" s="78"/>
      <c r="JOK45" s="78"/>
      <c r="JOL45" s="78"/>
      <c r="JOM45" s="78"/>
      <c r="JON45" s="78"/>
      <c r="JOO45" s="78"/>
      <c r="JOP45" s="78"/>
      <c r="JOQ45" s="78"/>
      <c r="JOR45" s="78"/>
      <c r="JOS45" s="78"/>
      <c r="JOT45" s="78"/>
      <c r="JOU45" s="78"/>
      <c r="JOV45" s="78"/>
      <c r="JOW45" s="78"/>
      <c r="JOX45" s="78"/>
      <c r="JOY45" s="78"/>
      <c r="JOZ45" s="78"/>
      <c r="JPA45" s="78"/>
      <c r="JPB45" s="78"/>
      <c r="JPC45" s="78"/>
      <c r="JPD45" s="78"/>
      <c r="JPE45" s="78"/>
      <c r="JPF45" s="78"/>
      <c r="JPG45" s="78"/>
      <c r="JPH45" s="78"/>
      <c r="JPI45" s="78"/>
      <c r="JPJ45" s="78"/>
      <c r="JPK45" s="78"/>
      <c r="JPL45" s="78"/>
      <c r="JPM45" s="78"/>
      <c r="JPN45" s="78"/>
      <c r="JPO45" s="78"/>
      <c r="JPP45" s="78"/>
      <c r="JPQ45" s="78"/>
      <c r="JPR45" s="78"/>
      <c r="JPS45" s="78"/>
      <c r="JPT45" s="78"/>
      <c r="JPU45" s="78"/>
      <c r="JPV45" s="78"/>
      <c r="JPW45" s="78"/>
      <c r="JPX45" s="78"/>
      <c r="JPY45" s="78"/>
      <c r="JPZ45" s="78"/>
      <c r="JQA45" s="78"/>
      <c r="JQB45" s="78"/>
      <c r="JQC45" s="78"/>
      <c r="JQD45" s="78"/>
      <c r="JQE45" s="78"/>
      <c r="JQF45" s="78"/>
      <c r="JQG45" s="78"/>
      <c r="JQH45" s="78"/>
      <c r="JQI45" s="78"/>
      <c r="JQJ45" s="78"/>
      <c r="JQK45" s="78"/>
      <c r="JQL45" s="78"/>
      <c r="JQM45" s="78"/>
      <c r="JQN45" s="78"/>
      <c r="JQO45" s="78"/>
      <c r="JQP45" s="78"/>
      <c r="JQQ45" s="78"/>
      <c r="JQR45" s="78"/>
      <c r="JQS45" s="78"/>
      <c r="JQT45" s="78"/>
      <c r="JQU45" s="78"/>
      <c r="JQV45" s="78"/>
      <c r="JQW45" s="78"/>
      <c r="JQX45" s="78"/>
      <c r="JQY45" s="78"/>
      <c r="JQZ45" s="78"/>
      <c r="JRA45" s="78"/>
      <c r="JRB45" s="78"/>
      <c r="JRC45" s="78"/>
      <c r="JRD45" s="78"/>
      <c r="JRE45" s="78"/>
      <c r="JRF45" s="78"/>
      <c r="JRG45" s="78"/>
      <c r="JRH45" s="78"/>
      <c r="JRI45" s="78"/>
      <c r="JRJ45" s="78"/>
      <c r="JRK45" s="78"/>
      <c r="JRL45" s="78"/>
      <c r="JRM45" s="78"/>
      <c r="JRN45" s="78"/>
      <c r="JRO45" s="78"/>
      <c r="JRP45" s="78"/>
      <c r="JRQ45" s="78"/>
      <c r="JRR45" s="78"/>
      <c r="JRS45" s="78"/>
      <c r="JRT45" s="78"/>
      <c r="JRU45" s="78"/>
      <c r="JRV45" s="78"/>
      <c r="JRW45" s="78"/>
      <c r="JRX45" s="78"/>
      <c r="JRY45" s="78"/>
      <c r="JRZ45" s="78"/>
      <c r="JSA45" s="78"/>
      <c r="JSB45" s="78"/>
      <c r="JSC45" s="78"/>
      <c r="JSD45" s="78"/>
      <c r="JSE45" s="78"/>
      <c r="JSF45" s="78"/>
      <c r="JSG45" s="78"/>
      <c r="JSH45" s="78"/>
      <c r="JSI45" s="78"/>
      <c r="JSJ45" s="78"/>
      <c r="JSK45" s="78"/>
      <c r="JSL45" s="78"/>
      <c r="JSM45" s="78"/>
      <c r="JSN45" s="78"/>
      <c r="JSO45" s="78"/>
      <c r="JSP45" s="78"/>
      <c r="JSQ45" s="78"/>
      <c r="JSR45" s="78"/>
      <c r="JSS45" s="78"/>
      <c r="JST45" s="78"/>
      <c r="JSU45" s="78"/>
      <c r="JSV45" s="78"/>
      <c r="JSW45" s="78"/>
      <c r="JSX45" s="78"/>
      <c r="JSY45" s="78"/>
      <c r="JSZ45" s="78"/>
      <c r="JTA45" s="78"/>
      <c r="JTB45" s="78"/>
      <c r="JTC45" s="78"/>
      <c r="JTD45" s="78"/>
      <c r="JTE45" s="78"/>
      <c r="JTF45" s="78"/>
      <c r="JTG45" s="78"/>
      <c r="JTH45" s="78"/>
      <c r="JTI45" s="78"/>
      <c r="JTJ45" s="78"/>
      <c r="JTK45" s="78"/>
      <c r="JTL45" s="78"/>
      <c r="JTM45" s="78"/>
      <c r="JTN45" s="78"/>
      <c r="JTO45" s="78"/>
      <c r="JTP45" s="78"/>
      <c r="JTQ45" s="78"/>
      <c r="JTR45" s="78"/>
      <c r="JTS45" s="78"/>
      <c r="JTT45" s="78"/>
      <c r="JTU45" s="78"/>
      <c r="JTV45" s="78"/>
      <c r="JTW45" s="78"/>
      <c r="JTX45" s="78"/>
      <c r="JTY45" s="78"/>
      <c r="JTZ45" s="78"/>
      <c r="JUA45" s="78"/>
      <c r="JUB45" s="78"/>
      <c r="JUC45" s="78"/>
      <c r="JUD45" s="78"/>
      <c r="JUE45" s="78"/>
      <c r="JUF45" s="78"/>
      <c r="JUG45" s="78"/>
      <c r="JUH45" s="78"/>
      <c r="JUI45" s="78"/>
      <c r="JUJ45" s="78"/>
      <c r="JUK45" s="78"/>
      <c r="JUL45" s="78"/>
      <c r="JUM45" s="78"/>
      <c r="JUN45" s="78"/>
      <c r="JUO45" s="78"/>
      <c r="JUP45" s="78"/>
      <c r="JUQ45" s="78"/>
      <c r="JUR45" s="78"/>
      <c r="JUS45" s="78"/>
      <c r="JUT45" s="78"/>
      <c r="JUU45" s="78"/>
      <c r="JUV45" s="78"/>
      <c r="JUW45" s="78"/>
      <c r="JUX45" s="78"/>
      <c r="JUY45" s="78"/>
      <c r="JUZ45" s="78"/>
      <c r="JVA45" s="78"/>
      <c r="JVB45" s="78"/>
      <c r="JVC45" s="78"/>
      <c r="JVD45" s="78"/>
      <c r="JVE45" s="78"/>
      <c r="JVF45" s="78"/>
      <c r="JVG45" s="78"/>
      <c r="JVH45" s="78"/>
      <c r="JVI45" s="78"/>
      <c r="JVJ45" s="78"/>
      <c r="JVK45" s="78"/>
      <c r="JVL45" s="78"/>
      <c r="JVM45" s="78"/>
      <c r="JVN45" s="78"/>
      <c r="JVO45" s="78"/>
      <c r="JVP45" s="78"/>
      <c r="JVQ45" s="78"/>
      <c r="JVR45" s="78"/>
      <c r="JVS45" s="78"/>
      <c r="JVT45" s="78"/>
      <c r="JVU45" s="78"/>
      <c r="JVV45" s="78"/>
      <c r="JVW45" s="78"/>
      <c r="JVX45" s="78"/>
      <c r="JVY45" s="78"/>
      <c r="JVZ45" s="78"/>
      <c r="JWA45" s="78"/>
      <c r="JWB45" s="78"/>
      <c r="JWC45" s="78"/>
      <c r="JWD45" s="78"/>
      <c r="JWE45" s="78"/>
      <c r="JWF45" s="78"/>
      <c r="JWG45" s="78"/>
      <c r="JWH45" s="78"/>
      <c r="JWI45" s="78"/>
      <c r="JWJ45" s="78"/>
      <c r="JWK45" s="78"/>
      <c r="JWL45" s="78"/>
      <c r="JWM45" s="78"/>
      <c r="JWN45" s="78"/>
      <c r="JWO45" s="78"/>
      <c r="JWP45" s="78"/>
      <c r="JWQ45" s="78"/>
      <c r="JWR45" s="78"/>
      <c r="JWS45" s="78"/>
      <c r="JWT45" s="78"/>
      <c r="JWU45" s="78"/>
      <c r="JWV45" s="78"/>
      <c r="JWW45" s="78"/>
      <c r="JWX45" s="78"/>
      <c r="JWY45" s="78"/>
      <c r="JWZ45" s="78"/>
      <c r="JXA45" s="78"/>
      <c r="JXB45" s="78"/>
      <c r="JXC45" s="78"/>
      <c r="JXD45" s="78"/>
      <c r="JXE45" s="78"/>
      <c r="JXF45" s="78"/>
      <c r="JXG45" s="78"/>
      <c r="JXH45" s="78"/>
      <c r="JXI45" s="78"/>
      <c r="JXJ45" s="78"/>
      <c r="JXK45" s="78"/>
      <c r="JXL45" s="78"/>
      <c r="JXM45" s="78"/>
      <c r="JXN45" s="78"/>
      <c r="JXO45" s="78"/>
      <c r="JXP45" s="78"/>
      <c r="JXQ45" s="78"/>
      <c r="JXR45" s="78"/>
      <c r="JXS45" s="78"/>
      <c r="JXT45" s="78"/>
      <c r="JXU45" s="78"/>
      <c r="JXV45" s="78"/>
      <c r="JXW45" s="78"/>
      <c r="JXX45" s="78"/>
      <c r="JXY45" s="78"/>
      <c r="JXZ45" s="78"/>
      <c r="JYA45" s="78"/>
      <c r="JYB45" s="78"/>
      <c r="JYC45" s="78"/>
      <c r="JYD45" s="78"/>
      <c r="JYE45" s="78"/>
      <c r="JYF45" s="78"/>
      <c r="JYG45" s="78"/>
      <c r="JYH45" s="78"/>
      <c r="JYI45" s="78"/>
      <c r="JYJ45" s="78"/>
      <c r="JYK45" s="78"/>
      <c r="JYL45" s="78"/>
      <c r="JYM45" s="78"/>
      <c r="JYN45" s="78"/>
      <c r="JYO45" s="78"/>
      <c r="JYP45" s="78"/>
      <c r="JYQ45" s="78"/>
      <c r="JYR45" s="78"/>
      <c r="JYS45" s="78"/>
      <c r="JYT45" s="78"/>
      <c r="JYU45" s="78"/>
      <c r="JYV45" s="78"/>
      <c r="JYW45" s="78"/>
      <c r="JYX45" s="78"/>
      <c r="JYY45" s="78"/>
      <c r="JYZ45" s="78"/>
      <c r="JZA45" s="78"/>
      <c r="JZB45" s="78"/>
      <c r="JZC45" s="78"/>
      <c r="JZD45" s="78"/>
      <c r="JZE45" s="78"/>
      <c r="JZF45" s="78"/>
      <c r="JZG45" s="78"/>
      <c r="JZH45" s="78"/>
      <c r="JZI45" s="78"/>
      <c r="JZJ45" s="78"/>
      <c r="JZK45" s="78"/>
      <c r="JZL45" s="78"/>
      <c r="JZM45" s="78"/>
      <c r="JZN45" s="78"/>
      <c r="JZO45" s="78"/>
      <c r="JZP45" s="78"/>
      <c r="JZQ45" s="78"/>
      <c r="JZR45" s="78"/>
      <c r="JZS45" s="78"/>
      <c r="JZT45" s="78"/>
      <c r="JZU45" s="78"/>
      <c r="JZV45" s="78"/>
      <c r="JZW45" s="78"/>
      <c r="JZX45" s="78"/>
      <c r="JZY45" s="78"/>
      <c r="JZZ45" s="78"/>
      <c r="KAA45" s="78"/>
      <c r="KAB45" s="78"/>
      <c r="KAC45" s="78"/>
      <c r="KAD45" s="78"/>
      <c r="KAE45" s="78"/>
      <c r="KAF45" s="78"/>
      <c r="KAG45" s="78"/>
      <c r="KAH45" s="78"/>
      <c r="KAI45" s="78"/>
      <c r="KAJ45" s="78"/>
      <c r="KAK45" s="78"/>
      <c r="KAL45" s="78"/>
      <c r="KAM45" s="78"/>
      <c r="KAN45" s="78"/>
      <c r="KAO45" s="78"/>
      <c r="KAP45" s="78"/>
      <c r="KAQ45" s="78"/>
      <c r="KAR45" s="78"/>
      <c r="KAS45" s="78"/>
      <c r="KAT45" s="78"/>
      <c r="KAU45" s="78"/>
      <c r="KAV45" s="78"/>
      <c r="KAW45" s="78"/>
      <c r="KAX45" s="78"/>
      <c r="KAY45" s="78"/>
      <c r="KAZ45" s="78"/>
      <c r="KBA45" s="78"/>
      <c r="KBB45" s="78"/>
      <c r="KBC45" s="78"/>
      <c r="KBD45" s="78"/>
      <c r="KBE45" s="78"/>
      <c r="KBF45" s="78"/>
      <c r="KBG45" s="78"/>
      <c r="KBH45" s="78"/>
      <c r="KBI45" s="78"/>
      <c r="KBJ45" s="78"/>
      <c r="KBK45" s="78"/>
      <c r="KBL45" s="78"/>
      <c r="KBM45" s="78"/>
      <c r="KBN45" s="78"/>
      <c r="KBO45" s="78"/>
      <c r="KBP45" s="78"/>
      <c r="KBQ45" s="78"/>
      <c r="KBR45" s="78"/>
      <c r="KBS45" s="78"/>
      <c r="KBT45" s="78"/>
      <c r="KBU45" s="78"/>
      <c r="KBV45" s="78"/>
      <c r="KBW45" s="78"/>
      <c r="KBX45" s="78"/>
      <c r="KBY45" s="78"/>
      <c r="KBZ45" s="78"/>
      <c r="KCA45" s="78"/>
      <c r="KCB45" s="78"/>
      <c r="KCC45" s="78"/>
      <c r="KCD45" s="78"/>
      <c r="KCE45" s="78"/>
      <c r="KCF45" s="78"/>
      <c r="KCG45" s="78"/>
      <c r="KCH45" s="78"/>
      <c r="KCI45" s="78"/>
      <c r="KCJ45" s="78"/>
      <c r="KCK45" s="78"/>
      <c r="KCL45" s="78"/>
      <c r="KCM45" s="78"/>
      <c r="KCN45" s="78"/>
      <c r="KCO45" s="78"/>
      <c r="KCP45" s="78"/>
      <c r="KCQ45" s="78"/>
      <c r="KCR45" s="78"/>
      <c r="KCS45" s="78"/>
      <c r="KCT45" s="78"/>
      <c r="KCU45" s="78"/>
      <c r="KCV45" s="78"/>
      <c r="KCW45" s="78"/>
      <c r="KCX45" s="78"/>
      <c r="KCY45" s="78"/>
      <c r="KCZ45" s="78"/>
      <c r="KDA45" s="78"/>
      <c r="KDB45" s="78"/>
      <c r="KDC45" s="78"/>
      <c r="KDD45" s="78"/>
      <c r="KDE45" s="78"/>
      <c r="KDF45" s="78"/>
      <c r="KDG45" s="78"/>
      <c r="KDH45" s="78"/>
      <c r="KDI45" s="78"/>
      <c r="KDJ45" s="78"/>
      <c r="KDK45" s="78"/>
      <c r="KDL45" s="78"/>
      <c r="KDM45" s="78"/>
      <c r="KDN45" s="78"/>
      <c r="KDO45" s="78"/>
      <c r="KDP45" s="78"/>
      <c r="KDQ45" s="78"/>
      <c r="KDR45" s="78"/>
      <c r="KDS45" s="78"/>
      <c r="KDT45" s="78"/>
      <c r="KDU45" s="78"/>
      <c r="KDV45" s="78"/>
      <c r="KDW45" s="78"/>
      <c r="KDX45" s="78"/>
      <c r="KDY45" s="78"/>
      <c r="KDZ45" s="78"/>
      <c r="KEA45" s="78"/>
      <c r="KEB45" s="78"/>
      <c r="KEC45" s="78"/>
      <c r="KED45" s="78"/>
      <c r="KEE45" s="78"/>
      <c r="KEF45" s="78"/>
      <c r="KEG45" s="78"/>
      <c r="KEH45" s="78"/>
      <c r="KEI45" s="78"/>
      <c r="KEJ45" s="78"/>
      <c r="KEK45" s="78"/>
      <c r="KEL45" s="78"/>
      <c r="KEM45" s="78"/>
      <c r="KEN45" s="78"/>
      <c r="KEO45" s="78"/>
      <c r="KEP45" s="78"/>
      <c r="KEQ45" s="78"/>
      <c r="KER45" s="78"/>
      <c r="KES45" s="78"/>
      <c r="KET45" s="78"/>
      <c r="KEU45" s="78"/>
      <c r="KEV45" s="78"/>
      <c r="KEW45" s="78"/>
      <c r="KEX45" s="78"/>
      <c r="KEY45" s="78"/>
      <c r="KEZ45" s="78"/>
      <c r="KFA45" s="78"/>
      <c r="KFB45" s="78"/>
      <c r="KFC45" s="78"/>
      <c r="KFD45" s="78"/>
      <c r="KFE45" s="78"/>
      <c r="KFF45" s="78"/>
      <c r="KFG45" s="78"/>
      <c r="KFH45" s="78"/>
      <c r="KFI45" s="78"/>
      <c r="KFJ45" s="78"/>
      <c r="KFK45" s="78"/>
      <c r="KFL45" s="78"/>
      <c r="KFM45" s="78"/>
      <c r="KFN45" s="78"/>
      <c r="KFO45" s="78"/>
      <c r="KFP45" s="78"/>
      <c r="KFQ45" s="78"/>
      <c r="KFR45" s="78"/>
      <c r="KFS45" s="78"/>
      <c r="KFT45" s="78"/>
      <c r="KFU45" s="78"/>
      <c r="KFV45" s="78"/>
      <c r="KFW45" s="78"/>
      <c r="KFX45" s="78"/>
      <c r="KFY45" s="78"/>
      <c r="KFZ45" s="78"/>
      <c r="KGA45" s="78"/>
      <c r="KGB45" s="78"/>
      <c r="KGC45" s="78"/>
      <c r="KGD45" s="78"/>
      <c r="KGE45" s="78"/>
      <c r="KGF45" s="78"/>
      <c r="KGG45" s="78"/>
      <c r="KGH45" s="78"/>
      <c r="KGI45" s="78"/>
      <c r="KGJ45" s="78"/>
      <c r="KGK45" s="78"/>
      <c r="KGL45" s="78"/>
      <c r="KGM45" s="78"/>
      <c r="KGN45" s="78"/>
      <c r="KGO45" s="78"/>
      <c r="KGP45" s="78"/>
      <c r="KGQ45" s="78"/>
      <c r="KGR45" s="78"/>
      <c r="KGS45" s="78"/>
      <c r="KGT45" s="78"/>
      <c r="KGU45" s="78"/>
      <c r="KGV45" s="78"/>
      <c r="KGW45" s="78"/>
      <c r="KGX45" s="78"/>
      <c r="KGY45" s="78"/>
      <c r="KGZ45" s="78"/>
      <c r="KHA45" s="78"/>
      <c r="KHB45" s="78"/>
      <c r="KHC45" s="78"/>
      <c r="KHD45" s="78"/>
      <c r="KHE45" s="78"/>
      <c r="KHF45" s="78"/>
      <c r="KHG45" s="78"/>
      <c r="KHH45" s="78"/>
      <c r="KHI45" s="78"/>
      <c r="KHJ45" s="78"/>
      <c r="KHK45" s="78"/>
      <c r="KHL45" s="78"/>
      <c r="KHM45" s="78"/>
      <c r="KHN45" s="78"/>
      <c r="KHO45" s="78"/>
      <c r="KHP45" s="78"/>
      <c r="KHQ45" s="78"/>
      <c r="KHR45" s="78"/>
      <c r="KHS45" s="78"/>
      <c r="KHT45" s="78"/>
      <c r="KHU45" s="78"/>
      <c r="KHV45" s="78"/>
      <c r="KHW45" s="78"/>
      <c r="KHX45" s="78"/>
      <c r="KHY45" s="78"/>
      <c r="KHZ45" s="78"/>
      <c r="KIA45" s="78"/>
      <c r="KIB45" s="78"/>
      <c r="KIC45" s="78"/>
      <c r="KID45" s="78"/>
      <c r="KIE45" s="78"/>
      <c r="KIF45" s="78"/>
      <c r="KIG45" s="78"/>
      <c r="KIH45" s="78"/>
      <c r="KII45" s="78"/>
      <c r="KIJ45" s="78"/>
      <c r="KIK45" s="78"/>
      <c r="KIL45" s="78"/>
      <c r="KIM45" s="78"/>
      <c r="KIN45" s="78"/>
      <c r="KIO45" s="78"/>
      <c r="KIP45" s="78"/>
      <c r="KIQ45" s="78"/>
      <c r="KIR45" s="78"/>
      <c r="KIS45" s="78"/>
      <c r="KIT45" s="78"/>
      <c r="KIU45" s="78"/>
      <c r="KIV45" s="78"/>
      <c r="KIW45" s="78"/>
      <c r="KIX45" s="78"/>
      <c r="KIY45" s="78"/>
      <c r="KIZ45" s="78"/>
      <c r="KJA45" s="78"/>
      <c r="KJB45" s="78"/>
      <c r="KJC45" s="78"/>
      <c r="KJD45" s="78"/>
      <c r="KJE45" s="78"/>
      <c r="KJF45" s="78"/>
      <c r="KJG45" s="78"/>
      <c r="KJH45" s="78"/>
      <c r="KJI45" s="78"/>
      <c r="KJJ45" s="78"/>
      <c r="KJK45" s="78"/>
      <c r="KJL45" s="78"/>
      <c r="KJM45" s="78"/>
      <c r="KJN45" s="78"/>
      <c r="KJO45" s="78"/>
      <c r="KJP45" s="78"/>
      <c r="KJQ45" s="78"/>
      <c r="KJR45" s="78"/>
      <c r="KJS45" s="78"/>
      <c r="KJT45" s="78"/>
      <c r="KJU45" s="78"/>
      <c r="KJV45" s="78"/>
      <c r="KJW45" s="78"/>
      <c r="KJX45" s="78"/>
      <c r="KJY45" s="78"/>
      <c r="KJZ45" s="78"/>
      <c r="KKA45" s="78"/>
      <c r="KKB45" s="78"/>
      <c r="KKC45" s="78"/>
      <c r="KKD45" s="78"/>
      <c r="KKE45" s="78"/>
      <c r="KKF45" s="78"/>
      <c r="KKG45" s="78"/>
      <c r="KKH45" s="78"/>
      <c r="KKI45" s="78"/>
      <c r="KKJ45" s="78"/>
      <c r="KKK45" s="78"/>
      <c r="KKL45" s="78"/>
      <c r="KKM45" s="78"/>
      <c r="KKN45" s="78"/>
      <c r="KKO45" s="78"/>
      <c r="KKP45" s="78"/>
      <c r="KKQ45" s="78"/>
      <c r="KKR45" s="78"/>
      <c r="KKS45" s="78"/>
      <c r="KKT45" s="78"/>
      <c r="KKU45" s="78"/>
      <c r="KKV45" s="78"/>
      <c r="KKW45" s="78"/>
      <c r="KKX45" s="78"/>
      <c r="KKY45" s="78"/>
      <c r="KKZ45" s="78"/>
      <c r="KLA45" s="78"/>
      <c r="KLB45" s="78"/>
      <c r="KLC45" s="78"/>
      <c r="KLD45" s="78"/>
      <c r="KLE45" s="78"/>
      <c r="KLF45" s="78"/>
      <c r="KLG45" s="78"/>
      <c r="KLH45" s="78"/>
      <c r="KLI45" s="78"/>
      <c r="KLJ45" s="78"/>
      <c r="KLK45" s="78"/>
      <c r="KLL45" s="78"/>
      <c r="KLM45" s="78"/>
      <c r="KLN45" s="78"/>
      <c r="KLO45" s="78"/>
      <c r="KLP45" s="78"/>
      <c r="KLQ45" s="78"/>
      <c r="KLR45" s="78"/>
      <c r="KLS45" s="78"/>
      <c r="KLT45" s="78"/>
      <c r="KLU45" s="78"/>
      <c r="KLV45" s="78"/>
      <c r="KLW45" s="78"/>
      <c r="KLX45" s="78"/>
      <c r="KLY45" s="78"/>
      <c r="KLZ45" s="78"/>
      <c r="KMA45" s="78"/>
      <c r="KMB45" s="78"/>
      <c r="KMC45" s="78"/>
      <c r="KMD45" s="78"/>
      <c r="KME45" s="78"/>
      <c r="KMF45" s="78"/>
      <c r="KMG45" s="78"/>
      <c r="KMH45" s="78"/>
      <c r="KMI45" s="78"/>
      <c r="KMJ45" s="78"/>
      <c r="KMK45" s="78"/>
      <c r="KML45" s="78"/>
      <c r="KMM45" s="78"/>
      <c r="KMN45" s="78"/>
      <c r="KMO45" s="78"/>
      <c r="KMP45" s="78"/>
      <c r="KMQ45" s="78"/>
      <c r="KMR45" s="78"/>
      <c r="KMS45" s="78"/>
      <c r="KMT45" s="78"/>
      <c r="KMU45" s="78"/>
      <c r="KMV45" s="78"/>
      <c r="KMW45" s="78"/>
      <c r="KMX45" s="78"/>
      <c r="KMY45" s="78"/>
      <c r="KMZ45" s="78"/>
      <c r="KNA45" s="78"/>
      <c r="KNB45" s="78"/>
      <c r="KNC45" s="78"/>
      <c r="KND45" s="78"/>
      <c r="KNE45" s="78"/>
      <c r="KNF45" s="78"/>
      <c r="KNG45" s="78"/>
      <c r="KNH45" s="78"/>
      <c r="KNI45" s="78"/>
      <c r="KNJ45" s="78"/>
      <c r="KNK45" s="78"/>
      <c r="KNL45" s="78"/>
      <c r="KNM45" s="78"/>
      <c r="KNN45" s="78"/>
      <c r="KNO45" s="78"/>
      <c r="KNP45" s="78"/>
      <c r="KNQ45" s="78"/>
      <c r="KNR45" s="78"/>
      <c r="KNS45" s="78"/>
      <c r="KNT45" s="78"/>
      <c r="KNU45" s="78"/>
      <c r="KNV45" s="78"/>
      <c r="KNW45" s="78"/>
      <c r="KNX45" s="78"/>
      <c r="KNY45" s="78"/>
      <c r="KNZ45" s="78"/>
      <c r="KOA45" s="78"/>
      <c r="KOB45" s="78"/>
      <c r="KOC45" s="78"/>
      <c r="KOD45" s="78"/>
      <c r="KOE45" s="78"/>
      <c r="KOF45" s="78"/>
      <c r="KOG45" s="78"/>
      <c r="KOH45" s="78"/>
      <c r="KOI45" s="78"/>
      <c r="KOJ45" s="78"/>
      <c r="KOK45" s="78"/>
      <c r="KOL45" s="78"/>
      <c r="KOM45" s="78"/>
      <c r="KON45" s="78"/>
      <c r="KOO45" s="78"/>
      <c r="KOP45" s="78"/>
      <c r="KOQ45" s="78"/>
      <c r="KOR45" s="78"/>
      <c r="KOS45" s="78"/>
      <c r="KOT45" s="78"/>
      <c r="KOU45" s="78"/>
      <c r="KOV45" s="78"/>
      <c r="KOW45" s="78"/>
      <c r="KOX45" s="78"/>
      <c r="KOY45" s="78"/>
      <c r="KOZ45" s="78"/>
      <c r="KPA45" s="78"/>
      <c r="KPB45" s="78"/>
      <c r="KPC45" s="78"/>
      <c r="KPD45" s="78"/>
      <c r="KPE45" s="78"/>
      <c r="KPF45" s="78"/>
      <c r="KPG45" s="78"/>
      <c r="KPH45" s="78"/>
      <c r="KPI45" s="78"/>
      <c r="KPJ45" s="78"/>
      <c r="KPK45" s="78"/>
      <c r="KPL45" s="78"/>
      <c r="KPM45" s="78"/>
      <c r="KPN45" s="78"/>
      <c r="KPO45" s="78"/>
      <c r="KPP45" s="78"/>
      <c r="KPQ45" s="78"/>
      <c r="KPR45" s="78"/>
      <c r="KPS45" s="78"/>
      <c r="KPT45" s="78"/>
      <c r="KPU45" s="78"/>
      <c r="KPV45" s="78"/>
      <c r="KPW45" s="78"/>
      <c r="KPX45" s="78"/>
      <c r="KPY45" s="78"/>
      <c r="KPZ45" s="78"/>
      <c r="KQA45" s="78"/>
      <c r="KQB45" s="78"/>
      <c r="KQC45" s="78"/>
      <c r="KQD45" s="78"/>
      <c r="KQE45" s="78"/>
      <c r="KQF45" s="78"/>
      <c r="KQG45" s="78"/>
      <c r="KQH45" s="78"/>
      <c r="KQI45" s="78"/>
      <c r="KQJ45" s="78"/>
      <c r="KQK45" s="78"/>
      <c r="KQL45" s="78"/>
      <c r="KQM45" s="78"/>
      <c r="KQN45" s="78"/>
      <c r="KQO45" s="78"/>
      <c r="KQP45" s="78"/>
      <c r="KQQ45" s="78"/>
      <c r="KQR45" s="78"/>
      <c r="KQS45" s="78"/>
      <c r="KQT45" s="78"/>
      <c r="KQU45" s="78"/>
      <c r="KQV45" s="78"/>
      <c r="KQW45" s="78"/>
      <c r="KQX45" s="78"/>
      <c r="KQY45" s="78"/>
      <c r="KQZ45" s="78"/>
      <c r="KRA45" s="78"/>
      <c r="KRB45" s="78"/>
      <c r="KRC45" s="78"/>
      <c r="KRD45" s="78"/>
      <c r="KRE45" s="78"/>
      <c r="KRF45" s="78"/>
      <c r="KRG45" s="78"/>
      <c r="KRH45" s="78"/>
      <c r="KRI45" s="78"/>
      <c r="KRJ45" s="78"/>
      <c r="KRK45" s="78"/>
      <c r="KRL45" s="78"/>
      <c r="KRM45" s="78"/>
      <c r="KRN45" s="78"/>
      <c r="KRO45" s="78"/>
      <c r="KRP45" s="78"/>
      <c r="KRQ45" s="78"/>
      <c r="KRR45" s="78"/>
      <c r="KRS45" s="78"/>
      <c r="KRT45" s="78"/>
      <c r="KRU45" s="78"/>
      <c r="KRV45" s="78"/>
      <c r="KRW45" s="78"/>
      <c r="KRX45" s="78"/>
      <c r="KRY45" s="78"/>
      <c r="KRZ45" s="78"/>
      <c r="KSA45" s="78"/>
      <c r="KSB45" s="78"/>
      <c r="KSC45" s="78"/>
      <c r="KSD45" s="78"/>
      <c r="KSE45" s="78"/>
      <c r="KSF45" s="78"/>
      <c r="KSG45" s="78"/>
      <c r="KSH45" s="78"/>
      <c r="KSI45" s="78"/>
      <c r="KSJ45" s="78"/>
      <c r="KSK45" s="78"/>
      <c r="KSL45" s="78"/>
      <c r="KSM45" s="78"/>
      <c r="KSN45" s="78"/>
      <c r="KSO45" s="78"/>
      <c r="KSP45" s="78"/>
      <c r="KSQ45" s="78"/>
      <c r="KSR45" s="78"/>
      <c r="KSS45" s="78"/>
      <c r="KST45" s="78"/>
      <c r="KSU45" s="78"/>
      <c r="KSV45" s="78"/>
      <c r="KSW45" s="78"/>
      <c r="KSX45" s="78"/>
      <c r="KSY45" s="78"/>
      <c r="KSZ45" s="78"/>
      <c r="KTA45" s="78"/>
      <c r="KTB45" s="78"/>
      <c r="KTC45" s="78"/>
      <c r="KTD45" s="78"/>
      <c r="KTE45" s="78"/>
      <c r="KTF45" s="78"/>
      <c r="KTG45" s="78"/>
      <c r="KTH45" s="78"/>
      <c r="KTI45" s="78"/>
      <c r="KTJ45" s="78"/>
      <c r="KTK45" s="78"/>
      <c r="KTL45" s="78"/>
      <c r="KTM45" s="78"/>
      <c r="KTN45" s="78"/>
      <c r="KTO45" s="78"/>
      <c r="KTP45" s="78"/>
      <c r="KTQ45" s="78"/>
      <c r="KTR45" s="78"/>
      <c r="KTS45" s="78"/>
      <c r="KTT45" s="78"/>
      <c r="KTU45" s="78"/>
      <c r="KTV45" s="78"/>
      <c r="KTW45" s="78"/>
      <c r="KTX45" s="78"/>
      <c r="KTY45" s="78"/>
      <c r="KTZ45" s="78"/>
      <c r="KUA45" s="78"/>
      <c r="KUB45" s="78"/>
      <c r="KUC45" s="78"/>
      <c r="KUD45" s="78"/>
      <c r="KUE45" s="78"/>
      <c r="KUF45" s="78"/>
      <c r="KUG45" s="78"/>
      <c r="KUH45" s="78"/>
      <c r="KUI45" s="78"/>
      <c r="KUJ45" s="78"/>
      <c r="KUK45" s="78"/>
      <c r="KUL45" s="78"/>
      <c r="KUM45" s="78"/>
      <c r="KUN45" s="78"/>
      <c r="KUO45" s="78"/>
      <c r="KUP45" s="78"/>
      <c r="KUQ45" s="78"/>
      <c r="KUR45" s="78"/>
      <c r="KUS45" s="78"/>
      <c r="KUT45" s="78"/>
      <c r="KUU45" s="78"/>
      <c r="KUV45" s="78"/>
      <c r="KUW45" s="78"/>
      <c r="KUX45" s="78"/>
      <c r="KUY45" s="78"/>
      <c r="KUZ45" s="78"/>
      <c r="KVA45" s="78"/>
      <c r="KVB45" s="78"/>
      <c r="KVC45" s="78"/>
      <c r="KVD45" s="78"/>
      <c r="KVE45" s="78"/>
      <c r="KVF45" s="78"/>
      <c r="KVG45" s="78"/>
      <c r="KVH45" s="78"/>
      <c r="KVI45" s="78"/>
      <c r="KVJ45" s="78"/>
      <c r="KVK45" s="78"/>
      <c r="KVL45" s="78"/>
      <c r="KVM45" s="78"/>
      <c r="KVN45" s="78"/>
      <c r="KVO45" s="78"/>
      <c r="KVP45" s="78"/>
      <c r="KVQ45" s="78"/>
      <c r="KVR45" s="78"/>
      <c r="KVS45" s="78"/>
      <c r="KVT45" s="78"/>
      <c r="KVU45" s="78"/>
      <c r="KVV45" s="78"/>
      <c r="KVW45" s="78"/>
      <c r="KVX45" s="78"/>
      <c r="KVY45" s="78"/>
      <c r="KVZ45" s="78"/>
      <c r="KWA45" s="78"/>
      <c r="KWB45" s="78"/>
      <c r="KWC45" s="78"/>
      <c r="KWD45" s="78"/>
      <c r="KWE45" s="78"/>
      <c r="KWF45" s="78"/>
      <c r="KWG45" s="78"/>
      <c r="KWH45" s="78"/>
      <c r="KWI45" s="78"/>
      <c r="KWJ45" s="78"/>
      <c r="KWK45" s="78"/>
      <c r="KWL45" s="78"/>
      <c r="KWM45" s="78"/>
      <c r="KWN45" s="78"/>
      <c r="KWO45" s="78"/>
      <c r="KWP45" s="78"/>
      <c r="KWQ45" s="78"/>
      <c r="KWR45" s="78"/>
      <c r="KWS45" s="78"/>
      <c r="KWT45" s="78"/>
      <c r="KWU45" s="78"/>
      <c r="KWV45" s="78"/>
      <c r="KWW45" s="78"/>
      <c r="KWX45" s="78"/>
      <c r="KWY45" s="78"/>
      <c r="KWZ45" s="78"/>
      <c r="KXA45" s="78"/>
      <c r="KXB45" s="78"/>
      <c r="KXC45" s="78"/>
      <c r="KXD45" s="78"/>
      <c r="KXE45" s="78"/>
      <c r="KXF45" s="78"/>
      <c r="KXG45" s="78"/>
      <c r="KXH45" s="78"/>
      <c r="KXI45" s="78"/>
      <c r="KXJ45" s="78"/>
      <c r="KXK45" s="78"/>
      <c r="KXL45" s="78"/>
      <c r="KXM45" s="78"/>
      <c r="KXN45" s="78"/>
      <c r="KXO45" s="78"/>
      <c r="KXP45" s="78"/>
      <c r="KXQ45" s="78"/>
      <c r="KXR45" s="78"/>
      <c r="KXS45" s="78"/>
      <c r="KXT45" s="78"/>
      <c r="KXU45" s="78"/>
      <c r="KXV45" s="78"/>
      <c r="KXW45" s="78"/>
      <c r="KXX45" s="78"/>
      <c r="KXY45" s="78"/>
      <c r="KXZ45" s="78"/>
      <c r="KYA45" s="78"/>
      <c r="KYB45" s="78"/>
      <c r="KYC45" s="78"/>
      <c r="KYD45" s="78"/>
      <c r="KYE45" s="78"/>
      <c r="KYF45" s="78"/>
      <c r="KYG45" s="78"/>
      <c r="KYH45" s="78"/>
      <c r="KYI45" s="78"/>
      <c r="KYJ45" s="78"/>
      <c r="KYK45" s="78"/>
      <c r="KYL45" s="78"/>
      <c r="KYM45" s="78"/>
      <c r="KYN45" s="78"/>
      <c r="KYO45" s="78"/>
      <c r="KYP45" s="78"/>
      <c r="KYQ45" s="78"/>
      <c r="KYR45" s="78"/>
      <c r="KYS45" s="78"/>
      <c r="KYT45" s="78"/>
      <c r="KYU45" s="78"/>
      <c r="KYV45" s="78"/>
      <c r="KYW45" s="78"/>
      <c r="KYX45" s="78"/>
      <c r="KYY45" s="78"/>
      <c r="KYZ45" s="78"/>
      <c r="KZA45" s="78"/>
      <c r="KZB45" s="78"/>
      <c r="KZC45" s="78"/>
      <c r="KZD45" s="78"/>
      <c r="KZE45" s="78"/>
      <c r="KZF45" s="78"/>
      <c r="KZG45" s="78"/>
      <c r="KZH45" s="78"/>
      <c r="KZI45" s="78"/>
      <c r="KZJ45" s="78"/>
      <c r="KZK45" s="78"/>
      <c r="KZL45" s="78"/>
      <c r="KZM45" s="78"/>
      <c r="KZN45" s="78"/>
      <c r="KZO45" s="78"/>
      <c r="KZP45" s="78"/>
      <c r="KZQ45" s="78"/>
      <c r="KZR45" s="78"/>
      <c r="KZS45" s="78"/>
      <c r="KZT45" s="78"/>
      <c r="KZU45" s="78"/>
      <c r="KZV45" s="78"/>
      <c r="KZW45" s="78"/>
      <c r="KZX45" s="78"/>
      <c r="KZY45" s="78"/>
      <c r="KZZ45" s="78"/>
      <c r="LAA45" s="78"/>
      <c r="LAB45" s="78"/>
      <c r="LAC45" s="78"/>
      <c r="LAD45" s="78"/>
      <c r="LAE45" s="78"/>
      <c r="LAF45" s="78"/>
      <c r="LAG45" s="78"/>
      <c r="LAH45" s="78"/>
      <c r="LAI45" s="78"/>
      <c r="LAJ45" s="78"/>
      <c r="LAK45" s="78"/>
      <c r="LAL45" s="78"/>
      <c r="LAM45" s="78"/>
      <c r="LAN45" s="78"/>
      <c r="LAO45" s="78"/>
      <c r="LAP45" s="78"/>
      <c r="LAQ45" s="78"/>
      <c r="LAR45" s="78"/>
      <c r="LAS45" s="78"/>
      <c r="LAT45" s="78"/>
      <c r="LAU45" s="78"/>
      <c r="LAV45" s="78"/>
      <c r="LAW45" s="78"/>
      <c r="LAX45" s="78"/>
      <c r="LAY45" s="78"/>
      <c r="LAZ45" s="78"/>
      <c r="LBA45" s="78"/>
      <c r="LBB45" s="78"/>
      <c r="LBC45" s="78"/>
      <c r="LBD45" s="78"/>
      <c r="LBE45" s="78"/>
      <c r="LBF45" s="78"/>
      <c r="LBG45" s="78"/>
      <c r="LBH45" s="78"/>
      <c r="LBI45" s="78"/>
      <c r="LBJ45" s="78"/>
      <c r="LBK45" s="78"/>
      <c r="LBL45" s="78"/>
      <c r="LBM45" s="78"/>
      <c r="LBN45" s="78"/>
      <c r="LBO45" s="78"/>
      <c r="LBP45" s="78"/>
      <c r="LBQ45" s="78"/>
      <c r="LBR45" s="78"/>
      <c r="LBS45" s="78"/>
      <c r="LBT45" s="78"/>
      <c r="LBU45" s="78"/>
      <c r="LBV45" s="78"/>
      <c r="LBW45" s="78"/>
      <c r="LBX45" s="78"/>
      <c r="LBY45" s="78"/>
      <c r="LBZ45" s="78"/>
      <c r="LCA45" s="78"/>
      <c r="LCB45" s="78"/>
      <c r="LCC45" s="78"/>
      <c r="LCD45" s="78"/>
      <c r="LCE45" s="78"/>
      <c r="LCF45" s="78"/>
      <c r="LCG45" s="78"/>
      <c r="LCH45" s="78"/>
      <c r="LCI45" s="78"/>
      <c r="LCJ45" s="78"/>
      <c r="LCK45" s="78"/>
      <c r="LCL45" s="78"/>
      <c r="LCM45" s="78"/>
      <c r="LCN45" s="78"/>
      <c r="LCO45" s="78"/>
      <c r="LCP45" s="78"/>
      <c r="LCQ45" s="78"/>
      <c r="LCR45" s="78"/>
      <c r="LCS45" s="78"/>
      <c r="LCT45" s="78"/>
      <c r="LCU45" s="78"/>
      <c r="LCV45" s="78"/>
      <c r="LCW45" s="78"/>
      <c r="LCX45" s="78"/>
      <c r="LCY45" s="78"/>
      <c r="LCZ45" s="78"/>
      <c r="LDA45" s="78"/>
      <c r="LDB45" s="78"/>
      <c r="LDC45" s="78"/>
      <c r="LDD45" s="78"/>
      <c r="LDE45" s="78"/>
      <c r="LDF45" s="78"/>
      <c r="LDG45" s="78"/>
      <c r="LDH45" s="78"/>
      <c r="LDI45" s="78"/>
      <c r="LDJ45" s="78"/>
      <c r="LDK45" s="78"/>
      <c r="LDL45" s="78"/>
      <c r="LDM45" s="78"/>
      <c r="LDN45" s="78"/>
      <c r="LDO45" s="78"/>
      <c r="LDP45" s="78"/>
      <c r="LDQ45" s="78"/>
      <c r="LDR45" s="78"/>
      <c r="LDS45" s="78"/>
      <c r="LDT45" s="78"/>
      <c r="LDU45" s="78"/>
      <c r="LDV45" s="78"/>
      <c r="LDW45" s="78"/>
      <c r="LDX45" s="78"/>
      <c r="LDY45" s="78"/>
      <c r="LDZ45" s="78"/>
      <c r="LEA45" s="78"/>
      <c r="LEB45" s="78"/>
      <c r="LEC45" s="78"/>
      <c r="LED45" s="78"/>
      <c r="LEE45" s="78"/>
      <c r="LEF45" s="78"/>
      <c r="LEG45" s="78"/>
      <c r="LEH45" s="78"/>
      <c r="LEI45" s="78"/>
      <c r="LEJ45" s="78"/>
      <c r="LEK45" s="78"/>
      <c r="LEL45" s="78"/>
      <c r="LEM45" s="78"/>
      <c r="LEN45" s="78"/>
      <c r="LEO45" s="78"/>
      <c r="LEP45" s="78"/>
      <c r="LEQ45" s="78"/>
      <c r="LER45" s="78"/>
      <c r="LES45" s="78"/>
      <c r="LET45" s="78"/>
      <c r="LEU45" s="78"/>
      <c r="LEV45" s="78"/>
      <c r="LEW45" s="78"/>
      <c r="LEX45" s="78"/>
      <c r="LEY45" s="78"/>
      <c r="LEZ45" s="78"/>
      <c r="LFA45" s="78"/>
      <c r="LFB45" s="78"/>
      <c r="LFC45" s="78"/>
      <c r="LFD45" s="78"/>
      <c r="LFE45" s="78"/>
      <c r="LFF45" s="78"/>
      <c r="LFG45" s="78"/>
      <c r="LFH45" s="78"/>
      <c r="LFI45" s="78"/>
      <c r="LFJ45" s="78"/>
      <c r="LFK45" s="78"/>
      <c r="LFL45" s="78"/>
      <c r="LFM45" s="78"/>
      <c r="LFN45" s="78"/>
      <c r="LFO45" s="78"/>
      <c r="LFP45" s="78"/>
      <c r="LFQ45" s="78"/>
      <c r="LFR45" s="78"/>
      <c r="LFS45" s="78"/>
      <c r="LFT45" s="78"/>
      <c r="LFU45" s="78"/>
      <c r="LFV45" s="78"/>
      <c r="LFW45" s="78"/>
      <c r="LFX45" s="78"/>
      <c r="LFY45" s="78"/>
      <c r="LFZ45" s="78"/>
      <c r="LGA45" s="78"/>
      <c r="LGB45" s="78"/>
      <c r="LGC45" s="78"/>
      <c r="LGD45" s="78"/>
      <c r="LGE45" s="78"/>
      <c r="LGF45" s="78"/>
      <c r="LGG45" s="78"/>
      <c r="LGH45" s="78"/>
      <c r="LGI45" s="78"/>
      <c r="LGJ45" s="78"/>
      <c r="LGK45" s="78"/>
      <c r="LGL45" s="78"/>
      <c r="LGM45" s="78"/>
      <c r="LGN45" s="78"/>
      <c r="LGO45" s="78"/>
      <c r="LGP45" s="78"/>
      <c r="LGQ45" s="78"/>
      <c r="LGR45" s="78"/>
      <c r="LGS45" s="78"/>
      <c r="LGT45" s="78"/>
      <c r="LGU45" s="78"/>
      <c r="LGV45" s="78"/>
      <c r="LGW45" s="78"/>
      <c r="LGX45" s="78"/>
      <c r="LGY45" s="78"/>
      <c r="LGZ45" s="78"/>
      <c r="LHA45" s="78"/>
      <c r="LHB45" s="78"/>
      <c r="LHC45" s="78"/>
      <c r="LHD45" s="78"/>
      <c r="LHE45" s="78"/>
      <c r="LHF45" s="78"/>
      <c r="LHG45" s="78"/>
      <c r="LHH45" s="78"/>
      <c r="LHI45" s="78"/>
      <c r="LHJ45" s="78"/>
      <c r="LHK45" s="78"/>
      <c r="LHL45" s="78"/>
      <c r="LHM45" s="78"/>
      <c r="LHN45" s="78"/>
      <c r="LHO45" s="78"/>
      <c r="LHP45" s="78"/>
      <c r="LHQ45" s="78"/>
      <c r="LHR45" s="78"/>
      <c r="LHS45" s="78"/>
      <c r="LHT45" s="78"/>
      <c r="LHU45" s="78"/>
      <c r="LHV45" s="78"/>
      <c r="LHW45" s="78"/>
      <c r="LHX45" s="78"/>
      <c r="LHY45" s="78"/>
      <c r="LHZ45" s="78"/>
      <c r="LIA45" s="78"/>
      <c r="LIB45" s="78"/>
      <c r="LIC45" s="78"/>
      <c r="LID45" s="78"/>
      <c r="LIE45" s="78"/>
      <c r="LIF45" s="78"/>
      <c r="LIG45" s="78"/>
      <c r="LIH45" s="78"/>
      <c r="LII45" s="78"/>
      <c r="LIJ45" s="78"/>
      <c r="LIK45" s="78"/>
      <c r="LIL45" s="78"/>
      <c r="LIM45" s="78"/>
      <c r="LIN45" s="78"/>
      <c r="LIO45" s="78"/>
      <c r="LIP45" s="78"/>
      <c r="LIQ45" s="78"/>
      <c r="LIR45" s="78"/>
      <c r="LIS45" s="78"/>
      <c r="LIT45" s="78"/>
      <c r="LIU45" s="78"/>
      <c r="LIV45" s="78"/>
      <c r="LIW45" s="78"/>
      <c r="LIX45" s="78"/>
      <c r="LIY45" s="78"/>
      <c r="LIZ45" s="78"/>
      <c r="LJA45" s="78"/>
      <c r="LJB45" s="78"/>
      <c r="LJC45" s="78"/>
      <c r="LJD45" s="78"/>
      <c r="LJE45" s="78"/>
      <c r="LJF45" s="78"/>
      <c r="LJG45" s="78"/>
      <c r="LJH45" s="78"/>
      <c r="LJI45" s="78"/>
      <c r="LJJ45" s="78"/>
      <c r="LJK45" s="78"/>
      <c r="LJL45" s="78"/>
      <c r="LJM45" s="78"/>
      <c r="LJN45" s="78"/>
      <c r="LJO45" s="78"/>
      <c r="LJP45" s="78"/>
      <c r="LJQ45" s="78"/>
      <c r="LJR45" s="78"/>
      <c r="LJS45" s="78"/>
      <c r="LJT45" s="78"/>
      <c r="LJU45" s="78"/>
      <c r="LJV45" s="78"/>
      <c r="LJW45" s="78"/>
      <c r="LJX45" s="78"/>
      <c r="LJY45" s="78"/>
      <c r="LJZ45" s="78"/>
      <c r="LKA45" s="78"/>
      <c r="LKB45" s="78"/>
      <c r="LKC45" s="78"/>
      <c r="LKD45" s="78"/>
      <c r="LKE45" s="78"/>
      <c r="LKF45" s="78"/>
      <c r="LKG45" s="78"/>
      <c r="LKH45" s="78"/>
      <c r="LKI45" s="78"/>
      <c r="LKJ45" s="78"/>
      <c r="LKK45" s="78"/>
      <c r="LKL45" s="78"/>
      <c r="LKM45" s="78"/>
      <c r="LKN45" s="78"/>
      <c r="LKO45" s="78"/>
      <c r="LKP45" s="78"/>
      <c r="LKQ45" s="78"/>
      <c r="LKR45" s="78"/>
      <c r="LKS45" s="78"/>
      <c r="LKT45" s="78"/>
      <c r="LKU45" s="78"/>
      <c r="LKV45" s="78"/>
      <c r="LKW45" s="78"/>
      <c r="LKX45" s="78"/>
      <c r="LKY45" s="78"/>
      <c r="LKZ45" s="78"/>
      <c r="LLA45" s="78"/>
      <c r="LLB45" s="78"/>
      <c r="LLC45" s="78"/>
      <c r="LLD45" s="78"/>
      <c r="LLE45" s="78"/>
      <c r="LLF45" s="78"/>
      <c r="LLG45" s="78"/>
      <c r="LLH45" s="78"/>
      <c r="LLI45" s="78"/>
      <c r="LLJ45" s="78"/>
      <c r="LLK45" s="78"/>
      <c r="LLL45" s="78"/>
      <c r="LLM45" s="78"/>
      <c r="LLN45" s="78"/>
      <c r="LLO45" s="78"/>
      <c r="LLP45" s="78"/>
      <c r="LLQ45" s="78"/>
      <c r="LLR45" s="78"/>
      <c r="LLS45" s="78"/>
      <c r="LLT45" s="78"/>
      <c r="LLU45" s="78"/>
      <c r="LLV45" s="78"/>
      <c r="LLW45" s="78"/>
      <c r="LLX45" s="78"/>
      <c r="LLY45" s="78"/>
      <c r="LLZ45" s="78"/>
      <c r="LMA45" s="78"/>
      <c r="LMB45" s="78"/>
      <c r="LMC45" s="78"/>
      <c r="LMD45" s="78"/>
      <c r="LME45" s="78"/>
      <c r="LMF45" s="78"/>
      <c r="LMG45" s="78"/>
      <c r="LMH45" s="78"/>
      <c r="LMI45" s="78"/>
      <c r="LMJ45" s="78"/>
      <c r="LMK45" s="78"/>
      <c r="LML45" s="78"/>
      <c r="LMM45" s="78"/>
      <c r="LMN45" s="78"/>
      <c r="LMO45" s="78"/>
      <c r="LMP45" s="78"/>
      <c r="LMQ45" s="78"/>
      <c r="LMR45" s="78"/>
      <c r="LMS45" s="78"/>
      <c r="LMT45" s="78"/>
      <c r="LMU45" s="78"/>
      <c r="LMV45" s="78"/>
      <c r="LMW45" s="78"/>
      <c r="LMX45" s="78"/>
      <c r="LMY45" s="78"/>
      <c r="LMZ45" s="78"/>
      <c r="LNA45" s="78"/>
      <c r="LNB45" s="78"/>
      <c r="LNC45" s="78"/>
      <c r="LND45" s="78"/>
      <c r="LNE45" s="78"/>
      <c r="LNF45" s="78"/>
      <c r="LNG45" s="78"/>
      <c r="LNH45" s="78"/>
      <c r="LNI45" s="78"/>
      <c r="LNJ45" s="78"/>
      <c r="LNK45" s="78"/>
      <c r="LNL45" s="78"/>
      <c r="LNM45" s="78"/>
      <c r="LNN45" s="78"/>
      <c r="LNO45" s="78"/>
      <c r="LNP45" s="78"/>
      <c r="LNQ45" s="78"/>
      <c r="LNR45" s="78"/>
      <c r="LNS45" s="78"/>
      <c r="LNT45" s="78"/>
      <c r="LNU45" s="78"/>
      <c r="LNV45" s="78"/>
      <c r="LNW45" s="78"/>
      <c r="LNX45" s="78"/>
      <c r="LNY45" s="78"/>
      <c r="LNZ45" s="78"/>
      <c r="LOA45" s="78"/>
      <c r="LOB45" s="78"/>
      <c r="LOC45" s="78"/>
      <c r="LOD45" s="78"/>
      <c r="LOE45" s="78"/>
      <c r="LOF45" s="78"/>
      <c r="LOG45" s="78"/>
      <c r="LOH45" s="78"/>
      <c r="LOI45" s="78"/>
      <c r="LOJ45" s="78"/>
      <c r="LOK45" s="78"/>
      <c r="LOL45" s="78"/>
      <c r="LOM45" s="78"/>
      <c r="LON45" s="78"/>
      <c r="LOO45" s="78"/>
      <c r="LOP45" s="78"/>
      <c r="LOQ45" s="78"/>
      <c r="LOR45" s="78"/>
      <c r="LOS45" s="78"/>
      <c r="LOT45" s="78"/>
      <c r="LOU45" s="78"/>
      <c r="LOV45" s="78"/>
      <c r="LOW45" s="78"/>
      <c r="LOX45" s="78"/>
      <c r="LOY45" s="78"/>
      <c r="LOZ45" s="78"/>
      <c r="LPA45" s="78"/>
      <c r="LPB45" s="78"/>
      <c r="LPC45" s="78"/>
      <c r="LPD45" s="78"/>
      <c r="LPE45" s="78"/>
      <c r="LPF45" s="78"/>
      <c r="LPG45" s="78"/>
      <c r="LPH45" s="78"/>
      <c r="LPI45" s="78"/>
      <c r="LPJ45" s="78"/>
      <c r="LPK45" s="78"/>
      <c r="LPL45" s="78"/>
      <c r="LPM45" s="78"/>
      <c r="LPN45" s="78"/>
      <c r="LPO45" s="78"/>
      <c r="LPP45" s="78"/>
      <c r="LPQ45" s="78"/>
      <c r="LPR45" s="78"/>
      <c r="LPS45" s="78"/>
      <c r="LPT45" s="78"/>
      <c r="LPU45" s="78"/>
      <c r="LPV45" s="78"/>
      <c r="LPW45" s="78"/>
      <c r="LPX45" s="78"/>
      <c r="LPY45" s="78"/>
      <c r="LPZ45" s="78"/>
      <c r="LQA45" s="78"/>
      <c r="LQB45" s="78"/>
      <c r="LQC45" s="78"/>
      <c r="LQD45" s="78"/>
      <c r="LQE45" s="78"/>
      <c r="LQF45" s="78"/>
      <c r="LQG45" s="78"/>
      <c r="LQH45" s="78"/>
      <c r="LQI45" s="78"/>
      <c r="LQJ45" s="78"/>
      <c r="LQK45" s="78"/>
      <c r="LQL45" s="78"/>
      <c r="LQM45" s="78"/>
      <c r="LQN45" s="78"/>
      <c r="LQO45" s="78"/>
      <c r="LQP45" s="78"/>
      <c r="LQQ45" s="78"/>
      <c r="LQR45" s="78"/>
      <c r="LQS45" s="78"/>
      <c r="LQT45" s="78"/>
      <c r="LQU45" s="78"/>
      <c r="LQV45" s="78"/>
      <c r="LQW45" s="78"/>
      <c r="LQX45" s="78"/>
      <c r="LQY45" s="78"/>
      <c r="LQZ45" s="78"/>
      <c r="LRA45" s="78"/>
      <c r="LRB45" s="78"/>
      <c r="LRC45" s="78"/>
      <c r="LRD45" s="78"/>
      <c r="LRE45" s="78"/>
      <c r="LRF45" s="78"/>
      <c r="LRG45" s="78"/>
      <c r="LRH45" s="78"/>
      <c r="LRI45" s="78"/>
      <c r="LRJ45" s="78"/>
      <c r="LRK45" s="78"/>
      <c r="LRL45" s="78"/>
      <c r="LRM45" s="78"/>
      <c r="LRN45" s="78"/>
      <c r="LRO45" s="78"/>
      <c r="LRP45" s="78"/>
      <c r="LRQ45" s="78"/>
      <c r="LRR45" s="78"/>
      <c r="LRS45" s="78"/>
      <c r="LRT45" s="78"/>
      <c r="LRU45" s="78"/>
      <c r="LRV45" s="78"/>
      <c r="LRW45" s="78"/>
      <c r="LRX45" s="78"/>
      <c r="LRY45" s="78"/>
      <c r="LRZ45" s="78"/>
      <c r="LSA45" s="78"/>
      <c r="LSB45" s="78"/>
      <c r="LSC45" s="78"/>
      <c r="LSD45" s="78"/>
      <c r="LSE45" s="78"/>
      <c r="LSF45" s="78"/>
      <c r="LSG45" s="78"/>
      <c r="LSH45" s="78"/>
      <c r="LSI45" s="78"/>
      <c r="LSJ45" s="78"/>
      <c r="LSK45" s="78"/>
      <c r="LSL45" s="78"/>
      <c r="LSM45" s="78"/>
      <c r="LSN45" s="78"/>
      <c r="LSO45" s="78"/>
      <c r="LSP45" s="78"/>
      <c r="LSQ45" s="78"/>
      <c r="LSR45" s="78"/>
      <c r="LSS45" s="78"/>
      <c r="LST45" s="78"/>
      <c r="LSU45" s="78"/>
      <c r="LSV45" s="78"/>
      <c r="LSW45" s="78"/>
      <c r="LSX45" s="78"/>
      <c r="LSY45" s="78"/>
      <c r="LSZ45" s="78"/>
      <c r="LTA45" s="78"/>
      <c r="LTB45" s="78"/>
      <c r="LTC45" s="78"/>
      <c r="LTD45" s="78"/>
      <c r="LTE45" s="78"/>
      <c r="LTF45" s="78"/>
      <c r="LTG45" s="78"/>
      <c r="LTH45" s="78"/>
      <c r="LTI45" s="78"/>
      <c r="LTJ45" s="78"/>
      <c r="LTK45" s="78"/>
      <c r="LTL45" s="78"/>
      <c r="LTM45" s="78"/>
      <c r="LTN45" s="78"/>
      <c r="LTO45" s="78"/>
      <c r="LTP45" s="78"/>
      <c r="LTQ45" s="78"/>
      <c r="LTR45" s="78"/>
      <c r="LTS45" s="78"/>
      <c r="LTT45" s="78"/>
      <c r="LTU45" s="78"/>
      <c r="LTV45" s="78"/>
      <c r="LTW45" s="78"/>
      <c r="LTX45" s="78"/>
      <c r="LTY45" s="78"/>
      <c r="LTZ45" s="78"/>
      <c r="LUA45" s="78"/>
      <c r="LUB45" s="78"/>
      <c r="LUC45" s="78"/>
      <c r="LUD45" s="78"/>
      <c r="LUE45" s="78"/>
      <c r="LUF45" s="78"/>
      <c r="LUG45" s="78"/>
      <c r="LUH45" s="78"/>
      <c r="LUI45" s="78"/>
      <c r="LUJ45" s="78"/>
      <c r="LUK45" s="78"/>
      <c r="LUL45" s="78"/>
      <c r="LUM45" s="78"/>
      <c r="LUN45" s="78"/>
      <c r="LUO45" s="78"/>
      <c r="LUP45" s="78"/>
      <c r="LUQ45" s="78"/>
      <c r="LUR45" s="78"/>
      <c r="LUS45" s="78"/>
      <c r="LUT45" s="78"/>
      <c r="LUU45" s="78"/>
      <c r="LUV45" s="78"/>
      <c r="LUW45" s="78"/>
      <c r="LUX45" s="78"/>
      <c r="LUY45" s="78"/>
      <c r="LUZ45" s="78"/>
      <c r="LVA45" s="78"/>
      <c r="LVB45" s="78"/>
      <c r="LVC45" s="78"/>
      <c r="LVD45" s="78"/>
      <c r="LVE45" s="78"/>
      <c r="LVF45" s="78"/>
      <c r="LVG45" s="78"/>
      <c r="LVH45" s="78"/>
      <c r="LVI45" s="78"/>
      <c r="LVJ45" s="78"/>
      <c r="LVK45" s="78"/>
      <c r="LVL45" s="78"/>
      <c r="LVM45" s="78"/>
      <c r="LVN45" s="78"/>
      <c r="LVO45" s="78"/>
      <c r="LVP45" s="78"/>
      <c r="LVQ45" s="78"/>
      <c r="LVR45" s="78"/>
      <c r="LVS45" s="78"/>
      <c r="LVT45" s="78"/>
      <c r="LVU45" s="78"/>
      <c r="LVV45" s="78"/>
      <c r="LVW45" s="78"/>
      <c r="LVX45" s="78"/>
      <c r="LVY45" s="78"/>
      <c r="LVZ45" s="78"/>
      <c r="LWA45" s="78"/>
      <c r="LWB45" s="78"/>
      <c r="LWC45" s="78"/>
      <c r="LWD45" s="78"/>
      <c r="LWE45" s="78"/>
      <c r="LWF45" s="78"/>
      <c r="LWG45" s="78"/>
      <c r="LWH45" s="78"/>
      <c r="LWI45" s="78"/>
      <c r="LWJ45" s="78"/>
      <c r="LWK45" s="78"/>
      <c r="LWL45" s="78"/>
      <c r="LWM45" s="78"/>
      <c r="LWN45" s="78"/>
      <c r="LWO45" s="78"/>
      <c r="LWP45" s="78"/>
      <c r="LWQ45" s="78"/>
      <c r="LWR45" s="78"/>
      <c r="LWS45" s="78"/>
      <c r="LWT45" s="78"/>
      <c r="LWU45" s="78"/>
      <c r="LWV45" s="78"/>
      <c r="LWW45" s="78"/>
      <c r="LWX45" s="78"/>
      <c r="LWY45" s="78"/>
      <c r="LWZ45" s="78"/>
      <c r="LXA45" s="78"/>
      <c r="LXB45" s="78"/>
      <c r="LXC45" s="78"/>
      <c r="LXD45" s="78"/>
      <c r="LXE45" s="78"/>
      <c r="LXF45" s="78"/>
      <c r="LXG45" s="78"/>
      <c r="LXH45" s="78"/>
      <c r="LXI45" s="78"/>
      <c r="LXJ45" s="78"/>
      <c r="LXK45" s="78"/>
      <c r="LXL45" s="78"/>
      <c r="LXM45" s="78"/>
      <c r="LXN45" s="78"/>
      <c r="LXO45" s="78"/>
      <c r="LXP45" s="78"/>
      <c r="LXQ45" s="78"/>
      <c r="LXR45" s="78"/>
      <c r="LXS45" s="78"/>
      <c r="LXT45" s="78"/>
      <c r="LXU45" s="78"/>
      <c r="LXV45" s="78"/>
      <c r="LXW45" s="78"/>
      <c r="LXX45" s="78"/>
      <c r="LXY45" s="78"/>
      <c r="LXZ45" s="78"/>
      <c r="LYA45" s="78"/>
      <c r="LYB45" s="78"/>
      <c r="LYC45" s="78"/>
      <c r="LYD45" s="78"/>
      <c r="LYE45" s="78"/>
      <c r="LYF45" s="78"/>
      <c r="LYG45" s="78"/>
      <c r="LYH45" s="78"/>
      <c r="LYI45" s="78"/>
      <c r="LYJ45" s="78"/>
      <c r="LYK45" s="78"/>
      <c r="LYL45" s="78"/>
      <c r="LYM45" s="78"/>
      <c r="LYN45" s="78"/>
      <c r="LYO45" s="78"/>
      <c r="LYP45" s="78"/>
      <c r="LYQ45" s="78"/>
      <c r="LYR45" s="78"/>
      <c r="LYS45" s="78"/>
      <c r="LYT45" s="78"/>
      <c r="LYU45" s="78"/>
      <c r="LYV45" s="78"/>
      <c r="LYW45" s="78"/>
      <c r="LYX45" s="78"/>
      <c r="LYY45" s="78"/>
      <c r="LYZ45" s="78"/>
      <c r="LZA45" s="78"/>
      <c r="LZB45" s="78"/>
      <c r="LZC45" s="78"/>
      <c r="LZD45" s="78"/>
      <c r="LZE45" s="78"/>
      <c r="LZF45" s="78"/>
      <c r="LZG45" s="78"/>
      <c r="LZH45" s="78"/>
      <c r="LZI45" s="78"/>
      <c r="LZJ45" s="78"/>
      <c r="LZK45" s="78"/>
      <c r="LZL45" s="78"/>
      <c r="LZM45" s="78"/>
      <c r="LZN45" s="78"/>
      <c r="LZO45" s="78"/>
      <c r="LZP45" s="78"/>
      <c r="LZQ45" s="78"/>
      <c r="LZR45" s="78"/>
      <c r="LZS45" s="78"/>
      <c r="LZT45" s="78"/>
      <c r="LZU45" s="78"/>
      <c r="LZV45" s="78"/>
      <c r="LZW45" s="78"/>
      <c r="LZX45" s="78"/>
      <c r="LZY45" s="78"/>
      <c r="LZZ45" s="78"/>
      <c r="MAA45" s="78"/>
      <c r="MAB45" s="78"/>
      <c r="MAC45" s="78"/>
      <c r="MAD45" s="78"/>
      <c r="MAE45" s="78"/>
      <c r="MAF45" s="78"/>
      <c r="MAG45" s="78"/>
      <c r="MAH45" s="78"/>
      <c r="MAI45" s="78"/>
      <c r="MAJ45" s="78"/>
      <c r="MAK45" s="78"/>
      <c r="MAL45" s="78"/>
      <c r="MAM45" s="78"/>
      <c r="MAN45" s="78"/>
      <c r="MAO45" s="78"/>
      <c r="MAP45" s="78"/>
      <c r="MAQ45" s="78"/>
      <c r="MAR45" s="78"/>
      <c r="MAS45" s="78"/>
      <c r="MAT45" s="78"/>
      <c r="MAU45" s="78"/>
      <c r="MAV45" s="78"/>
      <c r="MAW45" s="78"/>
      <c r="MAX45" s="78"/>
      <c r="MAY45" s="78"/>
      <c r="MAZ45" s="78"/>
      <c r="MBA45" s="78"/>
      <c r="MBB45" s="78"/>
      <c r="MBC45" s="78"/>
      <c r="MBD45" s="78"/>
      <c r="MBE45" s="78"/>
      <c r="MBF45" s="78"/>
      <c r="MBG45" s="78"/>
      <c r="MBH45" s="78"/>
      <c r="MBI45" s="78"/>
      <c r="MBJ45" s="78"/>
      <c r="MBK45" s="78"/>
      <c r="MBL45" s="78"/>
      <c r="MBM45" s="78"/>
      <c r="MBN45" s="78"/>
      <c r="MBO45" s="78"/>
      <c r="MBP45" s="78"/>
      <c r="MBQ45" s="78"/>
      <c r="MBR45" s="78"/>
      <c r="MBS45" s="78"/>
      <c r="MBT45" s="78"/>
      <c r="MBU45" s="78"/>
      <c r="MBV45" s="78"/>
      <c r="MBW45" s="78"/>
      <c r="MBX45" s="78"/>
      <c r="MBY45" s="78"/>
      <c r="MBZ45" s="78"/>
      <c r="MCA45" s="78"/>
      <c r="MCB45" s="78"/>
      <c r="MCC45" s="78"/>
      <c r="MCD45" s="78"/>
      <c r="MCE45" s="78"/>
      <c r="MCF45" s="78"/>
      <c r="MCG45" s="78"/>
      <c r="MCH45" s="78"/>
      <c r="MCI45" s="78"/>
      <c r="MCJ45" s="78"/>
      <c r="MCK45" s="78"/>
      <c r="MCL45" s="78"/>
      <c r="MCM45" s="78"/>
      <c r="MCN45" s="78"/>
      <c r="MCO45" s="78"/>
      <c r="MCP45" s="78"/>
      <c r="MCQ45" s="78"/>
      <c r="MCR45" s="78"/>
      <c r="MCS45" s="78"/>
      <c r="MCT45" s="78"/>
      <c r="MCU45" s="78"/>
      <c r="MCV45" s="78"/>
      <c r="MCW45" s="78"/>
      <c r="MCX45" s="78"/>
      <c r="MCY45" s="78"/>
      <c r="MCZ45" s="78"/>
      <c r="MDA45" s="78"/>
      <c r="MDB45" s="78"/>
      <c r="MDC45" s="78"/>
      <c r="MDD45" s="78"/>
      <c r="MDE45" s="78"/>
      <c r="MDF45" s="78"/>
      <c r="MDG45" s="78"/>
      <c r="MDH45" s="78"/>
      <c r="MDI45" s="78"/>
      <c r="MDJ45" s="78"/>
      <c r="MDK45" s="78"/>
      <c r="MDL45" s="78"/>
      <c r="MDM45" s="78"/>
      <c r="MDN45" s="78"/>
      <c r="MDO45" s="78"/>
      <c r="MDP45" s="78"/>
      <c r="MDQ45" s="78"/>
      <c r="MDR45" s="78"/>
      <c r="MDS45" s="78"/>
      <c r="MDT45" s="78"/>
      <c r="MDU45" s="78"/>
      <c r="MDV45" s="78"/>
      <c r="MDW45" s="78"/>
      <c r="MDX45" s="78"/>
      <c r="MDY45" s="78"/>
      <c r="MDZ45" s="78"/>
      <c r="MEA45" s="78"/>
      <c r="MEB45" s="78"/>
      <c r="MEC45" s="78"/>
      <c r="MED45" s="78"/>
      <c r="MEE45" s="78"/>
      <c r="MEF45" s="78"/>
      <c r="MEG45" s="78"/>
      <c r="MEH45" s="78"/>
      <c r="MEI45" s="78"/>
      <c r="MEJ45" s="78"/>
      <c r="MEK45" s="78"/>
      <c r="MEL45" s="78"/>
      <c r="MEM45" s="78"/>
      <c r="MEN45" s="78"/>
      <c r="MEO45" s="78"/>
      <c r="MEP45" s="78"/>
      <c r="MEQ45" s="78"/>
      <c r="MER45" s="78"/>
      <c r="MES45" s="78"/>
      <c r="MET45" s="78"/>
      <c r="MEU45" s="78"/>
      <c r="MEV45" s="78"/>
      <c r="MEW45" s="78"/>
      <c r="MEX45" s="78"/>
      <c r="MEY45" s="78"/>
      <c r="MEZ45" s="78"/>
      <c r="MFA45" s="78"/>
      <c r="MFB45" s="78"/>
      <c r="MFC45" s="78"/>
      <c r="MFD45" s="78"/>
      <c r="MFE45" s="78"/>
      <c r="MFF45" s="78"/>
      <c r="MFG45" s="78"/>
      <c r="MFH45" s="78"/>
      <c r="MFI45" s="78"/>
      <c r="MFJ45" s="78"/>
      <c r="MFK45" s="78"/>
      <c r="MFL45" s="78"/>
      <c r="MFM45" s="78"/>
      <c r="MFN45" s="78"/>
      <c r="MFO45" s="78"/>
      <c r="MFP45" s="78"/>
      <c r="MFQ45" s="78"/>
      <c r="MFR45" s="78"/>
      <c r="MFS45" s="78"/>
      <c r="MFT45" s="78"/>
      <c r="MFU45" s="78"/>
      <c r="MFV45" s="78"/>
      <c r="MFW45" s="78"/>
      <c r="MFX45" s="78"/>
      <c r="MFY45" s="78"/>
      <c r="MFZ45" s="78"/>
      <c r="MGA45" s="78"/>
      <c r="MGB45" s="78"/>
      <c r="MGC45" s="78"/>
      <c r="MGD45" s="78"/>
      <c r="MGE45" s="78"/>
      <c r="MGF45" s="78"/>
      <c r="MGG45" s="78"/>
      <c r="MGH45" s="78"/>
      <c r="MGI45" s="78"/>
      <c r="MGJ45" s="78"/>
      <c r="MGK45" s="78"/>
      <c r="MGL45" s="78"/>
      <c r="MGM45" s="78"/>
      <c r="MGN45" s="78"/>
      <c r="MGO45" s="78"/>
      <c r="MGP45" s="78"/>
      <c r="MGQ45" s="78"/>
      <c r="MGR45" s="78"/>
      <c r="MGS45" s="78"/>
      <c r="MGT45" s="78"/>
      <c r="MGU45" s="78"/>
      <c r="MGV45" s="78"/>
      <c r="MGW45" s="78"/>
      <c r="MGX45" s="78"/>
      <c r="MGY45" s="78"/>
      <c r="MGZ45" s="78"/>
      <c r="MHA45" s="78"/>
      <c r="MHB45" s="78"/>
      <c r="MHC45" s="78"/>
      <c r="MHD45" s="78"/>
      <c r="MHE45" s="78"/>
      <c r="MHF45" s="78"/>
      <c r="MHG45" s="78"/>
      <c r="MHH45" s="78"/>
      <c r="MHI45" s="78"/>
      <c r="MHJ45" s="78"/>
      <c r="MHK45" s="78"/>
      <c r="MHL45" s="78"/>
      <c r="MHM45" s="78"/>
      <c r="MHN45" s="78"/>
      <c r="MHO45" s="78"/>
      <c r="MHP45" s="78"/>
      <c r="MHQ45" s="78"/>
      <c r="MHR45" s="78"/>
      <c r="MHS45" s="78"/>
      <c r="MHT45" s="78"/>
      <c r="MHU45" s="78"/>
      <c r="MHV45" s="78"/>
      <c r="MHW45" s="78"/>
      <c r="MHX45" s="78"/>
      <c r="MHY45" s="78"/>
      <c r="MHZ45" s="78"/>
      <c r="MIA45" s="78"/>
      <c r="MIB45" s="78"/>
      <c r="MIC45" s="78"/>
      <c r="MID45" s="78"/>
      <c r="MIE45" s="78"/>
      <c r="MIF45" s="78"/>
      <c r="MIG45" s="78"/>
      <c r="MIH45" s="78"/>
      <c r="MII45" s="78"/>
      <c r="MIJ45" s="78"/>
      <c r="MIK45" s="78"/>
      <c r="MIL45" s="78"/>
      <c r="MIM45" s="78"/>
      <c r="MIN45" s="78"/>
      <c r="MIO45" s="78"/>
      <c r="MIP45" s="78"/>
      <c r="MIQ45" s="78"/>
      <c r="MIR45" s="78"/>
      <c r="MIS45" s="78"/>
      <c r="MIT45" s="78"/>
      <c r="MIU45" s="78"/>
      <c r="MIV45" s="78"/>
      <c r="MIW45" s="78"/>
      <c r="MIX45" s="78"/>
      <c r="MIY45" s="78"/>
      <c r="MIZ45" s="78"/>
      <c r="MJA45" s="78"/>
      <c r="MJB45" s="78"/>
      <c r="MJC45" s="78"/>
      <c r="MJD45" s="78"/>
      <c r="MJE45" s="78"/>
      <c r="MJF45" s="78"/>
      <c r="MJG45" s="78"/>
      <c r="MJH45" s="78"/>
      <c r="MJI45" s="78"/>
      <c r="MJJ45" s="78"/>
      <c r="MJK45" s="78"/>
      <c r="MJL45" s="78"/>
      <c r="MJM45" s="78"/>
      <c r="MJN45" s="78"/>
      <c r="MJO45" s="78"/>
      <c r="MJP45" s="78"/>
      <c r="MJQ45" s="78"/>
      <c r="MJR45" s="78"/>
      <c r="MJS45" s="78"/>
      <c r="MJT45" s="78"/>
      <c r="MJU45" s="78"/>
      <c r="MJV45" s="78"/>
      <c r="MJW45" s="78"/>
      <c r="MJX45" s="78"/>
      <c r="MJY45" s="78"/>
      <c r="MJZ45" s="78"/>
      <c r="MKA45" s="78"/>
      <c r="MKB45" s="78"/>
      <c r="MKC45" s="78"/>
      <c r="MKD45" s="78"/>
      <c r="MKE45" s="78"/>
      <c r="MKF45" s="78"/>
      <c r="MKG45" s="78"/>
      <c r="MKH45" s="78"/>
      <c r="MKI45" s="78"/>
      <c r="MKJ45" s="78"/>
      <c r="MKK45" s="78"/>
      <c r="MKL45" s="78"/>
      <c r="MKM45" s="78"/>
      <c r="MKN45" s="78"/>
      <c r="MKO45" s="78"/>
      <c r="MKP45" s="78"/>
      <c r="MKQ45" s="78"/>
      <c r="MKR45" s="78"/>
      <c r="MKS45" s="78"/>
      <c r="MKT45" s="78"/>
      <c r="MKU45" s="78"/>
      <c r="MKV45" s="78"/>
      <c r="MKW45" s="78"/>
      <c r="MKX45" s="78"/>
      <c r="MKY45" s="78"/>
      <c r="MKZ45" s="78"/>
      <c r="MLA45" s="78"/>
      <c r="MLB45" s="78"/>
      <c r="MLC45" s="78"/>
      <c r="MLD45" s="78"/>
      <c r="MLE45" s="78"/>
      <c r="MLF45" s="78"/>
      <c r="MLG45" s="78"/>
      <c r="MLH45" s="78"/>
      <c r="MLI45" s="78"/>
      <c r="MLJ45" s="78"/>
      <c r="MLK45" s="78"/>
      <c r="MLL45" s="78"/>
      <c r="MLM45" s="78"/>
      <c r="MLN45" s="78"/>
      <c r="MLO45" s="78"/>
      <c r="MLP45" s="78"/>
      <c r="MLQ45" s="78"/>
      <c r="MLR45" s="78"/>
      <c r="MLS45" s="78"/>
      <c r="MLT45" s="78"/>
      <c r="MLU45" s="78"/>
      <c r="MLV45" s="78"/>
      <c r="MLW45" s="78"/>
      <c r="MLX45" s="78"/>
      <c r="MLY45" s="78"/>
      <c r="MLZ45" s="78"/>
      <c r="MMA45" s="78"/>
      <c r="MMB45" s="78"/>
      <c r="MMC45" s="78"/>
      <c r="MMD45" s="78"/>
      <c r="MME45" s="78"/>
      <c r="MMF45" s="78"/>
      <c r="MMG45" s="78"/>
      <c r="MMH45" s="78"/>
      <c r="MMI45" s="78"/>
      <c r="MMJ45" s="78"/>
      <c r="MMK45" s="78"/>
      <c r="MML45" s="78"/>
      <c r="MMM45" s="78"/>
      <c r="MMN45" s="78"/>
      <c r="MMO45" s="78"/>
      <c r="MMP45" s="78"/>
      <c r="MMQ45" s="78"/>
      <c r="MMR45" s="78"/>
      <c r="MMS45" s="78"/>
      <c r="MMT45" s="78"/>
      <c r="MMU45" s="78"/>
      <c r="MMV45" s="78"/>
      <c r="MMW45" s="78"/>
      <c r="MMX45" s="78"/>
      <c r="MMY45" s="78"/>
      <c r="MMZ45" s="78"/>
      <c r="MNA45" s="78"/>
      <c r="MNB45" s="78"/>
      <c r="MNC45" s="78"/>
      <c r="MND45" s="78"/>
      <c r="MNE45" s="78"/>
      <c r="MNF45" s="78"/>
      <c r="MNG45" s="78"/>
      <c r="MNH45" s="78"/>
      <c r="MNI45" s="78"/>
      <c r="MNJ45" s="78"/>
      <c r="MNK45" s="78"/>
      <c r="MNL45" s="78"/>
      <c r="MNM45" s="78"/>
      <c r="MNN45" s="78"/>
      <c r="MNO45" s="78"/>
      <c r="MNP45" s="78"/>
      <c r="MNQ45" s="78"/>
      <c r="MNR45" s="78"/>
      <c r="MNS45" s="78"/>
      <c r="MNT45" s="78"/>
      <c r="MNU45" s="78"/>
      <c r="MNV45" s="78"/>
      <c r="MNW45" s="78"/>
      <c r="MNX45" s="78"/>
      <c r="MNY45" s="78"/>
      <c r="MNZ45" s="78"/>
      <c r="MOA45" s="78"/>
      <c r="MOB45" s="78"/>
      <c r="MOC45" s="78"/>
      <c r="MOD45" s="78"/>
      <c r="MOE45" s="78"/>
      <c r="MOF45" s="78"/>
      <c r="MOG45" s="78"/>
      <c r="MOH45" s="78"/>
      <c r="MOI45" s="78"/>
      <c r="MOJ45" s="78"/>
      <c r="MOK45" s="78"/>
      <c r="MOL45" s="78"/>
      <c r="MOM45" s="78"/>
      <c r="MON45" s="78"/>
      <c r="MOO45" s="78"/>
      <c r="MOP45" s="78"/>
      <c r="MOQ45" s="78"/>
      <c r="MOR45" s="78"/>
      <c r="MOS45" s="78"/>
      <c r="MOT45" s="78"/>
      <c r="MOU45" s="78"/>
      <c r="MOV45" s="78"/>
      <c r="MOW45" s="78"/>
      <c r="MOX45" s="78"/>
      <c r="MOY45" s="78"/>
      <c r="MOZ45" s="78"/>
      <c r="MPA45" s="78"/>
      <c r="MPB45" s="78"/>
      <c r="MPC45" s="78"/>
      <c r="MPD45" s="78"/>
      <c r="MPE45" s="78"/>
      <c r="MPF45" s="78"/>
      <c r="MPG45" s="78"/>
      <c r="MPH45" s="78"/>
      <c r="MPI45" s="78"/>
      <c r="MPJ45" s="78"/>
      <c r="MPK45" s="78"/>
      <c r="MPL45" s="78"/>
      <c r="MPM45" s="78"/>
      <c r="MPN45" s="78"/>
      <c r="MPO45" s="78"/>
      <c r="MPP45" s="78"/>
      <c r="MPQ45" s="78"/>
      <c r="MPR45" s="78"/>
      <c r="MPS45" s="78"/>
      <c r="MPT45" s="78"/>
      <c r="MPU45" s="78"/>
      <c r="MPV45" s="78"/>
      <c r="MPW45" s="78"/>
      <c r="MPX45" s="78"/>
      <c r="MPY45" s="78"/>
      <c r="MPZ45" s="78"/>
      <c r="MQA45" s="78"/>
      <c r="MQB45" s="78"/>
      <c r="MQC45" s="78"/>
      <c r="MQD45" s="78"/>
      <c r="MQE45" s="78"/>
      <c r="MQF45" s="78"/>
      <c r="MQG45" s="78"/>
      <c r="MQH45" s="78"/>
      <c r="MQI45" s="78"/>
      <c r="MQJ45" s="78"/>
      <c r="MQK45" s="78"/>
      <c r="MQL45" s="78"/>
      <c r="MQM45" s="78"/>
      <c r="MQN45" s="78"/>
      <c r="MQO45" s="78"/>
      <c r="MQP45" s="78"/>
      <c r="MQQ45" s="78"/>
      <c r="MQR45" s="78"/>
      <c r="MQS45" s="78"/>
      <c r="MQT45" s="78"/>
      <c r="MQU45" s="78"/>
      <c r="MQV45" s="78"/>
      <c r="MQW45" s="78"/>
      <c r="MQX45" s="78"/>
      <c r="MQY45" s="78"/>
      <c r="MQZ45" s="78"/>
      <c r="MRA45" s="78"/>
      <c r="MRB45" s="78"/>
      <c r="MRC45" s="78"/>
      <c r="MRD45" s="78"/>
      <c r="MRE45" s="78"/>
      <c r="MRF45" s="78"/>
      <c r="MRG45" s="78"/>
      <c r="MRH45" s="78"/>
      <c r="MRI45" s="78"/>
      <c r="MRJ45" s="78"/>
      <c r="MRK45" s="78"/>
      <c r="MRL45" s="78"/>
      <c r="MRM45" s="78"/>
      <c r="MRN45" s="78"/>
      <c r="MRO45" s="78"/>
      <c r="MRP45" s="78"/>
      <c r="MRQ45" s="78"/>
      <c r="MRR45" s="78"/>
      <c r="MRS45" s="78"/>
      <c r="MRT45" s="78"/>
      <c r="MRU45" s="78"/>
      <c r="MRV45" s="78"/>
      <c r="MRW45" s="78"/>
      <c r="MRX45" s="78"/>
      <c r="MRY45" s="78"/>
      <c r="MRZ45" s="78"/>
      <c r="MSA45" s="78"/>
      <c r="MSB45" s="78"/>
      <c r="MSC45" s="78"/>
      <c r="MSD45" s="78"/>
      <c r="MSE45" s="78"/>
      <c r="MSF45" s="78"/>
      <c r="MSG45" s="78"/>
      <c r="MSH45" s="78"/>
      <c r="MSI45" s="78"/>
      <c r="MSJ45" s="78"/>
      <c r="MSK45" s="78"/>
      <c r="MSL45" s="78"/>
      <c r="MSM45" s="78"/>
      <c r="MSN45" s="78"/>
      <c r="MSO45" s="78"/>
      <c r="MSP45" s="78"/>
      <c r="MSQ45" s="78"/>
      <c r="MSR45" s="78"/>
      <c r="MSS45" s="78"/>
      <c r="MST45" s="78"/>
      <c r="MSU45" s="78"/>
      <c r="MSV45" s="78"/>
      <c r="MSW45" s="78"/>
      <c r="MSX45" s="78"/>
      <c r="MSY45" s="78"/>
      <c r="MSZ45" s="78"/>
      <c r="MTA45" s="78"/>
      <c r="MTB45" s="78"/>
      <c r="MTC45" s="78"/>
      <c r="MTD45" s="78"/>
      <c r="MTE45" s="78"/>
      <c r="MTF45" s="78"/>
      <c r="MTG45" s="78"/>
      <c r="MTH45" s="78"/>
      <c r="MTI45" s="78"/>
      <c r="MTJ45" s="78"/>
      <c r="MTK45" s="78"/>
      <c r="MTL45" s="78"/>
      <c r="MTM45" s="78"/>
      <c r="MTN45" s="78"/>
      <c r="MTO45" s="78"/>
      <c r="MTP45" s="78"/>
      <c r="MTQ45" s="78"/>
      <c r="MTR45" s="78"/>
      <c r="MTS45" s="78"/>
      <c r="MTT45" s="78"/>
      <c r="MTU45" s="78"/>
      <c r="MTV45" s="78"/>
      <c r="MTW45" s="78"/>
      <c r="MTX45" s="78"/>
      <c r="MTY45" s="78"/>
      <c r="MTZ45" s="78"/>
      <c r="MUA45" s="78"/>
      <c r="MUB45" s="78"/>
      <c r="MUC45" s="78"/>
      <c r="MUD45" s="78"/>
      <c r="MUE45" s="78"/>
      <c r="MUF45" s="78"/>
      <c r="MUG45" s="78"/>
      <c r="MUH45" s="78"/>
      <c r="MUI45" s="78"/>
      <c r="MUJ45" s="78"/>
      <c r="MUK45" s="78"/>
      <c r="MUL45" s="78"/>
      <c r="MUM45" s="78"/>
      <c r="MUN45" s="78"/>
      <c r="MUO45" s="78"/>
      <c r="MUP45" s="78"/>
      <c r="MUQ45" s="78"/>
      <c r="MUR45" s="78"/>
      <c r="MUS45" s="78"/>
      <c r="MUT45" s="78"/>
      <c r="MUU45" s="78"/>
      <c r="MUV45" s="78"/>
      <c r="MUW45" s="78"/>
      <c r="MUX45" s="78"/>
      <c r="MUY45" s="78"/>
      <c r="MUZ45" s="78"/>
      <c r="MVA45" s="78"/>
      <c r="MVB45" s="78"/>
      <c r="MVC45" s="78"/>
      <c r="MVD45" s="78"/>
      <c r="MVE45" s="78"/>
      <c r="MVF45" s="78"/>
      <c r="MVG45" s="78"/>
      <c r="MVH45" s="78"/>
      <c r="MVI45" s="78"/>
      <c r="MVJ45" s="78"/>
      <c r="MVK45" s="78"/>
      <c r="MVL45" s="78"/>
      <c r="MVM45" s="78"/>
      <c r="MVN45" s="78"/>
      <c r="MVO45" s="78"/>
      <c r="MVP45" s="78"/>
      <c r="MVQ45" s="78"/>
      <c r="MVR45" s="78"/>
      <c r="MVS45" s="78"/>
      <c r="MVT45" s="78"/>
      <c r="MVU45" s="78"/>
      <c r="MVV45" s="78"/>
      <c r="MVW45" s="78"/>
      <c r="MVX45" s="78"/>
      <c r="MVY45" s="78"/>
      <c r="MVZ45" s="78"/>
      <c r="MWA45" s="78"/>
      <c r="MWB45" s="78"/>
      <c r="MWC45" s="78"/>
      <c r="MWD45" s="78"/>
      <c r="MWE45" s="78"/>
      <c r="MWF45" s="78"/>
      <c r="MWG45" s="78"/>
      <c r="MWH45" s="78"/>
      <c r="MWI45" s="78"/>
      <c r="MWJ45" s="78"/>
      <c r="MWK45" s="78"/>
      <c r="MWL45" s="78"/>
      <c r="MWM45" s="78"/>
      <c r="MWN45" s="78"/>
      <c r="MWO45" s="78"/>
      <c r="MWP45" s="78"/>
      <c r="MWQ45" s="78"/>
      <c r="MWR45" s="78"/>
      <c r="MWS45" s="78"/>
      <c r="MWT45" s="78"/>
      <c r="MWU45" s="78"/>
      <c r="MWV45" s="78"/>
      <c r="MWW45" s="78"/>
      <c r="MWX45" s="78"/>
      <c r="MWY45" s="78"/>
      <c r="MWZ45" s="78"/>
      <c r="MXA45" s="78"/>
      <c r="MXB45" s="78"/>
      <c r="MXC45" s="78"/>
      <c r="MXD45" s="78"/>
      <c r="MXE45" s="78"/>
      <c r="MXF45" s="78"/>
      <c r="MXG45" s="78"/>
      <c r="MXH45" s="78"/>
      <c r="MXI45" s="78"/>
      <c r="MXJ45" s="78"/>
      <c r="MXK45" s="78"/>
      <c r="MXL45" s="78"/>
      <c r="MXM45" s="78"/>
      <c r="MXN45" s="78"/>
      <c r="MXO45" s="78"/>
      <c r="MXP45" s="78"/>
      <c r="MXQ45" s="78"/>
      <c r="MXR45" s="78"/>
      <c r="MXS45" s="78"/>
      <c r="MXT45" s="78"/>
      <c r="MXU45" s="78"/>
      <c r="MXV45" s="78"/>
      <c r="MXW45" s="78"/>
      <c r="MXX45" s="78"/>
      <c r="MXY45" s="78"/>
      <c r="MXZ45" s="78"/>
      <c r="MYA45" s="78"/>
      <c r="MYB45" s="78"/>
      <c r="MYC45" s="78"/>
      <c r="MYD45" s="78"/>
      <c r="MYE45" s="78"/>
      <c r="MYF45" s="78"/>
      <c r="MYG45" s="78"/>
      <c r="MYH45" s="78"/>
      <c r="MYI45" s="78"/>
      <c r="MYJ45" s="78"/>
      <c r="MYK45" s="78"/>
      <c r="MYL45" s="78"/>
      <c r="MYM45" s="78"/>
      <c r="MYN45" s="78"/>
      <c r="MYO45" s="78"/>
      <c r="MYP45" s="78"/>
      <c r="MYQ45" s="78"/>
      <c r="MYR45" s="78"/>
      <c r="MYS45" s="78"/>
      <c r="MYT45" s="78"/>
      <c r="MYU45" s="78"/>
      <c r="MYV45" s="78"/>
      <c r="MYW45" s="78"/>
      <c r="MYX45" s="78"/>
      <c r="MYY45" s="78"/>
      <c r="MYZ45" s="78"/>
      <c r="MZA45" s="78"/>
      <c r="MZB45" s="78"/>
      <c r="MZC45" s="78"/>
      <c r="MZD45" s="78"/>
      <c r="MZE45" s="78"/>
      <c r="MZF45" s="78"/>
      <c r="MZG45" s="78"/>
      <c r="MZH45" s="78"/>
      <c r="MZI45" s="78"/>
      <c r="MZJ45" s="78"/>
      <c r="MZK45" s="78"/>
      <c r="MZL45" s="78"/>
      <c r="MZM45" s="78"/>
      <c r="MZN45" s="78"/>
      <c r="MZO45" s="78"/>
      <c r="MZP45" s="78"/>
      <c r="MZQ45" s="78"/>
      <c r="MZR45" s="78"/>
      <c r="MZS45" s="78"/>
      <c r="MZT45" s="78"/>
      <c r="MZU45" s="78"/>
      <c r="MZV45" s="78"/>
      <c r="MZW45" s="78"/>
      <c r="MZX45" s="78"/>
      <c r="MZY45" s="78"/>
      <c r="MZZ45" s="78"/>
      <c r="NAA45" s="78"/>
      <c r="NAB45" s="78"/>
      <c r="NAC45" s="78"/>
      <c r="NAD45" s="78"/>
      <c r="NAE45" s="78"/>
      <c r="NAF45" s="78"/>
      <c r="NAG45" s="78"/>
      <c r="NAH45" s="78"/>
      <c r="NAI45" s="78"/>
      <c r="NAJ45" s="78"/>
      <c r="NAK45" s="78"/>
      <c r="NAL45" s="78"/>
      <c r="NAM45" s="78"/>
      <c r="NAN45" s="78"/>
      <c r="NAO45" s="78"/>
      <c r="NAP45" s="78"/>
      <c r="NAQ45" s="78"/>
      <c r="NAR45" s="78"/>
      <c r="NAS45" s="78"/>
      <c r="NAT45" s="78"/>
      <c r="NAU45" s="78"/>
      <c r="NAV45" s="78"/>
      <c r="NAW45" s="78"/>
      <c r="NAX45" s="78"/>
      <c r="NAY45" s="78"/>
      <c r="NAZ45" s="78"/>
      <c r="NBA45" s="78"/>
      <c r="NBB45" s="78"/>
      <c r="NBC45" s="78"/>
      <c r="NBD45" s="78"/>
      <c r="NBE45" s="78"/>
      <c r="NBF45" s="78"/>
      <c r="NBG45" s="78"/>
      <c r="NBH45" s="78"/>
      <c r="NBI45" s="78"/>
      <c r="NBJ45" s="78"/>
      <c r="NBK45" s="78"/>
      <c r="NBL45" s="78"/>
      <c r="NBM45" s="78"/>
      <c r="NBN45" s="78"/>
      <c r="NBO45" s="78"/>
      <c r="NBP45" s="78"/>
      <c r="NBQ45" s="78"/>
      <c r="NBR45" s="78"/>
      <c r="NBS45" s="78"/>
      <c r="NBT45" s="78"/>
      <c r="NBU45" s="78"/>
      <c r="NBV45" s="78"/>
      <c r="NBW45" s="78"/>
      <c r="NBX45" s="78"/>
      <c r="NBY45" s="78"/>
      <c r="NBZ45" s="78"/>
      <c r="NCA45" s="78"/>
      <c r="NCB45" s="78"/>
      <c r="NCC45" s="78"/>
      <c r="NCD45" s="78"/>
      <c r="NCE45" s="78"/>
      <c r="NCF45" s="78"/>
      <c r="NCG45" s="78"/>
      <c r="NCH45" s="78"/>
      <c r="NCI45" s="78"/>
      <c r="NCJ45" s="78"/>
      <c r="NCK45" s="78"/>
      <c r="NCL45" s="78"/>
      <c r="NCM45" s="78"/>
      <c r="NCN45" s="78"/>
      <c r="NCO45" s="78"/>
      <c r="NCP45" s="78"/>
      <c r="NCQ45" s="78"/>
      <c r="NCR45" s="78"/>
      <c r="NCS45" s="78"/>
      <c r="NCT45" s="78"/>
      <c r="NCU45" s="78"/>
      <c r="NCV45" s="78"/>
      <c r="NCW45" s="78"/>
      <c r="NCX45" s="78"/>
      <c r="NCY45" s="78"/>
      <c r="NCZ45" s="78"/>
      <c r="NDA45" s="78"/>
      <c r="NDB45" s="78"/>
      <c r="NDC45" s="78"/>
      <c r="NDD45" s="78"/>
      <c r="NDE45" s="78"/>
      <c r="NDF45" s="78"/>
      <c r="NDG45" s="78"/>
      <c r="NDH45" s="78"/>
      <c r="NDI45" s="78"/>
      <c r="NDJ45" s="78"/>
      <c r="NDK45" s="78"/>
      <c r="NDL45" s="78"/>
      <c r="NDM45" s="78"/>
      <c r="NDN45" s="78"/>
      <c r="NDO45" s="78"/>
      <c r="NDP45" s="78"/>
      <c r="NDQ45" s="78"/>
      <c r="NDR45" s="78"/>
      <c r="NDS45" s="78"/>
      <c r="NDT45" s="78"/>
      <c r="NDU45" s="78"/>
      <c r="NDV45" s="78"/>
      <c r="NDW45" s="78"/>
      <c r="NDX45" s="78"/>
      <c r="NDY45" s="78"/>
      <c r="NDZ45" s="78"/>
      <c r="NEA45" s="78"/>
      <c r="NEB45" s="78"/>
      <c r="NEC45" s="78"/>
      <c r="NED45" s="78"/>
      <c r="NEE45" s="78"/>
      <c r="NEF45" s="78"/>
      <c r="NEG45" s="78"/>
      <c r="NEH45" s="78"/>
      <c r="NEI45" s="78"/>
      <c r="NEJ45" s="78"/>
      <c r="NEK45" s="78"/>
      <c r="NEL45" s="78"/>
      <c r="NEM45" s="78"/>
      <c r="NEN45" s="78"/>
      <c r="NEO45" s="78"/>
      <c r="NEP45" s="78"/>
      <c r="NEQ45" s="78"/>
      <c r="NER45" s="78"/>
      <c r="NES45" s="78"/>
      <c r="NET45" s="78"/>
      <c r="NEU45" s="78"/>
      <c r="NEV45" s="78"/>
      <c r="NEW45" s="78"/>
      <c r="NEX45" s="78"/>
      <c r="NEY45" s="78"/>
      <c r="NEZ45" s="78"/>
      <c r="NFA45" s="78"/>
      <c r="NFB45" s="78"/>
      <c r="NFC45" s="78"/>
      <c r="NFD45" s="78"/>
      <c r="NFE45" s="78"/>
      <c r="NFF45" s="78"/>
      <c r="NFG45" s="78"/>
      <c r="NFH45" s="78"/>
      <c r="NFI45" s="78"/>
      <c r="NFJ45" s="78"/>
      <c r="NFK45" s="78"/>
      <c r="NFL45" s="78"/>
      <c r="NFM45" s="78"/>
      <c r="NFN45" s="78"/>
      <c r="NFO45" s="78"/>
      <c r="NFP45" s="78"/>
      <c r="NFQ45" s="78"/>
      <c r="NFR45" s="78"/>
      <c r="NFS45" s="78"/>
      <c r="NFT45" s="78"/>
      <c r="NFU45" s="78"/>
      <c r="NFV45" s="78"/>
      <c r="NFW45" s="78"/>
      <c r="NFX45" s="78"/>
      <c r="NFY45" s="78"/>
      <c r="NFZ45" s="78"/>
      <c r="NGA45" s="78"/>
      <c r="NGB45" s="78"/>
      <c r="NGC45" s="78"/>
      <c r="NGD45" s="78"/>
      <c r="NGE45" s="78"/>
      <c r="NGF45" s="78"/>
      <c r="NGG45" s="78"/>
      <c r="NGH45" s="78"/>
      <c r="NGI45" s="78"/>
      <c r="NGJ45" s="78"/>
      <c r="NGK45" s="78"/>
      <c r="NGL45" s="78"/>
      <c r="NGM45" s="78"/>
      <c r="NGN45" s="78"/>
      <c r="NGO45" s="78"/>
      <c r="NGP45" s="78"/>
      <c r="NGQ45" s="78"/>
      <c r="NGR45" s="78"/>
      <c r="NGS45" s="78"/>
      <c r="NGT45" s="78"/>
      <c r="NGU45" s="78"/>
      <c r="NGV45" s="78"/>
      <c r="NGW45" s="78"/>
      <c r="NGX45" s="78"/>
      <c r="NGY45" s="78"/>
      <c r="NGZ45" s="78"/>
      <c r="NHA45" s="78"/>
      <c r="NHB45" s="78"/>
      <c r="NHC45" s="78"/>
      <c r="NHD45" s="78"/>
      <c r="NHE45" s="78"/>
      <c r="NHF45" s="78"/>
      <c r="NHG45" s="78"/>
      <c r="NHH45" s="78"/>
      <c r="NHI45" s="78"/>
      <c r="NHJ45" s="78"/>
      <c r="NHK45" s="78"/>
      <c r="NHL45" s="78"/>
      <c r="NHM45" s="78"/>
      <c r="NHN45" s="78"/>
      <c r="NHO45" s="78"/>
      <c r="NHP45" s="78"/>
      <c r="NHQ45" s="78"/>
      <c r="NHR45" s="78"/>
      <c r="NHS45" s="78"/>
      <c r="NHT45" s="78"/>
      <c r="NHU45" s="78"/>
      <c r="NHV45" s="78"/>
      <c r="NHW45" s="78"/>
      <c r="NHX45" s="78"/>
      <c r="NHY45" s="78"/>
      <c r="NHZ45" s="78"/>
      <c r="NIA45" s="78"/>
      <c r="NIB45" s="78"/>
      <c r="NIC45" s="78"/>
      <c r="NID45" s="78"/>
      <c r="NIE45" s="78"/>
      <c r="NIF45" s="78"/>
      <c r="NIG45" s="78"/>
      <c r="NIH45" s="78"/>
      <c r="NII45" s="78"/>
      <c r="NIJ45" s="78"/>
      <c r="NIK45" s="78"/>
      <c r="NIL45" s="78"/>
      <c r="NIM45" s="78"/>
      <c r="NIN45" s="78"/>
      <c r="NIO45" s="78"/>
      <c r="NIP45" s="78"/>
      <c r="NIQ45" s="78"/>
      <c r="NIR45" s="78"/>
      <c r="NIS45" s="78"/>
      <c r="NIT45" s="78"/>
      <c r="NIU45" s="78"/>
      <c r="NIV45" s="78"/>
      <c r="NIW45" s="78"/>
      <c r="NIX45" s="78"/>
      <c r="NIY45" s="78"/>
      <c r="NIZ45" s="78"/>
      <c r="NJA45" s="78"/>
      <c r="NJB45" s="78"/>
      <c r="NJC45" s="78"/>
      <c r="NJD45" s="78"/>
      <c r="NJE45" s="78"/>
      <c r="NJF45" s="78"/>
      <c r="NJG45" s="78"/>
      <c r="NJH45" s="78"/>
      <c r="NJI45" s="78"/>
      <c r="NJJ45" s="78"/>
      <c r="NJK45" s="78"/>
      <c r="NJL45" s="78"/>
      <c r="NJM45" s="78"/>
      <c r="NJN45" s="78"/>
      <c r="NJO45" s="78"/>
      <c r="NJP45" s="78"/>
      <c r="NJQ45" s="78"/>
      <c r="NJR45" s="78"/>
      <c r="NJS45" s="78"/>
      <c r="NJT45" s="78"/>
      <c r="NJU45" s="78"/>
      <c r="NJV45" s="78"/>
      <c r="NJW45" s="78"/>
      <c r="NJX45" s="78"/>
      <c r="NJY45" s="78"/>
      <c r="NJZ45" s="78"/>
      <c r="NKA45" s="78"/>
      <c r="NKB45" s="78"/>
      <c r="NKC45" s="78"/>
      <c r="NKD45" s="78"/>
      <c r="NKE45" s="78"/>
      <c r="NKF45" s="78"/>
      <c r="NKG45" s="78"/>
      <c r="NKH45" s="78"/>
      <c r="NKI45" s="78"/>
      <c r="NKJ45" s="78"/>
      <c r="NKK45" s="78"/>
      <c r="NKL45" s="78"/>
      <c r="NKM45" s="78"/>
      <c r="NKN45" s="78"/>
      <c r="NKO45" s="78"/>
      <c r="NKP45" s="78"/>
      <c r="NKQ45" s="78"/>
      <c r="NKR45" s="78"/>
      <c r="NKS45" s="78"/>
      <c r="NKT45" s="78"/>
      <c r="NKU45" s="78"/>
      <c r="NKV45" s="78"/>
      <c r="NKW45" s="78"/>
      <c r="NKX45" s="78"/>
      <c r="NKY45" s="78"/>
      <c r="NKZ45" s="78"/>
      <c r="NLA45" s="78"/>
      <c r="NLB45" s="78"/>
      <c r="NLC45" s="78"/>
      <c r="NLD45" s="78"/>
      <c r="NLE45" s="78"/>
      <c r="NLF45" s="78"/>
      <c r="NLG45" s="78"/>
      <c r="NLH45" s="78"/>
      <c r="NLI45" s="78"/>
      <c r="NLJ45" s="78"/>
      <c r="NLK45" s="78"/>
      <c r="NLL45" s="78"/>
      <c r="NLM45" s="78"/>
      <c r="NLN45" s="78"/>
      <c r="NLO45" s="78"/>
      <c r="NLP45" s="78"/>
      <c r="NLQ45" s="78"/>
      <c r="NLR45" s="78"/>
      <c r="NLS45" s="78"/>
      <c r="NLT45" s="78"/>
      <c r="NLU45" s="78"/>
      <c r="NLV45" s="78"/>
      <c r="NLW45" s="78"/>
      <c r="NLX45" s="78"/>
      <c r="NLY45" s="78"/>
      <c r="NLZ45" s="78"/>
      <c r="NMA45" s="78"/>
      <c r="NMB45" s="78"/>
      <c r="NMC45" s="78"/>
      <c r="NMD45" s="78"/>
      <c r="NME45" s="78"/>
      <c r="NMF45" s="78"/>
      <c r="NMG45" s="78"/>
      <c r="NMH45" s="78"/>
      <c r="NMI45" s="78"/>
      <c r="NMJ45" s="78"/>
      <c r="NMK45" s="78"/>
      <c r="NML45" s="78"/>
      <c r="NMM45" s="78"/>
      <c r="NMN45" s="78"/>
      <c r="NMO45" s="78"/>
      <c r="NMP45" s="78"/>
      <c r="NMQ45" s="78"/>
      <c r="NMR45" s="78"/>
      <c r="NMS45" s="78"/>
      <c r="NMT45" s="78"/>
      <c r="NMU45" s="78"/>
      <c r="NMV45" s="78"/>
      <c r="NMW45" s="78"/>
      <c r="NMX45" s="78"/>
      <c r="NMY45" s="78"/>
      <c r="NMZ45" s="78"/>
      <c r="NNA45" s="78"/>
      <c r="NNB45" s="78"/>
      <c r="NNC45" s="78"/>
      <c r="NND45" s="78"/>
      <c r="NNE45" s="78"/>
      <c r="NNF45" s="78"/>
      <c r="NNG45" s="78"/>
      <c r="NNH45" s="78"/>
      <c r="NNI45" s="78"/>
      <c r="NNJ45" s="78"/>
      <c r="NNK45" s="78"/>
      <c r="NNL45" s="78"/>
      <c r="NNM45" s="78"/>
      <c r="NNN45" s="78"/>
      <c r="NNO45" s="78"/>
      <c r="NNP45" s="78"/>
      <c r="NNQ45" s="78"/>
      <c r="NNR45" s="78"/>
      <c r="NNS45" s="78"/>
      <c r="NNT45" s="78"/>
      <c r="NNU45" s="78"/>
      <c r="NNV45" s="78"/>
      <c r="NNW45" s="78"/>
      <c r="NNX45" s="78"/>
      <c r="NNY45" s="78"/>
      <c r="NNZ45" s="78"/>
      <c r="NOA45" s="78"/>
      <c r="NOB45" s="78"/>
      <c r="NOC45" s="78"/>
      <c r="NOD45" s="78"/>
      <c r="NOE45" s="78"/>
      <c r="NOF45" s="78"/>
      <c r="NOG45" s="78"/>
      <c r="NOH45" s="78"/>
      <c r="NOI45" s="78"/>
      <c r="NOJ45" s="78"/>
      <c r="NOK45" s="78"/>
      <c r="NOL45" s="78"/>
      <c r="NOM45" s="78"/>
      <c r="NON45" s="78"/>
      <c r="NOO45" s="78"/>
      <c r="NOP45" s="78"/>
      <c r="NOQ45" s="78"/>
      <c r="NOR45" s="78"/>
      <c r="NOS45" s="78"/>
      <c r="NOT45" s="78"/>
      <c r="NOU45" s="78"/>
      <c r="NOV45" s="78"/>
      <c r="NOW45" s="78"/>
      <c r="NOX45" s="78"/>
      <c r="NOY45" s="78"/>
      <c r="NOZ45" s="78"/>
      <c r="NPA45" s="78"/>
      <c r="NPB45" s="78"/>
      <c r="NPC45" s="78"/>
      <c r="NPD45" s="78"/>
      <c r="NPE45" s="78"/>
      <c r="NPF45" s="78"/>
      <c r="NPG45" s="78"/>
      <c r="NPH45" s="78"/>
      <c r="NPI45" s="78"/>
      <c r="NPJ45" s="78"/>
      <c r="NPK45" s="78"/>
      <c r="NPL45" s="78"/>
      <c r="NPM45" s="78"/>
      <c r="NPN45" s="78"/>
      <c r="NPO45" s="78"/>
      <c r="NPP45" s="78"/>
      <c r="NPQ45" s="78"/>
      <c r="NPR45" s="78"/>
      <c r="NPS45" s="78"/>
      <c r="NPT45" s="78"/>
      <c r="NPU45" s="78"/>
      <c r="NPV45" s="78"/>
      <c r="NPW45" s="78"/>
      <c r="NPX45" s="78"/>
      <c r="NPY45" s="78"/>
      <c r="NPZ45" s="78"/>
      <c r="NQA45" s="78"/>
      <c r="NQB45" s="78"/>
      <c r="NQC45" s="78"/>
      <c r="NQD45" s="78"/>
      <c r="NQE45" s="78"/>
      <c r="NQF45" s="78"/>
      <c r="NQG45" s="78"/>
      <c r="NQH45" s="78"/>
      <c r="NQI45" s="78"/>
      <c r="NQJ45" s="78"/>
      <c r="NQK45" s="78"/>
      <c r="NQL45" s="78"/>
      <c r="NQM45" s="78"/>
      <c r="NQN45" s="78"/>
      <c r="NQO45" s="78"/>
      <c r="NQP45" s="78"/>
      <c r="NQQ45" s="78"/>
      <c r="NQR45" s="78"/>
      <c r="NQS45" s="78"/>
      <c r="NQT45" s="78"/>
      <c r="NQU45" s="78"/>
      <c r="NQV45" s="78"/>
      <c r="NQW45" s="78"/>
      <c r="NQX45" s="78"/>
      <c r="NQY45" s="78"/>
      <c r="NQZ45" s="78"/>
      <c r="NRA45" s="78"/>
      <c r="NRB45" s="78"/>
      <c r="NRC45" s="78"/>
      <c r="NRD45" s="78"/>
      <c r="NRE45" s="78"/>
      <c r="NRF45" s="78"/>
      <c r="NRG45" s="78"/>
      <c r="NRH45" s="78"/>
      <c r="NRI45" s="78"/>
      <c r="NRJ45" s="78"/>
      <c r="NRK45" s="78"/>
      <c r="NRL45" s="78"/>
      <c r="NRM45" s="78"/>
      <c r="NRN45" s="78"/>
      <c r="NRO45" s="78"/>
      <c r="NRP45" s="78"/>
      <c r="NRQ45" s="78"/>
      <c r="NRR45" s="78"/>
      <c r="NRS45" s="78"/>
      <c r="NRT45" s="78"/>
      <c r="NRU45" s="78"/>
      <c r="NRV45" s="78"/>
      <c r="NRW45" s="78"/>
      <c r="NRX45" s="78"/>
      <c r="NRY45" s="78"/>
      <c r="NRZ45" s="78"/>
      <c r="NSA45" s="78"/>
      <c r="NSB45" s="78"/>
      <c r="NSC45" s="78"/>
      <c r="NSD45" s="78"/>
      <c r="NSE45" s="78"/>
      <c r="NSF45" s="78"/>
      <c r="NSG45" s="78"/>
      <c r="NSH45" s="78"/>
      <c r="NSI45" s="78"/>
      <c r="NSJ45" s="78"/>
      <c r="NSK45" s="78"/>
      <c r="NSL45" s="78"/>
      <c r="NSM45" s="78"/>
      <c r="NSN45" s="78"/>
      <c r="NSO45" s="78"/>
      <c r="NSP45" s="78"/>
      <c r="NSQ45" s="78"/>
      <c r="NSR45" s="78"/>
      <c r="NSS45" s="78"/>
      <c r="NST45" s="78"/>
      <c r="NSU45" s="78"/>
      <c r="NSV45" s="78"/>
      <c r="NSW45" s="78"/>
      <c r="NSX45" s="78"/>
      <c r="NSY45" s="78"/>
      <c r="NSZ45" s="78"/>
      <c r="NTA45" s="78"/>
      <c r="NTB45" s="78"/>
      <c r="NTC45" s="78"/>
      <c r="NTD45" s="78"/>
      <c r="NTE45" s="78"/>
      <c r="NTF45" s="78"/>
      <c r="NTG45" s="78"/>
      <c r="NTH45" s="78"/>
      <c r="NTI45" s="78"/>
      <c r="NTJ45" s="78"/>
      <c r="NTK45" s="78"/>
      <c r="NTL45" s="78"/>
      <c r="NTM45" s="78"/>
      <c r="NTN45" s="78"/>
      <c r="NTO45" s="78"/>
      <c r="NTP45" s="78"/>
      <c r="NTQ45" s="78"/>
      <c r="NTR45" s="78"/>
      <c r="NTS45" s="78"/>
      <c r="NTT45" s="78"/>
      <c r="NTU45" s="78"/>
      <c r="NTV45" s="78"/>
      <c r="NTW45" s="78"/>
      <c r="NTX45" s="78"/>
      <c r="NTY45" s="78"/>
      <c r="NTZ45" s="78"/>
      <c r="NUA45" s="78"/>
      <c r="NUB45" s="78"/>
      <c r="NUC45" s="78"/>
      <c r="NUD45" s="78"/>
      <c r="NUE45" s="78"/>
      <c r="NUF45" s="78"/>
      <c r="NUG45" s="78"/>
      <c r="NUH45" s="78"/>
      <c r="NUI45" s="78"/>
      <c r="NUJ45" s="78"/>
      <c r="NUK45" s="78"/>
      <c r="NUL45" s="78"/>
      <c r="NUM45" s="78"/>
      <c r="NUN45" s="78"/>
      <c r="NUO45" s="78"/>
      <c r="NUP45" s="78"/>
      <c r="NUQ45" s="78"/>
      <c r="NUR45" s="78"/>
      <c r="NUS45" s="78"/>
      <c r="NUT45" s="78"/>
      <c r="NUU45" s="78"/>
      <c r="NUV45" s="78"/>
      <c r="NUW45" s="78"/>
      <c r="NUX45" s="78"/>
      <c r="NUY45" s="78"/>
      <c r="NUZ45" s="78"/>
      <c r="NVA45" s="78"/>
      <c r="NVB45" s="78"/>
      <c r="NVC45" s="78"/>
      <c r="NVD45" s="78"/>
      <c r="NVE45" s="78"/>
      <c r="NVF45" s="78"/>
      <c r="NVG45" s="78"/>
      <c r="NVH45" s="78"/>
      <c r="NVI45" s="78"/>
      <c r="NVJ45" s="78"/>
      <c r="NVK45" s="78"/>
      <c r="NVL45" s="78"/>
      <c r="NVM45" s="78"/>
      <c r="NVN45" s="78"/>
      <c r="NVO45" s="78"/>
      <c r="NVP45" s="78"/>
      <c r="NVQ45" s="78"/>
      <c r="NVR45" s="78"/>
      <c r="NVS45" s="78"/>
      <c r="NVT45" s="78"/>
      <c r="NVU45" s="78"/>
      <c r="NVV45" s="78"/>
      <c r="NVW45" s="78"/>
      <c r="NVX45" s="78"/>
      <c r="NVY45" s="78"/>
      <c r="NVZ45" s="78"/>
      <c r="NWA45" s="78"/>
      <c r="NWB45" s="78"/>
      <c r="NWC45" s="78"/>
      <c r="NWD45" s="78"/>
      <c r="NWE45" s="78"/>
      <c r="NWF45" s="78"/>
      <c r="NWG45" s="78"/>
      <c r="NWH45" s="78"/>
      <c r="NWI45" s="78"/>
      <c r="NWJ45" s="78"/>
      <c r="NWK45" s="78"/>
      <c r="NWL45" s="78"/>
      <c r="NWM45" s="78"/>
      <c r="NWN45" s="78"/>
      <c r="NWO45" s="78"/>
      <c r="NWP45" s="78"/>
      <c r="NWQ45" s="78"/>
      <c r="NWR45" s="78"/>
      <c r="NWS45" s="78"/>
      <c r="NWT45" s="78"/>
      <c r="NWU45" s="78"/>
      <c r="NWV45" s="78"/>
      <c r="NWW45" s="78"/>
      <c r="NWX45" s="78"/>
      <c r="NWY45" s="78"/>
      <c r="NWZ45" s="78"/>
      <c r="NXA45" s="78"/>
      <c r="NXB45" s="78"/>
      <c r="NXC45" s="78"/>
      <c r="NXD45" s="78"/>
      <c r="NXE45" s="78"/>
      <c r="NXF45" s="78"/>
      <c r="NXG45" s="78"/>
      <c r="NXH45" s="78"/>
      <c r="NXI45" s="78"/>
      <c r="NXJ45" s="78"/>
      <c r="NXK45" s="78"/>
      <c r="NXL45" s="78"/>
      <c r="NXM45" s="78"/>
      <c r="NXN45" s="78"/>
      <c r="NXO45" s="78"/>
      <c r="NXP45" s="78"/>
      <c r="NXQ45" s="78"/>
      <c r="NXR45" s="78"/>
      <c r="NXS45" s="78"/>
      <c r="NXT45" s="78"/>
      <c r="NXU45" s="78"/>
      <c r="NXV45" s="78"/>
      <c r="NXW45" s="78"/>
      <c r="NXX45" s="78"/>
      <c r="NXY45" s="78"/>
      <c r="NXZ45" s="78"/>
      <c r="NYA45" s="78"/>
      <c r="NYB45" s="78"/>
      <c r="NYC45" s="78"/>
      <c r="NYD45" s="78"/>
      <c r="NYE45" s="78"/>
      <c r="NYF45" s="78"/>
      <c r="NYG45" s="78"/>
      <c r="NYH45" s="78"/>
      <c r="NYI45" s="78"/>
      <c r="NYJ45" s="78"/>
      <c r="NYK45" s="78"/>
      <c r="NYL45" s="78"/>
      <c r="NYM45" s="78"/>
      <c r="NYN45" s="78"/>
      <c r="NYO45" s="78"/>
      <c r="NYP45" s="78"/>
      <c r="NYQ45" s="78"/>
      <c r="NYR45" s="78"/>
      <c r="NYS45" s="78"/>
      <c r="NYT45" s="78"/>
      <c r="NYU45" s="78"/>
      <c r="NYV45" s="78"/>
      <c r="NYW45" s="78"/>
      <c r="NYX45" s="78"/>
      <c r="NYY45" s="78"/>
      <c r="NYZ45" s="78"/>
      <c r="NZA45" s="78"/>
      <c r="NZB45" s="78"/>
      <c r="NZC45" s="78"/>
      <c r="NZD45" s="78"/>
      <c r="NZE45" s="78"/>
      <c r="NZF45" s="78"/>
      <c r="NZG45" s="78"/>
      <c r="NZH45" s="78"/>
      <c r="NZI45" s="78"/>
      <c r="NZJ45" s="78"/>
      <c r="NZK45" s="78"/>
      <c r="NZL45" s="78"/>
      <c r="NZM45" s="78"/>
      <c r="NZN45" s="78"/>
      <c r="NZO45" s="78"/>
      <c r="NZP45" s="78"/>
      <c r="NZQ45" s="78"/>
      <c r="NZR45" s="78"/>
      <c r="NZS45" s="78"/>
      <c r="NZT45" s="78"/>
      <c r="NZU45" s="78"/>
      <c r="NZV45" s="78"/>
      <c r="NZW45" s="78"/>
      <c r="NZX45" s="78"/>
      <c r="NZY45" s="78"/>
      <c r="NZZ45" s="78"/>
      <c r="OAA45" s="78"/>
      <c r="OAB45" s="78"/>
      <c r="OAC45" s="78"/>
      <c r="OAD45" s="78"/>
      <c r="OAE45" s="78"/>
      <c r="OAF45" s="78"/>
      <c r="OAG45" s="78"/>
      <c r="OAH45" s="78"/>
      <c r="OAI45" s="78"/>
      <c r="OAJ45" s="78"/>
      <c r="OAK45" s="78"/>
      <c r="OAL45" s="78"/>
      <c r="OAM45" s="78"/>
      <c r="OAN45" s="78"/>
      <c r="OAO45" s="78"/>
      <c r="OAP45" s="78"/>
      <c r="OAQ45" s="78"/>
      <c r="OAR45" s="78"/>
      <c r="OAS45" s="78"/>
      <c r="OAT45" s="78"/>
      <c r="OAU45" s="78"/>
      <c r="OAV45" s="78"/>
      <c r="OAW45" s="78"/>
      <c r="OAX45" s="78"/>
      <c r="OAY45" s="78"/>
      <c r="OAZ45" s="78"/>
      <c r="OBA45" s="78"/>
      <c r="OBB45" s="78"/>
      <c r="OBC45" s="78"/>
      <c r="OBD45" s="78"/>
      <c r="OBE45" s="78"/>
      <c r="OBF45" s="78"/>
      <c r="OBG45" s="78"/>
      <c r="OBH45" s="78"/>
      <c r="OBI45" s="78"/>
      <c r="OBJ45" s="78"/>
      <c r="OBK45" s="78"/>
      <c r="OBL45" s="78"/>
      <c r="OBM45" s="78"/>
      <c r="OBN45" s="78"/>
      <c r="OBO45" s="78"/>
      <c r="OBP45" s="78"/>
      <c r="OBQ45" s="78"/>
      <c r="OBR45" s="78"/>
      <c r="OBS45" s="78"/>
      <c r="OBT45" s="78"/>
      <c r="OBU45" s="78"/>
      <c r="OBV45" s="78"/>
      <c r="OBW45" s="78"/>
      <c r="OBX45" s="78"/>
      <c r="OBY45" s="78"/>
      <c r="OBZ45" s="78"/>
      <c r="OCA45" s="78"/>
      <c r="OCB45" s="78"/>
      <c r="OCC45" s="78"/>
      <c r="OCD45" s="78"/>
      <c r="OCE45" s="78"/>
      <c r="OCF45" s="78"/>
      <c r="OCG45" s="78"/>
      <c r="OCH45" s="78"/>
      <c r="OCI45" s="78"/>
      <c r="OCJ45" s="78"/>
      <c r="OCK45" s="78"/>
      <c r="OCL45" s="78"/>
      <c r="OCM45" s="78"/>
      <c r="OCN45" s="78"/>
      <c r="OCO45" s="78"/>
      <c r="OCP45" s="78"/>
      <c r="OCQ45" s="78"/>
      <c r="OCR45" s="78"/>
      <c r="OCS45" s="78"/>
      <c r="OCT45" s="78"/>
      <c r="OCU45" s="78"/>
      <c r="OCV45" s="78"/>
      <c r="OCW45" s="78"/>
      <c r="OCX45" s="78"/>
      <c r="OCY45" s="78"/>
      <c r="OCZ45" s="78"/>
      <c r="ODA45" s="78"/>
      <c r="ODB45" s="78"/>
      <c r="ODC45" s="78"/>
      <c r="ODD45" s="78"/>
      <c r="ODE45" s="78"/>
      <c r="ODF45" s="78"/>
      <c r="ODG45" s="78"/>
      <c r="ODH45" s="78"/>
      <c r="ODI45" s="78"/>
      <c r="ODJ45" s="78"/>
      <c r="ODK45" s="78"/>
      <c r="ODL45" s="78"/>
      <c r="ODM45" s="78"/>
      <c r="ODN45" s="78"/>
      <c r="ODO45" s="78"/>
      <c r="ODP45" s="78"/>
      <c r="ODQ45" s="78"/>
      <c r="ODR45" s="78"/>
      <c r="ODS45" s="78"/>
      <c r="ODT45" s="78"/>
      <c r="ODU45" s="78"/>
      <c r="ODV45" s="78"/>
      <c r="ODW45" s="78"/>
      <c r="ODX45" s="78"/>
      <c r="ODY45" s="78"/>
      <c r="ODZ45" s="78"/>
      <c r="OEA45" s="78"/>
      <c r="OEB45" s="78"/>
      <c r="OEC45" s="78"/>
      <c r="OED45" s="78"/>
      <c r="OEE45" s="78"/>
      <c r="OEF45" s="78"/>
      <c r="OEG45" s="78"/>
      <c r="OEH45" s="78"/>
      <c r="OEI45" s="78"/>
      <c r="OEJ45" s="78"/>
      <c r="OEK45" s="78"/>
      <c r="OEL45" s="78"/>
      <c r="OEM45" s="78"/>
      <c r="OEN45" s="78"/>
      <c r="OEO45" s="78"/>
      <c r="OEP45" s="78"/>
      <c r="OEQ45" s="78"/>
      <c r="OER45" s="78"/>
      <c r="OES45" s="78"/>
      <c r="OET45" s="78"/>
      <c r="OEU45" s="78"/>
      <c r="OEV45" s="78"/>
      <c r="OEW45" s="78"/>
      <c r="OEX45" s="78"/>
      <c r="OEY45" s="78"/>
      <c r="OEZ45" s="78"/>
      <c r="OFA45" s="78"/>
      <c r="OFB45" s="78"/>
      <c r="OFC45" s="78"/>
      <c r="OFD45" s="78"/>
      <c r="OFE45" s="78"/>
      <c r="OFF45" s="78"/>
      <c r="OFG45" s="78"/>
      <c r="OFH45" s="78"/>
      <c r="OFI45" s="78"/>
      <c r="OFJ45" s="78"/>
      <c r="OFK45" s="78"/>
      <c r="OFL45" s="78"/>
      <c r="OFM45" s="78"/>
      <c r="OFN45" s="78"/>
      <c r="OFO45" s="78"/>
      <c r="OFP45" s="78"/>
      <c r="OFQ45" s="78"/>
      <c r="OFR45" s="78"/>
      <c r="OFS45" s="78"/>
      <c r="OFT45" s="78"/>
      <c r="OFU45" s="78"/>
      <c r="OFV45" s="78"/>
      <c r="OFW45" s="78"/>
      <c r="OFX45" s="78"/>
      <c r="OFY45" s="78"/>
      <c r="OFZ45" s="78"/>
      <c r="OGA45" s="78"/>
      <c r="OGB45" s="78"/>
      <c r="OGC45" s="78"/>
      <c r="OGD45" s="78"/>
      <c r="OGE45" s="78"/>
      <c r="OGF45" s="78"/>
      <c r="OGG45" s="78"/>
      <c r="OGH45" s="78"/>
      <c r="OGI45" s="78"/>
      <c r="OGJ45" s="78"/>
      <c r="OGK45" s="78"/>
      <c r="OGL45" s="78"/>
      <c r="OGM45" s="78"/>
      <c r="OGN45" s="78"/>
      <c r="OGO45" s="78"/>
      <c r="OGP45" s="78"/>
      <c r="OGQ45" s="78"/>
      <c r="OGR45" s="78"/>
      <c r="OGS45" s="78"/>
      <c r="OGT45" s="78"/>
      <c r="OGU45" s="78"/>
      <c r="OGV45" s="78"/>
      <c r="OGW45" s="78"/>
      <c r="OGX45" s="78"/>
      <c r="OGY45" s="78"/>
      <c r="OGZ45" s="78"/>
      <c r="OHA45" s="78"/>
      <c r="OHB45" s="78"/>
      <c r="OHC45" s="78"/>
      <c r="OHD45" s="78"/>
      <c r="OHE45" s="78"/>
      <c r="OHF45" s="78"/>
      <c r="OHG45" s="78"/>
      <c r="OHH45" s="78"/>
      <c r="OHI45" s="78"/>
      <c r="OHJ45" s="78"/>
      <c r="OHK45" s="78"/>
      <c r="OHL45" s="78"/>
      <c r="OHM45" s="78"/>
      <c r="OHN45" s="78"/>
      <c r="OHO45" s="78"/>
      <c r="OHP45" s="78"/>
      <c r="OHQ45" s="78"/>
      <c r="OHR45" s="78"/>
      <c r="OHS45" s="78"/>
      <c r="OHT45" s="78"/>
      <c r="OHU45" s="78"/>
      <c r="OHV45" s="78"/>
      <c r="OHW45" s="78"/>
      <c r="OHX45" s="78"/>
      <c r="OHY45" s="78"/>
      <c r="OHZ45" s="78"/>
      <c r="OIA45" s="78"/>
      <c r="OIB45" s="78"/>
      <c r="OIC45" s="78"/>
      <c r="OID45" s="78"/>
      <c r="OIE45" s="78"/>
      <c r="OIF45" s="78"/>
      <c r="OIG45" s="78"/>
      <c r="OIH45" s="78"/>
      <c r="OII45" s="78"/>
      <c r="OIJ45" s="78"/>
      <c r="OIK45" s="78"/>
      <c r="OIL45" s="78"/>
      <c r="OIM45" s="78"/>
      <c r="OIN45" s="78"/>
      <c r="OIO45" s="78"/>
      <c r="OIP45" s="78"/>
      <c r="OIQ45" s="78"/>
      <c r="OIR45" s="78"/>
      <c r="OIS45" s="78"/>
      <c r="OIT45" s="78"/>
      <c r="OIU45" s="78"/>
      <c r="OIV45" s="78"/>
      <c r="OIW45" s="78"/>
      <c r="OIX45" s="78"/>
      <c r="OIY45" s="78"/>
      <c r="OIZ45" s="78"/>
      <c r="OJA45" s="78"/>
      <c r="OJB45" s="78"/>
      <c r="OJC45" s="78"/>
      <c r="OJD45" s="78"/>
      <c r="OJE45" s="78"/>
      <c r="OJF45" s="78"/>
      <c r="OJG45" s="78"/>
      <c r="OJH45" s="78"/>
      <c r="OJI45" s="78"/>
      <c r="OJJ45" s="78"/>
      <c r="OJK45" s="78"/>
      <c r="OJL45" s="78"/>
      <c r="OJM45" s="78"/>
      <c r="OJN45" s="78"/>
      <c r="OJO45" s="78"/>
      <c r="OJP45" s="78"/>
      <c r="OJQ45" s="78"/>
      <c r="OJR45" s="78"/>
      <c r="OJS45" s="78"/>
      <c r="OJT45" s="78"/>
      <c r="OJU45" s="78"/>
      <c r="OJV45" s="78"/>
      <c r="OJW45" s="78"/>
      <c r="OJX45" s="78"/>
      <c r="OJY45" s="78"/>
      <c r="OJZ45" s="78"/>
      <c r="OKA45" s="78"/>
      <c r="OKB45" s="78"/>
      <c r="OKC45" s="78"/>
      <c r="OKD45" s="78"/>
      <c r="OKE45" s="78"/>
      <c r="OKF45" s="78"/>
      <c r="OKG45" s="78"/>
      <c r="OKH45" s="78"/>
      <c r="OKI45" s="78"/>
      <c r="OKJ45" s="78"/>
      <c r="OKK45" s="78"/>
      <c r="OKL45" s="78"/>
      <c r="OKM45" s="78"/>
      <c r="OKN45" s="78"/>
      <c r="OKO45" s="78"/>
      <c r="OKP45" s="78"/>
      <c r="OKQ45" s="78"/>
      <c r="OKR45" s="78"/>
      <c r="OKS45" s="78"/>
      <c r="OKT45" s="78"/>
      <c r="OKU45" s="78"/>
      <c r="OKV45" s="78"/>
      <c r="OKW45" s="78"/>
      <c r="OKX45" s="78"/>
      <c r="OKY45" s="78"/>
      <c r="OKZ45" s="78"/>
      <c r="OLA45" s="78"/>
      <c r="OLB45" s="78"/>
      <c r="OLC45" s="78"/>
      <c r="OLD45" s="78"/>
      <c r="OLE45" s="78"/>
      <c r="OLF45" s="78"/>
      <c r="OLG45" s="78"/>
      <c r="OLH45" s="78"/>
      <c r="OLI45" s="78"/>
      <c r="OLJ45" s="78"/>
      <c r="OLK45" s="78"/>
      <c r="OLL45" s="78"/>
      <c r="OLM45" s="78"/>
      <c r="OLN45" s="78"/>
      <c r="OLO45" s="78"/>
      <c r="OLP45" s="78"/>
      <c r="OLQ45" s="78"/>
      <c r="OLR45" s="78"/>
      <c r="OLS45" s="78"/>
      <c r="OLT45" s="78"/>
      <c r="OLU45" s="78"/>
      <c r="OLV45" s="78"/>
      <c r="OLW45" s="78"/>
      <c r="OLX45" s="78"/>
      <c r="OLY45" s="78"/>
      <c r="OLZ45" s="78"/>
      <c r="OMA45" s="78"/>
      <c r="OMB45" s="78"/>
      <c r="OMC45" s="78"/>
      <c r="OMD45" s="78"/>
      <c r="OME45" s="78"/>
      <c r="OMF45" s="78"/>
      <c r="OMG45" s="78"/>
      <c r="OMH45" s="78"/>
      <c r="OMI45" s="78"/>
      <c r="OMJ45" s="78"/>
      <c r="OMK45" s="78"/>
      <c r="OML45" s="78"/>
      <c r="OMM45" s="78"/>
      <c r="OMN45" s="78"/>
      <c r="OMO45" s="78"/>
      <c r="OMP45" s="78"/>
      <c r="OMQ45" s="78"/>
      <c r="OMR45" s="78"/>
      <c r="OMS45" s="78"/>
      <c r="OMT45" s="78"/>
      <c r="OMU45" s="78"/>
      <c r="OMV45" s="78"/>
      <c r="OMW45" s="78"/>
      <c r="OMX45" s="78"/>
      <c r="OMY45" s="78"/>
      <c r="OMZ45" s="78"/>
      <c r="ONA45" s="78"/>
      <c r="ONB45" s="78"/>
      <c r="ONC45" s="78"/>
      <c r="OND45" s="78"/>
      <c r="ONE45" s="78"/>
      <c r="ONF45" s="78"/>
      <c r="ONG45" s="78"/>
      <c r="ONH45" s="78"/>
      <c r="ONI45" s="78"/>
      <c r="ONJ45" s="78"/>
      <c r="ONK45" s="78"/>
      <c r="ONL45" s="78"/>
      <c r="ONM45" s="78"/>
      <c r="ONN45" s="78"/>
      <c r="ONO45" s="78"/>
      <c r="ONP45" s="78"/>
      <c r="ONQ45" s="78"/>
      <c r="ONR45" s="78"/>
      <c r="ONS45" s="78"/>
      <c r="ONT45" s="78"/>
      <c r="ONU45" s="78"/>
      <c r="ONV45" s="78"/>
      <c r="ONW45" s="78"/>
      <c r="ONX45" s="78"/>
      <c r="ONY45" s="78"/>
      <c r="ONZ45" s="78"/>
      <c r="OOA45" s="78"/>
      <c r="OOB45" s="78"/>
      <c r="OOC45" s="78"/>
      <c r="OOD45" s="78"/>
      <c r="OOE45" s="78"/>
      <c r="OOF45" s="78"/>
      <c r="OOG45" s="78"/>
      <c r="OOH45" s="78"/>
      <c r="OOI45" s="78"/>
      <c r="OOJ45" s="78"/>
      <c r="OOK45" s="78"/>
      <c r="OOL45" s="78"/>
      <c r="OOM45" s="78"/>
      <c r="OON45" s="78"/>
      <c r="OOO45" s="78"/>
      <c r="OOP45" s="78"/>
      <c r="OOQ45" s="78"/>
      <c r="OOR45" s="78"/>
      <c r="OOS45" s="78"/>
      <c r="OOT45" s="78"/>
      <c r="OOU45" s="78"/>
      <c r="OOV45" s="78"/>
      <c r="OOW45" s="78"/>
      <c r="OOX45" s="78"/>
      <c r="OOY45" s="78"/>
      <c r="OOZ45" s="78"/>
      <c r="OPA45" s="78"/>
      <c r="OPB45" s="78"/>
      <c r="OPC45" s="78"/>
      <c r="OPD45" s="78"/>
      <c r="OPE45" s="78"/>
      <c r="OPF45" s="78"/>
      <c r="OPG45" s="78"/>
      <c r="OPH45" s="78"/>
      <c r="OPI45" s="78"/>
      <c r="OPJ45" s="78"/>
      <c r="OPK45" s="78"/>
      <c r="OPL45" s="78"/>
      <c r="OPM45" s="78"/>
      <c r="OPN45" s="78"/>
      <c r="OPO45" s="78"/>
      <c r="OPP45" s="78"/>
      <c r="OPQ45" s="78"/>
      <c r="OPR45" s="78"/>
      <c r="OPS45" s="78"/>
      <c r="OPT45" s="78"/>
      <c r="OPU45" s="78"/>
      <c r="OPV45" s="78"/>
      <c r="OPW45" s="78"/>
      <c r="OPX45" s="78"/>
      <c r="OPY45" s="78"/>
      <c r="OPZ45" s="78"/>
      <c r="OQA45" s="78"/>
      <c r="OQB45" s="78"/>
      <c r="OQC45" s="78"/>
      <c r="OQD45" s="78"/>
      <c r="OQE45" s="78"/>
      <c r="OQF45" s="78"/>
      <c r="OQG45" s="78"/>
      <c r="OQH45" s="78"/>
      <c r="OQI45" s="78"/>
      <c r="OQJ45" s="78"/>
      <c r="OQK45" s="78"/>
      <c r="OQL45" s="78"/>
      <c r="OQM45" s="78"/>
      <c r="OQN45" s="78"/>
      <c r="OQO45" s="78"/>
      <c r="OQP45" s="78"/>
      <c r="OQQ45" s="78"/>
      <c r="OQR45" s="78"/>
      <c r="OQS45" s="78"/>
      <c r="OQT45" s="78"/>
      <c r="OQU45" s="78"/>
      <c r="OQV45" s="78"/>
      <c r="OQW45" s="78"/>
      <c r="OQX45" s="78"/>
      <c r="OQY45" s="78"/>
      <c r="OQZ45" s="78"/>
      <c r="ORA45" s="78"/>
      <c r="ORB45" s="78"/>
      <c r="ORC45" s="78"/>
      <c r="ORD45" s="78"/>
      <c r="ORE45" s="78"/>
      <c r="ORF45" s="78"/>
      <c r="ORG45" s="78"/>
      <c r="ORH45" s="78"/>
      <c r="ORI45" s="78"/>
      <c r="ORJ45" s="78"/>
      <c r="ORK45" s="78"/>
      <c r="ORL45" s="78"/>
      <c r="ORM45" s="78"/>
      <c r="ORN45" s="78"/>
      <c r="ORO45" s="78"/>
      <c r="ORP45" s="78"/>
      <c r="ORQ45" s="78"/>
      <c r="ORR45" s="78"/>
      <c r="ORS45" s="78"/>
      <c r="ORT45" s="78"/>
      <c r="ORU45" s="78"/>
      <c r="ORV45" s="78"/>
      <c r="ORW45" s="78"/>
      <c r="ORX45" s="78"/>
      <c r="ORY45" s="78"/>
      <c r="ORZ45" s="78"/>
      <c r="OSA45" s="78"/>
      <c r="OSB45" s="78"/>
      <c r="OSC45" s="78"/>
      <c r="OSD45" s="78"/>
      <c r="OSE45" s="78"/>
      <c r="OSF45" s="78"/>
      <c r="OSG45" s="78"/>
      <c r="OSH45" s="78"/>
      <c r="OSI45" s="78"/>
      <c r="OSJ45" s="78"/>
      <c r="OSK45" s="78"/>
      <c r="OSL45" s="78"/>
      <c r="OSM45" s="78"/>
      <c r="OSN45" s="78"/>
      <c r="OSO45" s="78"/>
      <c r="OSP45" s="78"/>
      <c r="OSQ45" s="78"/>
      <c r="OSR45" s="78"/>
      <c r="OSS45" s="78"/>
      <c r="OST45" s="78"/>
      <c r="OSU45" s="78"/>
      <c r="OSV45" s="78"/>
      <c r="OSW45" s="78"/>
      <c r="OSX45" s="78"/>
      <c r="OSY45" s="78"/>
      <c r="OSZ45" s="78"/>
      <c r="OTA45" s="78"/>
      <c r="OTB45" s="78"/>
      <c r="OTC45" s="78"/>
      <c r="OTD45" s="78"/>
      <c r="OTE45" s="78"/>
      <c r="OTF45" s="78"/>
      <c r="OTG45" s="78"/>
      <c r="OTH45" s="78"/>
      <c r="OTI45" s="78"/>
      <c r="OTJ45" s="78"/>
      <c r="OTK45" s="78"/>
      <c r="OTL45" s="78"/>
      <c r="OTM45" s="78"/>
      <c r="OTN45" s="78"/>
      <c r="OTO45" s="78"/>
      <c r="OTP45" s="78"/>
      <c r="OTQ45" s="78"/>
      <c r="OTR45" s="78"/>
      <c r="OTS45" s="78"/>
      <c r="OTT45" s="78"/>
      <c r="OTU45" s="78"/>
      <c r="OTV45" s="78"/>
      <c r="OTW45" s="78"/>
      <c r="OTX45" s="78"/>
      <c r="OTY45" s="78"/>
      <c r="OTZ45" s="78"/>
      <c r="OUA45" s="78"/>
      <c r="OUB45" s="78"/>
      <c r="OUC45" s="78"/>
      <c r="OUD45" s="78"/>
      <c r="OUE45" s="78"/>
      <c r="OUF45" s="78"/>
      <c r="OUG45" s="78"/>
      <c r="OUH45" s="78"/>
      <c r="OUI45" s="78"/>
      <c r="OUJ45" s="78"/>
      <c r="OUK45" s="78"/>
      <c r="OUL45" s="78"/>
      <c r="OUM45" s="78"/>
      <c r="OUN45" s="78"/>
      <c r="OUO45" s="78"/>
      <c r="OUP45" s="78"/>
      <c r="OUQ45" s="78"/>
      <c r="OUR45" s="78"/>
      <c r="OUS45" s="78"/>
      <c r="OUT45" s="78"/>
      <c r="OUU45" s="78"/>
      <c r="OUV45" s="78"/>
      <c r="OUW45" s="78"/>
      <c r="OUX45" s="78"/>
      <c r="OUY45" s="78"/>
      <c r="OUZ45" s="78"/>
      <c r="OVA45" s="78"/>
      <c r="OVB45" s="78"/>
      <c r="OVC45" s="78"/>
      <c r="OVD45" s="78"/>
      <c r="OVE45" s="78"/>
      <c r="OVF45" s="78"/>
      <c r="OVG45" s="78"/>
      <c r="OVH45" s="78"/>
      <c r="OVI45" s="78"/>
      <c r="OVJ45" s="78"/>
      <c r="OVK45" s="78"/>
      <c r="OVL45" s="78"/>
      <c r="OVM45" s="78"/>
      <c r="OVN45" s="78"/>
      <c r="OVO45" s="78"/>
      <c r="OVP45" s="78"/>
      <c r="OVQ45" s="78"/>
      <c r="OVR45" s="78"/>
      <c r="OVS45" s="78"/>
      <c r="OVT45" s="78"/>
      <c r="OVU45" s="78"/>
      <c r="OVV45" s="78"/>
      <c r="OVW45" s="78"/>
      <c r="OVX45" s="78"/>
      <c r="OVY45" s="78"/>
      <c r="OVZ45" s="78"/>
      <c r="OWA45" s="78"/>
      <c r="OWB45" s="78"/>
      <c r="OWC45" s="78"/>
      <c r="OWD45" s="78"/>
      <c r="OWE45" s="78"/>
      <c r="OWF45" s="78"/>
      <c r="OWG45" s="78"/>
      <c r="OWH45" s="78"/>
      <c r="OWI45" s="78"/>
      <c r="OWJ45" s="78"/>
      <c r="OWK45" s="78"/>
      <c r="OWL45" s="78"/>
      <c r="OWM45" s="78"/>
      <c r="OWN45" s="78"/>
      <c r="OWO45" s="78"/>
      <c r="OWP45" s="78"/>
      <c r="OWQ45" s="78"/>
      <c r="OWR45" s="78"/>
      <c r="OWS45" s="78"/>
      <c r="OWT45" s="78"/>
      <c r="OWU45" s="78"/>
      <c r="OWV45" s="78"/>
      <c r="OWW45" s="78"/>
      <c r="OWX45" s="78"/>
      <c r="OWY45" s="78"/>
      <c r="OWZ45" s="78"/>
      <c r="OXA45" s="78"/>
      <c r="OXB45" s="78"/>
      <c r="OXC45" s="78"/>
      <c r="OXD45" s="78"/>
      <c r="OXE45" s="78"/>
      <c r="OXF45" s="78"/>
      <c r="OXG45" s="78"/>
      <c r="OXH45" s="78"/>
      <c r="OXI45" s="78"/>
      <c r="OXJ45" s="78"/>
      <c r="OXK45" s="78"/>
      <c r="OXL45" s="78"/>
      <c r="OXM45" s="78"/>
      <c r="OXN45" s="78"/>
      <c r="OXO45" s="78"/>
      <c r="OXP45" s="78"/>
      <c r="OXQ45" s="78"/>
      <c r="OXR45" s="78"/>
      <c r="OXS45" s="78"/>
      <c r="OXT45" s="78"/>
      <c r="OXU45" s="78"/>
      <c r="OXV45" s="78"/>
      <c r="OXW45" s="78"/>
      <c r="OXX45" s="78"/>
      <c r="OXY45" s="78"/>
      <c r="OXZ45" s="78"/>
      <c r="OYA45" s="78"/>
      <c r="OYB45" s="78"/>
      <c r="OYC45" s="78"/>
      <c r="OYD45" s="78"/>
      <c r="OYE45" s="78"/>
      <c r="OYF45" s="78"/>
      <c r="OYG45" s="78"/>
      <c r="OYH45" s="78"/>
      <c r="OYI45" s="78"/>
      <c r="OYJ45" s="78"/>
      <c r="OYK45" s="78"/>
      <c r="OYL45" s="78"/>
      <c r="OYM45" s="78"/>
      <c r="OYN45" s="78"/>
      <c r="OYO45" s="78"/>
      <c r="OYP45" s="78"/>
      <c r="OYQ45" s="78"/>
      <c r="OYR45" s="78"/>
      <c r="OYS45" s="78"/>
      <c r="OYT45" s="78"/>
      <c r="OYU45" s="78"/>
      <c r="OYV45" s="78"/>
      <c r="OYW45" s="78"/>
      <c r="OYX45" s="78"/>
      <c r="OYY45" s="78"/>
      <c r="OYZ45" s="78"/>
      <c r="OZA45" s="78"/>
      <c r="OZB45" s="78"/>
      <c r="OZC45" s="78"/>
      <c r="OZD45" s="78"/>
      <c r="OZE45" s="78"/>
      <c r="OZF45" s="78"/>
      <c r="OZG45" s="78"/>
      <c r="OZH45" s="78"/>
      <c r="OZI45" s="78"/>
      <c r="OZJ45" s="78"/>
      <c r="OZK45" s="78"/>
      <c r="OZL45" s="78"/>
      <c r="OZM45" s="78"/>
      <c r="OZN45" s="78"/>
      <c r="OZO45" s="78"/>
      <c r="OZP45" s="78"/>
      <c r="OZQ45" s="78"/>
      <c r="OZR45" s="78"/>
      <c r="OZS45" s="78"/>
      <c r="OZT45" s="78"/>
      <c r="OZU45" s="78"/>
      <c r="OZV45" s="78"/>
      <c r="OZW45" s="78"/>
      <c r="OZX45" s="78"/>
      <c r="OZY45" s="78"/>
      <c r="OZZ45" s="78"/>
      <c r="PAA45" s="78"/>
      <c r="PAB45" s="78"/>
      <c r="PAC45" s="78"/>
      <c r="PAD45" s="78"/>
      <c r="PAE45" s="78"/>
      <c r="PAF45" s="78"/>
      <c r="PAG45" s="78"/>
      <c r="PAH45" s="78"/>
      <c r="PAI45" s="78"/>
      <c r="PAJ45" s="78"/>
      <c r="PAK45" s="78"/>
      <c r="PAL45" s="78"/>
      <c r="PAM45" s="78"/>
      <c r="PAN45" s="78"/>
      <c r="PAO45" s="78"/>
      <c r="PAP45" s="78"/>
      <c r="PAQ45" s="78"/>
      <c r="PAR45" s="78"/>
      <c r="PAS45" s="78"/>
      <c r="PAT45" s="78"/>
      <c r="PAU45" s="78"/>
      <c r="PAV45" s="78"/>
      <c r="PAW45" s="78"/>
      <c r="PAX45" s="78"/>
      <c r="PAY45" s="78"/>
      <c r="PAZ45" s="78"/>
      <c r="PBA45" s="78"/>
      <c r="PBB45" s="78"/>
      <c r="PBC45" s="78"/>
      <c r="PBD45" s="78"/>
      <c r="PBE45" s="78"/>
      <c r="PBF45" s="78"/>
      <c r="PBG45" s="78"/>
      <c r="PBH45" s="78"/>
      <c r="PBI45" s="78"/>
      <c r="PBJ45" s="78"/>
      <c r="PBK45" s="78"/>
      <c r="PBL45" s="78"/>
      <c r="PBM45" s="78"/>
      <c r="PBN45" s="78"/>
      <c r="PBO45" s="78"/>
      <c r="PBP45" s="78"/>
      <c r="PBQ45" s="78"/>
      <c r="PBR45" s="78"/>
      <c r="PBS45" s="78"/>
      <c r="PBT45" s="78"/>
      <c r="PBU45" s="78"/>
      <c r="PBV45" s="78"/>
      <c r="PBW45" s="78"/>
      <c r="PBX45" s="78"/>
      <c r="PBY45" s="78"/>
      <c r="PBZ45" s="78"/>
      <c r="PCA45" s="78"/>
      <c r="PCB45" s="78"/>
      <c r="PCC45" s="78"/>
      <c r="PCD45" s="78"/>
      <c r="PCE45" s="78"/>
      <c r="PCF45" s="78"/>
      <c r="PCG45" s="78"/>
      <c r="PCH45" s="78"/>
      <c r="PCI45" s="78"/>
      <c r="PCJ45" s="78"/>
      <c r="PCK45" s="78"/>
      <c r="PCL45" s="78"/>
      <c r="PCM45" s="78"/>
      <c r="PCN45" s="78"/>
      <c r="PCO45" s="78"/>
      <c r="PCP45" s="78"/>
      <c r="PCQ45" s="78"/>
      <c r="PCR45" s="78"/>
      <c r="PCS45" s="78"/>
      <c r="PCT45" s="78"/>
      <c r="PCU45" s="78"/>
      <c r="PCV45" s="78"/>
      <c r="PCW45" s="78"/>
      <c r="PCX45" s="78"/>
      <c r="PCY45" s="78"/>
      <c r="PCZ45" s="78"/>
      <c r="PDA45" s="78"/>
      <c r="PDB45" s="78"/>
      <c r="PDC45" s="78"/>
      <c r="PDD45" s="78"/>
      <c r="PDE45" s="78"/>
      <c r="PDF45" s="78"/>
      <c r="PDG45" s="78"/>
      <c r="PDH45" s="78"/>
      <c r="PDI45" s="78"/>
      <c r="PDJ45" s="78"/>
      <c r="PDK45" s="78"/>
      <c r="PDL45" s="78"/>
      <c r="PDM45" s="78"/>
      <c r="PDN45" s="78"/>
      <c r="PDO45" s="78"/>
      <c r="PDP45" s="78"/>
      <c r="PDQ45" s="78"/>
      <c r="PDR45" s="78"/>
      <c r="PDS45" s="78"/>
      <c r="PDT45" s="78"/>
      <c r="PDU45" s="78"/>
      <c r="PDV45" s="78"/>
      <c r="PDW45" s="78"/>
      <c r="PDX45" s="78"/>
      <c r="PDY45" s="78"/>
      <c r="PDZ45" s="78"/>
      <c r="PEA45" s="78"/>
      <c r="PEB45" s="78"/>
      <c r="PEC45" s="78"/>
      <c r="PED45" s="78"/>
      <c r="PEE45" s="78"/>
      <c r="PEF45" s="78"/>
      <c r="PEG45" s="78"/>
      <c r="PEH45" s="78"/>
      <c r="PEI45" s="78"/>
      <c r="PEJ45" s="78"/>
      <c r="PEK45" s="78"/>
      <c r="PEL45" s="78"/>
      <c r="PEM45" s="78"/>
      <c r="PEN45" s="78"/>
      <c r="PEO45" s="78"/>
      <c r="PEP45" s="78"/>
      <c r="PEQ45" s="78"/>
      <c r="PER45" s="78"/>
      <c r="PES45" s="78"/>
      <c r="PET45" s="78"/>
      <c r="PEU45" s="78"/>
      <c r="PEV45" s="78"/>
      <c r="PEW45" s="78"/>
      <c r="PEX45" s="78"/>
      <c r="PEY45" s="78"/>
      <c r="PEZ45" s="78"/>
      <c r="PFA45" s="78"/>
      <c r="PFB45" s="78"/>
      <c r="PFC45" s="78"/>
      <c r="PFD45" s="78"/>
      <c r="PFE45" s="78"/>
      <c r="PFF45" s="78"/>
      <c r="PFG45" s="78"/>
      <c r="PFH45" s="78"/>
      <c r="PFI45" s="78"/>
      <c r="PFJ45" s="78"/>
      <c r="PFK45" s="78"/>
      <c r="PFL45" s="78"/>
      <c r="PFM45" s="78"/>
      <c r="PFN45" s="78"/>
      <c r="PFO45" s="78"/>
      <c r="PFP45" s="78"/>
      <c r="PFQ45" s="78"/>
      <c r="PFR45" s="78"/>
      <c r="PFS45" s="78"/>
      <c r="PFT45" s="78"/>
      <c r="PFU45" s="78"/>
      <c r="PFV45" s="78"/>
      <c r="PFW45" s="78"/>
      <c r="PFX45" s="78"/>
      <c r="PFY45" s="78"/>
      <c r="PFZ45" s="78"/>
      <c r="PGA45" s="78"/>
      <c r="PGB45" s="78"/>
      <c r="PGC45" s="78"/>
      <c r="PGD45" s="78"/>
      <c r="PGE45" s="78"/>
      <c r="PGF45" s="78"/>
      <c r="PGG45" s="78"/>
      <c r="PGH45" s="78"/>
      <c r="PGI45" s="78"/>
      <c r="PGJ45" s="78"/>
      <c r="PGK45" s="78"/>
      <c r="PGL45" s="78"/>
      <c r="PGM45" s="78"/>
      <c r="PGN45" s="78"/>
      <c r="PGO45" s="78"/>
      <c r="PGP45" s="78"/>
      <c r="PGQ45" s="78"/>
      <c r="PGR45" s="78"/>
      <c r="PGS45" s="78"/>
      <c r="PGT45" s="78"/>
      <c r="PGU45" s="78"/>
      <c r="PGV45" s="78"/>
      <c r="PGW45" s="78"/>
      <c r="PGX45" s="78"/>
      <c r="PGY45" s="78"/>
      <c r="PGZ45" s="78"/>
      <c r="PHA45" s="78"/>
      <c r="PHB45" s="78"/>
      <c r="PHC45" s="78"/>
      <c r="PHD45" s="78"/>
      <c r="PHE45" s="78"/>
      <c r="PHF45" s="78"/>
      <c r="PHG45" s="78"/>
      <c r="PHH45" s="78"/>
      <c r="PHI45" s="78"/>
      <c r="PHJ45" s="78"/>
      <c r="PHK45" s="78"/>
      <c r="PHL45" s="78"/>
      <c r="PHM45" s="78"/>
      <c r="PHN45" s="78"/>
      <c r="PHO45" s="78"/>
      <c r="PHP45" s="78"/>
      <c r="PHQ45" s="78"/>
      <c r="PHR45" s="78"/>
      <c r="PHS45" s="78"/>
      <c r="PHT45" s="78"/>
      <c r="PHU45" s="78"/>
      <c r="PHV45" s="78"/>
      <c r="PHW45" s="78"/>
      <c r="PHX45" s="78"/>
      <c r="PHY45" s="78"/>
      <c r="PHZ45" s="78"/>
      <c r="PIA45" s="78"/>
      <c r="PIB45" s="78"/>
      <c r="PIC45" s="78"/>
      <c r="PID45" s="78"/>
      <c r="PIE45" s="78"/>
      <c r="PIF45" s="78"/>
      <c r="PIG45" s="78"/>
      <c r="PIH45" s="78"/>
      <c r="PII45" s="78"/>
      <c r="PIJ45" s="78"/>
      <c r="PIK45" s="78"/>
      <c r="PIL45" s="78"/>
      <c r="PIM45" s="78"/>
      <c r="PIN45" s="78"/>
      <c r="PIO45" s="78"/>
      <c r="PIP45" s="78"/>
      <c r="PIQ45" s="78"/>
      <c r="PIR45" s="78"/>
      <c r="PIS45" s="78"/>
      <c r="PIT45" s="78"/>
      <c r="PIU45" s="78"/>
      <c r="PIV45" s="78"/>
      <c r="PIW45" s="78"/>
      <c r="PIX45" s="78"/>
      <c r="PIY45" s="78"/>
      <c r="PIZ45" s="78"/>
      <c r="PJA45" s="78"/>
      <c r="PJB45" s="78"/>
      <c r="PJC45" s="78"/>
      <c r="PJD45" s="78"/>
      <c r="PJE45" s="78"/>
      <c r="PJF45" s="78"/>
      <c r="PJG45" s="78"/>
      <c r="PJH45" s="78"/>
      <c r="PJI45" s="78"/>
      <c r="PJJ45" s="78"/>
      <c r="PJK45" s="78"/>
      <c r="PJL45" s="78"/>
      <c r="PJM45" s="78"/>
      <c r="PJN45" s="78"/>
      <c r="PJO45" s="78"/>
      <c r="PJP45" s="78"/>
      <c r="PJQ45" s="78"/>
      <c r="PJR45" s="78"/>
      <c r="PJS45" s="78"/>
      <c r="PJT45" s="78"/>
      <c r="PJU45" s="78"/>
      <c r="PJV45" s="78"/>
      <c r="PJW45" s="78"/>
      <c r="PJX45" s="78"/>
      <c r="PJY45" s="78"/>
      <c r="PJZ45" s="78"/>
      <c r="PKA45" s="78"/>
      <c r="PKB45" s="78"/>
      <c r="PKC45" s="78"/>
      <c r="PKD45" s="78"/>
      <c r="PKE45" s="78"/>
      <c r="PKF45" s="78"/>
      <c r="PKG45" s="78"/>
      <c r="PKH45" s="78"/>
      <c r="PKI45" s="78"/>
      <c r="PKJ45" s="78"/>
      <c r="PKK45" s="78"/>
      <c r="PKL45" s="78"/>
      <c r="PKM45" s="78"/>
      <c r="PKN45" s="78"/>
      <c r="PKO45" s="78"/>
      <c r="PKP45" s="78"/>
      <c r="PKQ45" s="78"/>
      <c r="PKR45" s="78"/>
      <c r="PKS45" s="78"/>
      <c r="PKT45" s="78"/>
      <c r="PKU45" s="78"/>
      <c r="PKV45" s="78"/>
      <c r="PKW45" s="78"/>
      <c r="PKX45" s="78"/>
      <c r="PKY45" s="78"/>
      <c r="PKZ45" s="78"/>
      <c r="PLA45" s="78"/>
      <c r="PLB45" s="78"/>
      <c r="PLC45" s="78"/>
      <c r="PLD45" s="78"/>
      <c r="PLE45" s="78"/>
      <c r="PLF45" s="78"/>
      <c r="PLG45" s="78"/>
      <c r="PLH45" s="78"/>
      <c r="PLI45" s="78"/>
      <c r="PLJ45" s="78"/>
      <c r="PLK45" s="78"/>
      <c r="PLL45" s="78"/>
      <c r="PLM45" s="78"/>
      <c r="PLN45" s="78"/>
      <c r="PLO45" s="78"/>
      <c r="PLP45" s="78"/>
      <c r="PLQ45" s="78"/>
      <c r="PLR45" s="78"/>
      <c r="PLS45" s="78"/>
      <c r="PLT45" s="78"/>
      <c r="PLU45" s="78"/>
      <c r="PLV45" s="78"/>
      <c r="PLW45" s="78"/>
      <c r="PLX45" s="78"/>
      <c r="PLY45" s="78"/>
      <c r="PLZ45" s="78"/>
      <c r="PMA45" s="78"/>
      <c r="PMB45" s="78"/>
      <c r="PMC45" s="78"/>
      <c r="PMD45" s="78"/>
      <c r="PME45" s="78"/>
      <c r="PMF45" s="78"/>
      <c r="PMG45" s="78"/>
      <c r="PMH45" s="78"/>
      <c r="PMI45" s="78"/>
      <c r="PMJ45" s="78"/>
      <c r="PMK45" s="78"/>
      <c r="PML45" s="78"/>
      <c r="PMM45" s="78"/>
      <c r="PMN45" s="78"/>
      <c r="PMO45" s="78"/>
      <c r="PMP45" s="78"/>
      <c r="PMQ45" s="78"/>
      <c r="PMR45" s="78"/>
      <c r="PMS45" s="78"/>
      <c r="PMT45" s="78"/>
      <c r="PMU45" s="78"/>
      <c r="PMV45" s="78"/>
      <c r="PMW45" s="78"/>
      <c r="PMX45" s="78"/>
      <c r="PMY45" s="78"/>
      <c r="PMZ45" s="78"/>
      <c r="PNA45" s="78"/>
      <c r="PNB45" s="78"/>
      <c r="PNC45" s="78"/>
      <c r="PND45" s="78"/>
      <c r="PNE45" s="78"/>
      <c r="PNF45" s="78"/>
      <c r="PNG45" s="78"/>
      <c r="PNH45" s="78"/>
      <c r="PNI45" s="78"/>
      <c r="PNJ45" s="78"/>
      <c r="PNK45" s="78"/>
      <c r="PNL45" s="78"/>
      <c r="PNM45" s="78"/>
      <c r="PNN45" s="78"/>
      <c r="PNO45" s="78"/>
      <c r="PNP45" s="78"/>
      <c r="PNQ45" s="78"/>
      <c r="PNR45" s="78"/>
      <c r="PNS45" s="78"/>
      <c r="PNT45" s="78"/>
      <c r="PNU45" s="78"/>
      <c r="PNV45" s="78"/>
      <c r="PNW45" s="78"/>
      <c r="PNX45" s="78"/>
      <c r="PNY45" s="78"/>
      <c r="PNZ45" s="78"/>
      <c r="POA45" s="78"/>
      <c r="POB45" s="78"/>
      <c r="POC45" s="78"/>
      <c r="POD45" s="78"/>
      <c r="POE45" s="78"/>
      <c r="POF45" s="78"/>
      <c r="POG45" s="78"/>
      <c r="POH45" s="78"/>
      <c r="POI45" s="78"/>
      <c r="POJ45" s="78"/>
      <c r="POK45" s="78"/>
      <c r="POL45" s="78"/>
      <c r="POM45" s="78"/>
      <c r="PON45" s="78"/>
      <c r="POO45" s="78"/>
      <c r="POP45" s="78"/>
      <c r="POQ45" s="78"/>
      <c r="POR45" s="78"/>
      <c r="POS45" s="78"/>
      <c r="POT45" s="78"/>
      <c r="POU45" s="78"/>
      <c r="POV45" s="78"/>
      <c r="POW45" s="78"/>
      <c r="POX45" s="78"/>
      <c r="POY45" s="78"/>
      <c r="POZ45" s="78"/>
      <c r="PPA45" s="78"/>
      <c r="PPB45" s="78"/>
      <c r="PPC45" s="78"/>
      <c r="PPD45" s="78"/>
      <c r="PPE45" s="78"/>
      <c r="PPF45" s="78"/>
      <c r="PPG45" s="78"/>
      <c r="PPH45" s="78"/>
      <c r="PPI45" s="78"/>
      <c r="PPJ45" s="78"/>
      <c r="PPK45" s="78"/>
      <c r="PPL45" s="78"/>
      <c r="PPM45" s="78"/>
      <c r="PPN45" s="78"/>
      <c r="PPO45" s="78"/>
      <c r="PPP45" s="78"/>
      <c r="PPQ45" s="78"/>
      <c r="PPR45" s="78"/>
      <c r="PPS45" s="78"/>
      <c r="PPT45" s="78"/>
      <c r="PPU45" s="78"/>
      <c r="PPV45" s="78"/>
      <c r="PPW45" s="78"/>
      <c r="PPX45" s="78"/>
      <c r="PPY45" s="78"/>
      <c r="PPZ45" s="78"/>
      <c r="PQA45" s="78"/>
      <c r="PQB45" s="78"/>
      <c r="PQC45" s="78"/>
      <c r="PQD45" s="78"/>
      <c r="PQE45" s="78"/>
      <c r="PQF45" s="78"/>
      <c r="PQG45" s="78"/>
      <c r="PQH45" s="78"/>
      <c r="PQI45" s="78"/>
      <c r="PQJ45" s="78"/>
      <c r="PQK45" s="78"/>
      <c r="PQL45" s="78"/>
      <c r="PQM45" s="78"/>
      <c r="PQN45" s="78"/>
      <c r="PQO45" s="78"/>
      <c r="PQP45" s="78"/>
      <c r="PQQ45" s="78"/>
      <c r="PQR45" s="78"/>
      <c r="PQS45" s="78"/>
      <c r="PQT45" s="78"/>
      <c r="PQU45" s="78"/>
      <c r="PQV45" s="78"/>
      <c r="PQW45" s="78"/>
      <c r="PQX45" s="78"/>
      <c r="PQY45" s="78"/>
      <c r="PQZ45" s="78"/>
      <c r="PRA45" s="78"/>
      <c r="PRB45" s="78"/>
      <c r="PRC45" s="78"/>
      <c r="PRD45" s="78"/>
      <c r="PRE45" s="78"/>
      <c r="PRF45" s="78"/>
      <c r="PRG45" s="78"/>
      <c r="PRH45" s="78"/>
      <c r="PRI45" s="78"/>
      <c r="PRJ45" s="78"/>
      <c r="PRK45" s="78"/>
      <c r="PRL45" s="78"/>
      <c r="PRM45" s="78"/>
      <c r="PRN45" s="78"/>
      <c r="PRO45" s="78"/>
      <c r="PRP45" s="78"/>
      <c r="PRQ45" s="78"/>
      <c r="PRR45" s="78"/>
      <c r="PRS45" s="78"/>
      <c r="PRT45" s="78"/>
      <c r="PRU45" s="78"/>
      <c r="PRV45" s="78"/>
      <c r="PRW45" s="78"/>
      <c r="PRX45" s="78"/>
      <c r="PRY45" s="78"/>
      <c r="PRZ45" s="78"/>
      <c r="PSA45" s="78"/>
      <c r="PSB45" s="78"/>
      <c r="PSC45" s="78"/>
      <c r="PSD45" s="78"/>
      <c r="PSE45" s="78"/>
      <c r="PSF45" s="78"/>
      <c r="PSG45" s="78"/>
      <c r="PSH45" s="78"/>
      <c r="PSI45" s="78"/>
      <c r="PSJ45" s="78"/>
      <c r="PSK45" s="78"/>
      <c r="PSL45" s="78"/>
      <c r="PSM45" s="78"/>
      <c r="PSN45" s="78"/>
      <c r="PSO45" s="78"/>
      <c r="PSP45" s="78"/>
      <c r="PSQ45" s="78"/>
      <c r="PSR45" s="78"/>
      <c r="PSS45" s="78"/>
      <c r="PST45" s="78"/>
      <c r="PSU45" s="78"/>
      <c r="PSV45" s="78"/>
      <c r="PSW45" s="78"/>
      <c r="PSX45" s="78"/>
      <c r="PSY45" s="78"/>
      <c r="PSZ45" s="78"/>
      <c r="PTA45" s="78"/>
      <c r="PTB45" s="78"/>
      <c r="PTC45" s="78"/>
      <c r="PTD45" s="78"/>
      <c r="PTE45" s="78"/>
      <c r="PTF45" s="78"/>
      <c r="PTG45" s="78"/>
      <c r="PTH45" s="78"/>
      <c r="PTI45" s="78"/>
      <c r="PTJ45" s="78"/>
      <c r="PTK45" s="78"/>
      <c r="PTL45" s="78"/>
      <c r="PTM45" s="78"/>
      <c r="PTN45" s="78"/>
      <c r="PTO45" s="78"/>
      <c r="PTP45" s="78"/>
      <c r="PTQ45" s="78"/>
      <c r="PTR45" s="78"/>
      <c r="PTS45" s="78"/>
      <c r="PTT45" s="78"/>
      <c r="PTU45" s="78"/>
      <c r="PTV45" s="78"/>
      <c r="PTW45" s="78"/>
      <c r="PTX45" s="78"/>
      <c r="PTY45" s="78"/>
      <c r="PTZ45" s="78"/>
      <c r="PUA45" s="78"/>
      <c r="PUB45" s="78"/>
      <c r="PUC45" s="78"/>
      <c r="PUD45" s="78"/>
      <c r="PUE45" s="78"/>
      <c r="PUF45" s="78"/>
      <c r="PUG45" s="78"/>
      <c r="PUH45" s="78"/>
      <c r="PUI45" s="78"/>
      <c r="PUJ45" s="78"/>
      <c r="PUK45" s="78"/>
      <c r="PUL45" s="78"/>
      <c r="PUM45" s="78"/>
      <c r="PUN45" s="78"/>
      <c r="PUO45" s="78"/>
      <c r="PUP45" s="78"/>
      <c r="PUQ45" s="78"/>
      <c r="PUR45" s="78"/>
      <c r="PUS45" s="78"/>
      <c r="PUT45" s="78"/>
      <c r="PUU45" s="78"/>
      <c r="PUV45" s="78"/>
      <c r="PUW45" s="78"/>
      <c r="PUX45" s="78"/>
      <c r="PUY45" s="78"/>
      <c r="PUZ45" s="78"/>
      <c r="PVA45" s="78"/>
      <c r="PVB45" s="78"/>
      <c r="PVC45" s="78"/>
      <c r="PVD45" s="78"/>
      <c r="PVE45" s="78"/>
      <c r="PVF45" s="78"/>
      <c r="PVG45" s="78"/>
      <c r="PVH45" s="78"/>
      <c r="PVI45" s="78"/>
      <c r="PVJ45" s="78"/>
      <c r="PVK45" s="78"/>
      <c r="PVL45" s="78"/>
      <c r="PVM45" s="78"/>
      <c r="PVN45" s="78"/>
      <c r="PVO45" s="78"/>
      <c r="PVP45" s="78"/>
      <c r="PVQ45" s="78"/>
      <c r="PVR45" s="78"/>
      <c r="PVS45" s="78"/>
      <c r="PVT45" s="78"/>
      <c r="PVU45" s="78"/>
      <c r="PVV45" s="78"/>
      <c r="PVW45" s="78"/>
      <c r="PVX45" s="78"/>
      <c r="PVY45" s="78"/>
      <c r="PVZ45" s="78"/>
      <c r="PWA45" s="78"/>
      <c r="PWB45" s="78"/>
      <c r="PWC45" s="78"/>
      <c r="PWD45" s="78"/>
      <c r="PWE45" s="78"/>
      <c r="PWF45" s="78"/>
      <c r="PWG45" s="78"/>
      <c r="PWH45" s="78"/>
      <c r="PWI45" s="78"/>
      <c r="PWJ45" s="78"/>
      <c r="PWK45" s="78"/>
      <c r="PWL45" s="78"/>
      <c r="PWM45" s="78"/>
      <c r="PWN45" s="78"/>
      <c r="PWO45" s="78"/>
      <c r="PWP45" s="78"/>
      <c r="PWQ45" s="78"/>
      <c r="PWR45" s="78"/>
      <c r="PWS45" s="78"/>
      <c r="PWT45" s="78"/>
      <c r="PWU45" s="78"/>
      <c r="PWV45" s="78"/>
      <c r="PWW45" s="78"/>
      <c r="PWX45" s="78"/>
      <c r="PWY45" s="78"/>
      <c r="PWZ45" s="78"/>
      <c r="PXA45" s="78"/>
      <c r="PXB45" s="78"/>
      <c r="PXC45" s="78"/>
      <c r="PXD45" s="78"/>
      <c r="PXE45" s="78"/>
      <c r="PXF45" s="78"/>
      <c r="PXG45" s="78"/>
      <c r="PXH45" s="78"/>
      <c r="PXI45" s="78"/>
      <c r="PXJ45" s="78"/>
      <c r="PXK45" s="78"/>
      <c r="PXL45" s="78"/>
      <c r="PXM45" s="78"/>
      <c r="PXN45" s="78"/>
      <c r="PXO45" s="78"/>
      <c r="PXP45" s="78"/>
      <c r="PXQ45" s="78"/>
      <c r="PXR45" s="78"/>
      <c r="PXS45" s="78"/>
      <c r="PXT45" s="78"/>
      <c r="PXU45" s="78"/>
      <c r="PXV45" s="78"/>
      <c r="PXW45" s="78"/>
      <c r="PXX45" s="78"/>
      <c r="PXY45" s="78"/>
      <c r="PXZ45" s="78"/>
      <c r="PYA45" s="78"/>
      <c r="PYB45" s="78"/>
      <c r="PYC45" s="78"/>
      <c r="PYD45" s="78"/>
      <c r="PYE45" s="78"/>
      <c r="PYF45" s="78"/>
      <c r="PYG45" s="78"/>
      <c r="PYH45" s="78"/>
      <c r="PYI45" s="78"/>
      <c r="PYJ45" s="78"/>
      <c r="PYK45" s="78"/>
      <c r="PYL45" s="78"/>
      <c r="PYM45" s="78"/>
      <c r="PYN45" s="78"/>
      <c r="PYO45" s="78"/>
      <c r="PYP45" s="78"/>
      <c r="PYQ45" s="78"/>
      <c r="PYR45" s="78"/>
      <c r="PYS45" s="78"/>
      <c r="PYT45" s="78"/>
      <c r="PYU45" s="78"/>
      <c r="PYV45" s="78"/>
      <c r="PYW45" s="78"/>
      <c r="PYX45" s="78"/>
      <c r="PYY45" s="78"/>
      <c r="PYZ45" s="78"/>
      <c r="PZA45" s="78"/>
      <c r="PZB45" s="78"/>
      <c r="PZC45" s="78"/>
      <c r="PZD45" s="78"/>
      <c r="PZE45" s="78"/>
      <c r="PZF45" s="78"/>
      <c r="PZG45" s="78"/>
      <c r="PZH45" s="78"/>
      <c r="PZI45" s="78"/>
      <c r="PZJ45" s="78"/>
      <c r="PZK45" s="78"/>
      <c r="PZL45" s="78"/>
      <c r="PZM45" s="78"/>
      <c r="PZN45" s="78"/>
      <c r="PZO45" s="78"/>
      <c r="PZP45" s="78"/>
      <c r="PZQ45" s="78"/>
      <c r="PZR45" s="78"/>
      <c r="PZS45" s="78"/>
      <c r="PZT45" s="78"/>
      <c r="PZU45" s="78"/>
      <c r="PZV45" s="78"/>
      <c r="PZW45" s="78"/>
      <c r="PZX45" s="78"/>
      <c r="PZY45" s="78"/>
      <c r="PZZ45" s="78"/>
      <c r="QAA45" s="78"/>
      <c r="QAB45" s="78"/>
      <c r="QAC45" s="78"/>
      <c r="QAD45" s="78"/>
      <c r="QAE45" s="78"/>
      <c r="QAF45" s="78"/>
      <c r="QAG45" s="78"/>
      <c r="QAH45" s="78"/>
      <c r="QAI45" s="78"/>
      <c r="QAJ45" s="78"/>
      <c r="QAK45" s="78"/>
      <c r="QAL45" s="78"/>
      <c r="QAM45" s="78"/>
      <c r="QAN45" s="78"/>
      <c r="QAO45" s="78"/>
      <c r="QAP45" s="78"/>
      <c r="QAQ45" s="78"/>
      <c r="QAR45" s="78"/>
      <c r="QAS45" s="78"/>
      <c r="QAT45" s="78"/>
      <c r="QAU45" s="78"/>
      <c r="QAV45" s="78"/>
      <c r="QAW45" s="78"/>
      <c r="QAX45" s="78"/>
      <c r="QAY45" s="78"/>
      <c r="QAZ45" s="78"/>
      <c r="QBA45" s="78"/>
      <c r="QBB45" s="78"/>
      <c r="QBC45" s="78"/>
      <c r="QBD45" s="78"/>
      <c r="QBE45" s="78"/>
      <c r="QBF45" s="78"/>
      <c r="QBG45" s="78"/>
      <c r="QBH45" s="78"/>
      <c r="QBI45" s="78"/>
      <c r="QBJ45" s="78"/>
      <c r="QBK45" s="78"/>
      <c r="QBL45" s="78"/>
      <c r="QBM45" s="78"/>
      <c r="QBN45" s="78"/>
      <c r="QBO45" s="78"/>
      <c r="QBP45" s="78"/>
      <c r="QBQ45" s="78"/>
      <c r="QBR45" s="78"/>
      <c r="QBS45" s="78"/>
      <c r="QBT45" s="78"/>
      <c r="QBU45" s="78"/>
      <c r="QBV45" s="78"/>
      <c r="QBW45" s="78"/>
      <c r="QBX45" s="78"/>
      <c r="QBY45" s="78"/>
      <c r="QBZ45" s="78"/>
      <c r="QCA45" s="78"/>
      <c r="QCB45" s="78"/>
      <c r="QCC45" s="78"/>
      <c r="QCD45" s="78"/>
      <c r="QCE45" s="78"/>
      <c r="QCF45" s="78"/>
      <c r="QCG45" s="78"/>
      <c r="QCH45" s="78"/>
      <c r="QCI45" s="78"/>
      <c r="QCJ45" s="78"/>
      <c r="QCK45" s="78"/>
      <c r="QCL45" s="78"/>
      <c r="QCM45" s="78"/>
      <c r="QCN45" s="78"/>
      <c r="QCO45" s="78"/>
      <c r="QCP45" s="78"/>
      <c r="QCQ45" s="78"/>
      <c r="QCR45" s="78"/>
      <c r="QCS45" s="78"/>
      <c r="QCT45" s="78"/>
      <c r="QCU45" s="78"/>
      <c r="QCV45" s="78"/>
      <c r="QCW45" s="78"/>
      <c r="QCX45" s="78"/>
      <c r="QCY45" s="78"/>
      <c r="QCZ45" s="78"/>
      <c r="QDA45" s="78"/>
      <c r="QDB45" s="78"/>
      <c r="QDC45" s="78"/>
      <c r="QDD45" s="78"/>
      <c r="QDE45" s="78"/>
      <c r="QDF45" s="78"/>
      <c r="QDG45" s="78"/>
      <c r="QDH45" s="78"/>
      <c r="QDI45" s="78"/>
      <c r="QDJ45" s="78"/>
      <c r="QDK45" s="78"/>
      <c r="QDL45" s="78"/>
      <c r="QDM45" s="78"/>
      <c r="QDN45" s="78"/>
      <c r="QDO45" s="78"/>
      <c r="QDP45" s="78"/>
      <c r="QDQ45" s="78"/>
      <c r="QDR45" s="78"/>
      <c r="QDS45" s="78"/>
      <c r="QDT45" s="78"/>
      <c r="QDU45" s="78"/>
      <c r="QDV45" s="78"/>
      <c r="QDW45" s="78"/>
      <c r="QDX45" s="78"/>
      <c r="QDY45" s="78"/>
      <c r="QDZ45" s="78"/>
      <c r="QEA45" s="78"/>
      <c r="QEB45" s="78"/>
      <c r="QEC45" s="78"/>
      <c r="QED45" s="78"/>
      <c r="QEE45" s="78"/>
      <c r="QEF45" s="78"/>
      <c r="QEG45" s="78"/>
      <c r="QEH45" s="78"/>
      <c r="QEI45" s="78"/>
      <c r="QEJ45" s="78"/>
      <c r="QEK45" s="78"/>
      <c r="QEL45" s="78"/>
      <c r="QEM45" s="78"/>
      <c r="QEN45" s="78"/>
      <c r="QEO45" s="78"/>
      <c r="QEP45" s="78"/>
      <c r="QEQ45" s="78"/>
      <c r="QER45" s="78"/>
      <c r="QES45" s="78"/>
      <c r="QET45" s="78"/>
      <c r="QEU45" s="78"/>
      <c r="QEV45" s="78"/>
      <c r="QEW45" s="78"/>
      <c r="QEX45" s="78"/>
      <c r="QEY45" s="78"/>
      <c r="QEZ45" s="78"/>
      <c r="QFA45" s="78"/>
      <c r="QFB45" s="78"/>
      <c r="QFC45" s="78"/>
      <c r="QFD45" s="78"/>
      <c r="QFE45" s="78"/>
      <c r="QFF45" s="78"/>
      <c r="QFG45" s="78"/>
      <c r="QFH45" s="78"/>
      <c r="QFI45" s="78"/>
      <c r="QFJ45" s="78"/>
      <c r="QFK45" s="78"/>
      <c r="QFL45" s="78"/>
      <c r="QFM45" s="78"/>
      <c r="QFN45" s="78"/>
      <c r="QFO45" s="78"/>
      <c r="QFP45" s="78"/>
      <c r="QFQ45" s="78"/>
      <c r="QFR45" s="78"/>
      <c r="QFS45" s="78"/>
      <c r="QFT45" s="78"/>
      <c r="QFU45" s="78"/>
      <c r="QFV45" s="78"/>
      <c r="QFW45" s="78"/>
      <c r="QFX45" s="78"/>
      <c r="QFY45" s="78"/>
      <c r="QFZ45" s="78"/>
      <c r="QGA45" s="78"/>
      <c r="QGB45" s="78"/>
      <c r="QGC45" s="78"/>
      <c r="QGD45" s="78"/>
      <c r="QGE45" s="78"/>
      <c r="QGF45" s="78"/>
      <c r="QGG45" s="78"/>
      <c r="QGH45" s="78"/>
      <c r="QGI45" s="78"/>
      <c r="QGJ45" s="78"/>
      <c r="QGK45" s="78"/>
      <c r="QGL45" s="78"/>
      <c r="QGM45" s="78"/>
      <c r="QGN45" s="78"/>
      <c r="QGO45" s="78"/>
      <c r="QGP45" s="78"/>
      <c r="QGQ45" s="78"/>
      <c r="QGR45" s="78"/>
      <c r="QGS45" s="78"/>
      <c r="QGT45" s="78"/>
      <c r="QGU45" s="78"/>
      <c r="QGV45" s="78"/>
      <c r="QGW45" s="78"/>
      <c r="QGX45" s="78"/>
      <c r="QGY45" s="78"/>
      <c r="QGZ45" s="78"/>
      <c r="QHA45" s="78"/>
      <c r="QHB45" s="78"/>
      <c r="QHC45" s="78"/>
      <c r="QHD45" s="78"/>
      <c r="QHE45" s="78"/>
      <c r="QHF45" s="78"/>
      <c r="QHG45" s="78"/>
      <c r="QHH45" s="78"/>
      <c r="QHI45" s="78"/>
      <c r="QHJ45" s="78"/>
      <c r="QHK45" s="78"/>
      <c r="QHL45" s="78"/>
      <c r="QHM45" s="78"/>
      <c r="QHN45" s="78"/>
      <c r="QHO45" s="78"/>
      <c r="QHP45" s="78"/>
      <c r="QHQ45" s="78"/>
      <c r="QHR45" s="78"/>
      <c r="QHS45" s="78"/>
      <c r="QHT45" s="78"/>
      <c r="QHU45" s="78"/>
      <c r="QHV45" s="78"/>
      <c r="QHW45" s="78"/>
      <c r="QHX45" s="78"/>
      <c r="QHY45" s="78"/>
      <c r="QHZ45" s="78"/>
      <c r="QIA45" s="78"/>
      <c r="QIB45" s="78"/>
      <c r="QIC45" s="78"/>
      <c r="QID45" s="78"/>
      <c r="QIE45" s="78"/>
      <c r="QIF45" s="78"/>
      <c r="QIG45" s="78"/>
      <c r="QIH45" s="78"/>
      <c r="QII45" s="78"/>
      <c r="QIJ45" s="78"/>
      <c r="QIK45" s="78"/>
      <c r="QIL45" s="78"/>
      <c r="QIM45" s="78"/>
      <c r="QIN45" s="78"/>
      <c r="QIO45" s="78"/>
      <c r="QIP45" s="78"/>
      <c r="QIQ45" s="78"/>
      <c r="QIR45" s="78"/>
      <c r="QIS45" s="78"/>
      <c r="QIT45" s="78"/>
      <c r="QIU45" s="78"/>
      <c r="QIV45" s="78"/>
      <c r="QIW45" s="78"/>
      <c r="QIX45" s="78"/>
      <c r="QIY45" s="78"/>
      <c r="QIZ45" s="78"/>
      <c r="QJA45" s="78"/>
      <c r="QJB45" s="78"/>
      <c r="QJC45" s="78"/>
      <c r="QJD45" s="78"/>
      <c r="QJE45" s="78"/>
      <c r="QJF45" s="78"/>
      <c r="QJG45" s="78"/>
      <c r="QJH45" s="78"/>
      <c r="QJI45" s="78"/>
      <c r="QJJ45" s="78"/>
      <c r="QJK45" s="78"/>
      <c r="QJL45" s="78"/>
      <c r="QJM45" s="78"/>
      <c r="QJN45" s="78"/>
      <c r="QJO45" s="78"/>
      <c r="QJP45" s="78"/>
      <c r="QJQ45" s="78"/>
      <c r="QJR45" s="78"/>
      <c r="QJS45" s="78"/>
      <c r="QJT45" s="78"/>
      <c r="QJU45" s="78"/>
      <c r="QJV45" s="78"/>
      <c r="QJW45" s="78"/>
      <c r="QJX45" s="78"/>
      <c r="QJY45" s="78"/>
      <c r="QJZ45" s="78"/>
      <c r="QKA45" s="78"/>
      <c r="QKB45" s="78"/>
      <c r="QKC45" s="78"/>
      <c r="QKD45" s="78"/>
      <c r="QKE45" s="78"/>
      <c r="QKF45" s="78"/>
      <c r="QKG45" s="78"/>
      <c r="QKH45" s="78"/>
      <c r="QKI45" s="78"/>
      <c r="QKJ45" s="78"/>
      <c r="QKK45" s="78"/>
      <c r="QKL45" s="78"/>
      <c r="QKM45" s="78"/>
      <c r="QKN45" s="78"/>
      <c r="QKO45" s="78"/>
      <c r="QKP45" s="78"/>
      <c r="QKQ45" s="78"/>
      <c r="QKR45" s="78"/>
      <c r="QKS45" s="78"/>
      <c r="QKT45" s="78"/>
      <c r="QKU45" s="78"/>
      <c r="QKV45" s="78"/>
      <c r="QKW45" s="78"/>
      <c r="QKX45" s="78"/>
      <c r="QKY45" s="78"/>
      <c r="QKZ45" s="78"/>
      <c r="QLA45" s="78"/>
      <c r="QLB45" s="78"/>
      <c r="QLC45" s="78"/>
      <c r="QLD45" s="78"/>
      <c r="QLE45" s="78"/>
      <c r="QLF45" s="78"/>
      <c r="QLG45" s="78"/>
      <c r="QLH45" s="78"/>
      <c r="QLI45" s="78"/>
      <c r="QLJ45" s="78"/>
      <c r="QLK45" s="78"/>
      <c r="QLL45" s="78"/>
      <c r="QLM45" s="78"/>
      <c r="QLN45" s="78"/>
      <c r="QLO45" s="78"/>
      <c r="QLP45" s="78"/>
      <c r="QLQ45" s="78"/>
      <c r="QLR45" s="78"/>
      <c r="QLS45" s="78"/>
      <c r="QLT45" s="78"/>
      <c r="QLU45" s="78"/>
      <c r="QLV45" s="78"/>
      <c r="QLW45" s="78"/>
      <c r="QLX45" s="78"/>
      <c r="QLY45" s="78"/>
      <c r="QLZ45" s="78"/>
      <c r="QMA45" s="78"/>
      <c r="QMB45" s="78"/>
      <c r="QMC45" s="78"/>
      <c r="QMD45" s="78"/>
      <c r="QME45" s="78"/>
      <c r="QMF45" s="78"/>
      <c r="QMG45" s="78"/>
      <c r="QMH45" s="78"/>
      <c r="QMI45" s="78"/>
      <c r="QMJ45" s="78"/>
      <c r="QMK45" s="78"/>
      <c r="QML45" s="78"/>
      <c r="QMM45" s="78"/>
      <c r="QMN45" s="78"/>
      <c r="QMO45" s="78"/>
      <c r="QMP45" s="78"/>
      <c r="QMQ45" s="78"/>
      <c r="QMR45" s="78"/>
      <c r="QMS45" s="78"/>
      <c r="QMT45" s="78"/>
      <c r="QMU45" s="78"/>
      <c r="QMV45" s="78"/>
      <c r="QMW45" s="78"/>
      <c r="QMX45" s="78"/>
      <c r="QMY45" s="78"/>
      <c r="QMZ45" s="78"/>
      <c r="QNA45" s="78"/>
      <c r="QNB45" s="78"/>
      <c r="QNC45" s="78"/>
      <c r="QND45" s="78"/>
      <c r="QNE45" s="78"/>
      <c r="QNF45" s="78"/>
      <c r="QNG45" s="78"/>
      <c r="QNH45" s="78"/>
      <c r="QNI45" s="78"/>
      <c r="QNJ45" s="78"/>
      <c r="QNK45" s="78"/>
      <c r="QNL45" s="78"/>
      <c r="QNM45" s="78"/>
      <c r="QNN45" s="78"/>
      <c r="QNO45" s="78"/>
      <c r="QNP45" s="78"/>
      <c r="QNQ45" s="78"/>
      <c r="QNR45" s="78"/>
      <c r="QNS45" s="78"/>
      <c r="QNT45" s="78"/>
      <c r="QNU45" s="78"/>
      <c r="QNV45" s="78"/>
      <c r="QNW45" s="78"/>
      <c r="QNX45" s="78"/>
      <c r="QNY45" s="78"/>
      <c r="QNZ45" s="78"/>
      <c r="QOA45" s="78"/>
      <c r="QOB45" s="78"/>
      <c r="QOC45" s="78"/>
      <c r="QOD45" s="78"/>
      <c r="QOE45" s="78"/>
      <c r="QOF45" s="78"/>
      <c r="QOG45" s="78"/>
      <c r="QOH45" s="78"/>
      <c r="QOI45" s="78"/>
      <c r="QOJ45" s="78"/>
      <c r="QOK45" s="78"/>
      <c r="QOL45" s="78"/>
      <c r="QOM45" s="78"/>
      <c r="QON45" s="78"/>
      <c r="QOO45" s="78"/>
      <c r="QOP45" s="78"/>
      <c r="QOQ45" s="78"/>
      <c r="QOR45" s="78"/>
      <c r="QOS45" s="78"/>
      <c r="QOT45" s="78"/>
      <c r="QOU45" s="78"/>
      <c r="QOV45" s="78"/>
      <c r="QOW45" s="78"/>
      <c r="QOX45" s="78"/>
      <c r="QOY45" s="78"/>
      <c r="QOZ45" s="78"/>
      <c r="QPA45" s="78"/>
      <c r="QPB45" s="78"/>
      <c r="QPC45" s="78"/>
      <c r="QPD45" s="78"/>
      <c r="QPE45" s="78"/>
      <c r="QPF45" s="78"/>
      <c r="QPG45" s="78"/>
      <c r="QPH45" s="78"/>
      <c r="QPI45" s="78"/>
      <c r="QPJ45" s="78"/>
      <c r="QPK45" s="78"/>
      <c r="QPL45" s="78"/>
      <c r="QPM45" s="78"/>
      <c r="QPN45" s="78"/>
      <c r="QPO45" s="78"/>
      <c r="QPP45" s="78"/>
      <c r="QPQ45" s="78"/>
      <c r="QPR45" s="78"/>
      <c r="QPS45" s="78"/>
      <c r="QPT45" s="78"/>
      <c r="QPU45" s="78"/>
      <c r="QPV45" s="78"/>
      <c r="QPW45" s="78"/>
      <c r="QPX45" s="78"/>
      <c r="QPY45" s="78"/>
      <c r="QPZ45" s="78"/>
      <c r="QQA45" s="78"/>
      <c r="QQB45" s="78"/>
      <c r="QQC45" s="78"/>
      <c r="QQD45" s="78"/>
      <c r="QQE45" s="78"/>
      <c r="QQF45" s="78"/>
      <c r="QQG45" s="78"/>
      <c r="QQH45" s="78"/>
      <c r="QQI45" s="78"/>
      <c r="QQJ45" s="78"/>
      <c r="QQK45" s="78"/>
      <c r="QQL45" s="78"/>
      <c r="QQM45" s="78"/>
      <c r="QQN45" s="78"/>
      <c r="QQO45" s="78"/>
      <c r="QQP45" s="78"/>
      <c r="QQQ45" s="78"/>
      <c r="QQR45" s="78"/>
      <c r="QQS45" s="78"/>
      <c r="QQT45" s="78"/>
      <c r="QQU45" s="78"/>
      <c r="QQV45" s="78"/>
      <c r="QQW45" s="78"/>
      <c r="QQX45" s="78"/>
      <c r="QQY45" s="78"/>
      <c r="QQZ45" s="78"/>
      <c r="QRA45" s="78"/>
      <c r="QRB45" s="78"/>
      <c r="QRC45" s="78"/>
      <c r="QRD45" s="78"/>
      <c r="QRE45" s="78"/>
      <c r="QRF45" s="78"/>
      <c r="QRG45" s="78"/>
      <c r="QRH45" s="78"/>
      <c r="QRI45" s="78"/>
      <c r="QRJ45" s="78"/>
      <c r="QRK45" s="78"/>
      <c r="QRL45" s="78"/>
      <c r="QRM45" s="78"/>
      <c r="QRN45" s="78"/>
      <c r="QRO45" s="78"/>
      <c r="QRP45" s="78"/>
      <c r="QRQ45" s="78"/>
      <c r="QRR45" s="78"/>
      <c r="QRS45" s="78"/>
      <c r="QRT45" s="78"/>
      <c r="QRU45" s="78"/>
      <c r="QRV45" s="78"/>
      <c r="QRW45" s="78"/>
      <c r="QRX45" s="78"/>
      <c r="QRY45" s="78"/>
      <c r="QRZ45" s="78"/>
      <c r="QSA45" s="78"/>
      <c r="QSB45" s="78"/>
      <c r="QSC45" s="78"/>
      <c r="QSD45" s="78"/>
      <c r="QSE45" s="78"/>
      <c r="QSF45" s="78"/>
      <c r="QSG45" s="78"/>
      <c r="QSH45" s="78"/>
      <c r="QSI45" s="78"/>
      <c r="QSJ45" s="78"/>
      <c r="QSK45" s="78"/>
      <c r="QSL45" s="78"/>
      <c r="QSM45" s="78"/>
      <c r="QSN45" s="78"/>
      <c r="QSO45" s="78"/>
      <c r="QSP45" s="78"/>
      <c r="QSQ45" s="78"/>
      <c r="QSR45" s="78"/>
      <c r="QSS45" s="78"/>
      <c r="QST45" s="78"/>
      <c r="QSU45" s="78"/>
      <c r="QSV45" s="78"/>
      <c r="QSW45" s="78"/>
      <c r="QSX45" s="78"/>
      <c r="QSY45" s="78"/>
      <c r="QSZ45" s="78"/>
      <c r="QTA45" s="78"/>
      <c r="QTB45" s="78"/>
      <c r="QTC45" s="78"/>
      <c r="QTD45" s="78"/>
      <c r="QTE45" s="78"/>
      <c r="QTF45" s="78"/>
      <c r="QTG45" s="78"/>
      <c r="QTH45" s="78"/>
      <c r="QTI45" s="78"/>
      <c r="QTJ45" s="78"/>
      <c r="QTK45" s="78"/>
      <c r="QTL45" s="78"/>
      <c r="QTM45" s="78"/>
      <c r="QTN45" s="78"/>
      <c r="QTO45" s="78"/>
      <c r="QTP45" s="78"/>
      <c r="QTQ45" s="78"/>
      <c r="QTR45" s="78"/>
      <c r="QTS45" s="78"/>
      <c r="QTT45" s="78"/>
      <c r="QTU45" s="78"/>
      <c r="QTV45" s="78"/>
      <c r="QTW45" s="78"/>
      <c r="QTX45" s="78"/>
      <c r="QTY45" s="78"/>
      <c r="QTZ45" s="78"/>
      <c r="QUA45" s="78"/>
      <c r="QUB45" s="78"/>
      <c r="QUC45" s="78"/>
      <c r="QUD45" s="78"/>
      <c r="QUE45" s="78"/>
      <c r="QUF45" s="78"/>
      <c r="QUG45" s="78"/>
      <c r="QUH45" s="78"/>
      <c r="QUI45" s="78"/>
      <c r="QUJ45" s="78"/>
      <c r="QUK45" s="78"/>
      <c r="QUL45" s="78"/>
      <c r="QUM45" s="78"/>
      <c r="QUN45" s="78"/>
      <c r="QUO45" s="78"/>
      <c r="QUP45" s="78"/>
      <c r="QUQ45" s="78"/>
      <c r="QUR45" s="78"/>
      <c r="QUS45" s="78"/>
      <c r="QUT45" s="78"/>
      <c r="QUU45" s="78"/>
      <c r="QUV45" s="78"/>
      <c r="QUW45" s="78"/>
      <c r="QUX45" s="78"/>
      <c r="QUY45" s="78"/>
      <c r="QUZ45" s="78"/>
      <c r="QVA45" s="78"/>
      <c r="QVB45" s="78"/>
      <c r="QVC45" s="78"/>
      <c r="QVD45" s="78"/>
      <c r="QVE45" s="78"/>
      <c r="QVF45" s="78"/>
      <c r="QVG45" s="78"/>
      <c r="QVH45" s="78"/>
      <c r="QVI45" s="78"/>
      <c r="QVJ45" s="78"/>
      <c r="QVK45" s="78"/>
      <c r="QVL45" s="78"/>
      <c r="QVM45" s="78"/>
      <c r="QVN45" s="78"/>
      <c r="QVO45" s="78"/>
      <c r="QVP45" s="78"/>
      <c r="QVQ45" s="78"/>
      <c r="QVR45" s="78"/>
      <c r="QVS45" s="78"/>
      <c r="QVT45" s="78"/>
      <c r="QVU45" s="78"/>
      <c r="QVV45" s="78"/>
      <c r="QVW45" s="78"/>
      <c r="QVX45" s="78"/>
      <c r="QVY45" s="78"/>
      <c r="QVZ45" s="78"/>
      <c r="QWA45" s="78"/>
      <c r="QWB45" s="78"/>
      <c r="QWC45" s="78"/>
      <c r="QWD45" s="78"/>
      <c r="QWE45" s="78"/>
      <c r="QWF45" s="78"/>
      <c r="QWG45" s="78"/>
      <c r="QWH45" s="78"/>
      <c r="QWI45" s="78"/>
      <c r="QWJ45" s="78"/>
      <c r="QWK45" s="78"/>
      <c r="QWL45" s="78"/>
      <c r="QWM45" s="78"/>
      <c r="QWN45" s="78"/>
      <c r="QWO45" s="78"/>
      <c r="QWP45" s="78"/>
      <c r="QWQ45" s="78"/>
      <c r="QWR45" s="78"/>
      <c r="QWS45" s="78"/>
      <c r="QWT45" s="78"/>
      <c r="QWU45" s="78"/>
      <c r="QWV45" s="78"/>
      <c r="QWW45" s="78"/>
      <c r="QWX45" s="78"/>
      <c r="QWY45" s="78"/>
      <c r="QWZ45" s="78"/>
      <c r="QXA45" s="78"/>
      <c r="QXB45" s="78"/>
      <c r="QXC45" s="78"/>
      <c r="QXD45" s="78"/>
      <c r="QXE45" s="78"/>
      <c r="QXF45" s="78"/>
      <c r="QXG45" s="78"/>
      <c r="QXH45" s="78"/>
      <c r="QXI45" s="78"/>
      <c r="QXJ45" s="78"/>
      <c r="QXK45" s="78"/>
      <c r="QXL45" s="78"/>
      <c r="QXM45" s="78"/>
      <c r="QXN45" s="78"/>
      <c r="QXO45" s="78"/>
      <c r="QXP45" s="78"/>
      <c r="QXQ45" s="78"/>
      <c r="QXR45" s="78"/>
      <c r="QXS45" s="78"/>
      <c r="QXT45" s="78"/>
      <c r="QXU45" s="78"/>
      <c r="QXV45" s="78"/>
      <c r="QXW45" s="78"/>
      <c r="QXX45" s="78"/>
      <c r="QXY45" s="78"/>
      <c r="QXZ45" s="78"/>
      <c r="QYA45" s="78"/>
      <c r="QYB45" s="78"/>
      <c r="QYC45" s="78"/>
      <c r="QYD45" s="78"/>
      <c r="QYE45" s="78"/>
      <c r="QYF45" s="78"/>
      <c r="QYG45" s="78"/>
      <c r="QYH45" s="78"/>
      <c r="QYI45" s="78"/>
      <c r="QYJ45" s="78"/>
      <c r="QYK45" s="78"/>
      <c r="QYL45" s="78"/>
      <c r="QYM45" s="78"/>
      <c r="QYN45" s="78"/>
      <c r="QYO45" s="78"/>
      <c r="QYP45" s="78"/>
      <c r="QYQ45" s="78"/>
      <c r="QYR45" s="78"/>
      <c r="QYS45" s="78"/>
      <c r="QYT45" s="78"/>
      <c r="QYU45" s="78"/>
      <c r="QYV45" s="78"/>
      <c r="QYW45" s="78"/>
      <c r="QYX45" s="78"/>
      <c r="QYY45" s="78"/>
      <c r="QYZ45" s="78"/>
      <c r="QZA45" s="78"/>
      <c r="QZB45" s="78"/>
      <c r="QZC45" s="78"/>
      <c r="QZD45" s="78"/>
      <c r="QZE45" s="78"/>
      <c r="QZF45" s="78"/>
      <c r="QZG45" s="78"/>
      <c r="QZH45" s="78"/>
      <c r="QZI45" s="78"/>
      <c r="QZJ45" s="78"/>
      <c r="QZK45" s="78"/>
      <c r="QZL45" s="78"/>
      <c r="QZM45" s="78"/>
      <c r="QZN45" s="78"/>
      <c r="QZO45" s="78"/>
      <c r="QZP45" s="78"/>
      <c r="QZQ45" s="78"/>
      <c r="QZR45" s="78"/>
      <c r="QZS45" s="78"/>
      <c r="QZT45" s="78"/>
      <c r="QZU45" s="78"/>
      <c r="QZV45" s="78"/>
      <c r="QZW45" s="78"/>
      <c r="QZX45" s="78"/>
      <c r="QZY45" s="78"/>
      <c r="QZZ45" s="78"/>
      <c r="RAA45" s="78"/>
      <c r="RAB45" s="78"/>
      <c r="RAC45" s="78"/>
      <c r="RAD45" s="78"/>
      <c r="RAE45" s="78"/>
      <c r="RAF45" s="78"/>
      <c r="RAG45" s="78"/>
      <c r="RAH45" s="78"/>
      <c r="RAI45" s="78"/>
      <c r="RAJ45" s="78"/>
      <c r="RAK45" s="78"/>
      <c r="RAL45" s="78"/>
      <c r="RAM45" s="78"/>
      <c r="RAN45" s="78"/>
      <c r="RAO45" s="78"/>
      <c r="RAP45" s="78"/>
      <c r="RAQ45" s="78"/>
      <c r="RAR45" s="78"/>
      <c r="RAS45" s="78"/>
      <c r="RAT45" s="78"/>
      <c r="RAU45" s="78"/>
      <c r="RAV45" s="78"/>
      <c r="RAW45" s="78"/>
      <c r="RAX45" s="78"/>
      <c r="RAY45" s="78"/>
      <c r="RAZ45" s="78"/>
      <c r="RBA45" s="78"/>
      <c r="RBB45" s="78"/>
      <c r="RBC45" s="78"/>
      <c r="RBD45" s="78"/>
      <c r="RBE45" s="78"/>
      <c r="RBF45" s="78"/>
      <c r="RBG45" s="78"/>
      <c r="RBH45" s="78"/>
      <c r="RBI45" s="78"/>
      <c r="RBJ45" s="78"/>
      <c r="RBK45" s="78"/>
      <c r="RBL45" s="78"/>
      <c r="RBM45" s="78"/>
      <c r="RBN45" s="78"/>
      <c r="RBO45" s="78"/>
      <c r="RBP45" s="78"/>
      <c r="RBQ45" s="78"/>
      <c r="RBR45" s="78"/>
      <c r="RBS45" s="78"/>
      <c r="RBT45" s="78"/>
      <c r="RBU45" s="78"/>
      <c r="RBV45" s="78"/>
      <c r="RBW45" s="78"/>
      <c r="RBX45" s="78"/>
      <c r="RBY45" s="78"/>
      <c r="RBZ45" s="78"/>
      <c r="RCA45" s="78"/>
      <c r="RCB45" s="78"/>
      <c r="RCC45" s="78"/>
      <c r="RCD45" s="78"/>
      <c r="RCE45" s="78"/>
      <c r="RCF45" s="78"/>
      <c r="RCG45" s="78"/>
      <c r="RCH45" s="78"/>
      <c r="RCI45" s="78"/>
      <c r="RCJ45" s="78"/>
      <c r="RCK45" s="78"/>
      <c r="RCL45" s="78"/>
      <c r="RCM45" s="78"/>
      <c r="RCN45" s="78"/>
      <c r="RCO45" s="78"/>
      <c r="RCP45" s="78"/>
      <c r="RCQ45" s="78"/>
      <c r="RCR45" s="78"/>
      <c r="RCS45" s="78"/>
      <c r="RCT45" s="78"/>
      <c r="RCU45" s="78"/>
      <c r="RCV45" s="78"/>
      <c r="RCW45" s="78"/>
      <c r="RCX45" s="78"/>
      <c r="RCY45" s="78"/>
      <c r="RCZ45" s="78"/>
      <c r="RDA45" s="78"/>
      <c r="RDB45" s="78"/>
      <c r="RDC45" s="78"/>
      <c r="RDD45" s="78"/>
      <c r="RDE45" s="78"/>
      <c r="RDF45" s="78"/>
      <c r="RDG45" s="78"/>
      <c r="RDH45" s="78"/>
      <c r="RDI45" s="78"/>
      <c r="RDJ45" s="78"/>
      <c r="RDK45" s="78"/>
      <c r="RDL45" s="78"/>
      <c r="RDM45" s="78"/>
      <c r="RDN45" s="78"/>
      <c r="RDO45" s="78"/>
      <c r="RDP45" s="78"/>
      <c r="RDQ45" s="78"/>
      <c r="RDR45" s="78"/>
      <c r="RDS45" s="78"/>
      <c r="RDT45" s="78"/>
      <c r="RDU45" s="78"/>
      <c r="RDV45" s="78"/>
      <c r="RDW45" s="78"/>
      <c r="RDX45" s="78"/>
      <c r="RDY45" s="78"/>
      <c r="RDZ45" s="78"/>
      <c r="REA45" s="78"/>
      <c r="REB45" s="78"/>
      <c r="REC45" s="78"/>
      <c r="RED45" s="78"/>
      <c r="REE45" s="78"/>
      <c r="REF45" s="78"/>
      <c r="REG45" s="78"/>
      <c r="REH45" s="78"/>
      <c r="REI45" s="78"/>
      <c r="REJ45" s="78"/>
      <c r="REK45" s="78"/>
      <c r="REL45" s="78"/>
      <c r="REM45" s="78"/>
      <c r="REN45" s="78"/>
      <c r="REO45" s="78"/>
      <c r="REP45" s="78"/>
      <c r="REQ45" s="78"/>
      <c r="RER45" s="78"/>
      <c r="RES45" s="78"/>
      <c r="RET45" s="78"/>
      <c r="REU45" s="78"/>
      <c r="REV45" s="78"/>
      <c r="REW45" s="78"/>
      <c r="REX45" s="78"/>
      <c r="REY45" s="78"/>
      <c r="REZ45" s="78"/>
      <c r="RFA45" s="78"/>
      <c r="RFB45" s="78"/>
      <c r="RFC45" s="78"/>
      <c r="RFD45" s="78"/>
      <c r="RFE45" s="78"/>
      <c r="RFF45" s="78"/>
      <c r="RFG45" s="78"/>
      <c r="RFH45" s="78"/>
      <c r="RFI45" s="78"/>
      <c r="RFJ45" s="78"/>
      <c r="RFK45" s="78"/>
      <c r="RFL45" s="78"/>
      <c r="RFM45" s="78"/>
      <c r="RFN45" s="78"/>
      <c r="RFO45" s="78"/>
      <c r="RFP45" s="78"/>
      <c r="RFQ45" s="78"/>
      <c r="RFR45" s="78"/>
      <c r="RFS45" s="78"/>
      <c r="RFT45" s="78"/>
      <c r="RFU45" s="78"/>
      <c r="RFV45" s="78"/>
      <c r="RFW45" s="78"/>
      <c r="RFX45" s="78"/>
      <c r="RFY45" s="78"/>
      <c r="RFZ45" s="78"/>
      <c r="RGA45" s="78"/>
      <c r="RGB45" s="78"/>
      <c r="RGC45" s="78"/>
      <c r="RGD45" s="78"/>
      <c r="RGE45" s="78"/>
      <c r="RGF45" s="78"/>
      <c r="RGG45" s="78"/>
      <c r="RGH45" s="78"/>
      <c r="RGI45" s="78"/>
      <c r="RGJ45" s="78"/>
      <c r="RGK45" s="78"/>
      <c r="RGL45" s="78"/>
      <c r="RGM45" s="78"/>
      <c r="RGN45" s="78"/>
      <c r="RGO45" s="78"/>
      <c r="RGP45" s="78"/>
      <c r="RGQ45" s="78"/>
      <c r="RGR45" s="78"/>
      <c r="RGS45" s="78"/>
      <c r="RGT45" s="78"/>
      <c r="RGU45" s="78"/>
      <c r="RGV45" s="78"/>
      <c r="RGW45" s="78"/>
      <c r="RGX45" s="78"/>
      <c r="RGY45" s="78"/>
      <c r="RGZ45" s="78"/>
      <c r="RHA45" s="78"/>
      <c r="RHB45" s="78"/>
      <c r="RHC45" s="78"/>
      <c r="RHD45" s="78"/>
      <c r="RHE45" s="78"/>
      <c r="RHF45" s="78"/>
      <c r="RHG45" s="78"/>
      <c r="RHH45" s="78"/>
      <c r="RHI45" s="78"/>
      <c r="RHJ45" s="78"/>
      <c r="RHK45" s="78"/>
      <c r="RHL45" s="78"/>
      <c r="RHM45" s="78"/>
      <c r="RHN45" s="78"/>
      <c r="RHO45" s="78"/>
      <c r="RHP45" s="78"/>
      <c r="RHQ45" s="78"/>
      <c r="RHR45" s="78"/>
      <c r="RHS45" s="78"/>
      <c r="RHT45" s="78"/>
      <c r="RHU45" s="78"/>
      <c r="RHV45" s="78"/>
      <c r="RHW45" s="78"/>
      <c r="RHX45" s="78"/>
      <c r="RHY45" s="78"/>
      <c r="RHZ45" s="78"/>
      <c r="RIA45" s="78"/>
      <c r="RIB45" s="78"/>
      <c r="RIC45" s="78"/>
      <c r="RID45" s="78"/>
      <c r="RIE45" s="78"/>
      <c r="RIF45" s="78"/>
      <c r="RIG45" s="78"/>
      <c r="RIH45" s="78"/>
      <c r="RII45" s="78"/>
      <c r="RIJ45" s="78"/>
      <c r="RIK45" s="78"/>
      <c r="RIL45" s="78"/>
      <c r="RIM45" s="78"/>
      <c r="RIN45" s="78"/>
      <c r="RIO45" s="78"/>
      <c r="RIP45" s="78"/>
      <c r="RIQ45" s="78"/>
      <c r="RIR45" s="78"/>
      <c r="RIS45" s="78"/>
      <c r="RIT45" s="78"/>
      <c r="RIU45" s="78"/>
      <c r="RIV45" s="78"/>
      <c r="RIW45" s="78"/>
      <c r="RIX45" s="78"/>
      <c r="RIY45" s="78"/>
      <c r="RIZ45" s="78"/>
      <c r="RJA45" s="78"/>
      <c r="RJB45" s="78"/>
      <c r="RJC45" s="78"/>
      <c r="RJD45" s="78"/>
      <c r="RJE45" s="78"/>
      <c r="RJF45" s="78"/>
      <c r="RJG45" s="78"/>
      <c r="RJH45" s="78"/>
      <c r="RJI45" s="78"/>
      <c r="RJJ45" s="78"/>
      <c r="RJK45" s="78"/>
      <c r="RJL45" s="78"/>
      <c r="RJM45" s="78"/>
      <c r="RJN45" s="78"/>
      <c r="RJO45" s="78"/>
      <c r="RJP45" s="78"/>
      <c r="RJQ45" s="78"/>
      <c r="RJR45" s="78"/>
      <c r="RJS45" s="78"/>
      <c r="RJT45" s="78"/>
      <c r="RJU45" s="78"/>
      <c r="RJV45" s="78"/>
      <c r="RJW45" s="78"/>
      <c r="RJX45" s="78"/>
      <c r="RJY45" s="78"/>
      <c r="RJZ45" s="78"/>
      <c r="RKA45" s="78"/>
      <c r="RKB45" s="78"/>
      <c r="RKC45" s="78"/>
      <c r="RKD45" s="78"/>
      <c r="RKE45" s="78"/>
      <c r="RKF45" s="78"/>
      <c r="RKG45" s="78"/>
      <c r="RKH45" s="78"/>
      <c r="RKI45" s="78"/>
      <c r="RKJ45" s="78"/>
      <c r="RKK45" s="78"/>
      <c r="RKL45" s="78"/>
      <c r="RKM45" s="78"/>
      <c r="RKN45" s="78"/>
      <c r="RKO45" s="78"/>
      <c r="RKP45" s="78"/>
      <c r="RKQ45" s="78"/>
      <c r="RKR45" s="78"/>
      <c r="RKS45" s="78"/>
      <c r="RKT45" s="78"/>
      <c r="RKU45" s="78"/>
      <c r="RKV45" s="78"/>
      <c r="RKW45" s="78"/>
      <c r="RKX45" s="78"/>
      <c r="RKY45" s="78"/>
      <c r="RKZ45" s="78"/>
      <c r="RLA45" s="78"/>
      <c r="RLB45" s="78"/>
      <c r="RLC45" s="78"/>
      <c r="RLD45" s="78"/>
      <c r="RLE45" s="78"/>
      <c r="RLF45" s="78"/>
      <c r="RLG45" s="78"/>
      <c r="RLH45" s="78"/>
      <c r="RLI45" s="78"/>
      <c r="RLJ45" s="78"/>
      <c r="RLK45" s="78"/>
      <c r="RLL45" s="78"/>
      <c r="RLM45" s="78"/>
      <c r="RLN45" s="78"/>
      <c r="RLO45" s="78"/>
      <c r="RLP45" s="78"/>
      <c r="RLQ45" s="78"/>
      <c r="RLR45" s="78"/>
      <c r="RLS45" s="78"/>
      <c r="RLT45" s="78"/>
      <c r="RLU45" s="78"/>
      <c r="RLV45" s="78"/>
      <c r="RLW45" s="78"/>
      <c r="RLX45" s="78"/>
      <c r="RLY45" s="78"/>
      <c r="RLZ45" s="78"/>
      <c r="RMA45" s="78"/>
      <c r="RMB45" s="78"/>
      <c r="RMC45" s="78"/>
      <c r="RMD45" s="78"/>
      <c r="RME45" s="78"/>
      <c r="RMF45" s="78"/>
      <c r="RMG45" s="78"/>
      <c r="RMH45" s="78"/>
      <c r="RMI45" s="78"/>
      <c r="RMJ45" s="78"/>
      <c r="RMK45" s="78"/>
      <c r="RML45" s="78"/>
      <c r="RMM45" s="78"/>
      <c r="RMN45" s="78"/>
      <c r="RMO45" s="78"/>
      <c r="RMP45" s="78"/>
      <c r="RMQ45" s="78"/>
      <c r="RMR45" s="78"/>
      <c r="RMS45" s="78"/>
      <c r="RMT45" s="78"/>
      <c r="RMU45" s="78"/>
      <c r="RMV45" s="78"/>
      <c r="RMW45" s="78"/>
      <c r="RMX45" s="78"/>
      <c r="RMY45" s="78"/>
      <c r="RMZ45" s="78"/>
      <c r="RNA45" s="78"/>
      <c r="RNB45" s="78"/>
      <c r="RNC45" s="78"/>
      <c r="RND45" s="78"/>
      <c r="RNE45" s="78"/>
      <c r="RNF45" s="78"/>
      <c r="RNG45" s="78"/>
      <c r="RNH45" s="78"/>
      <c r="RNI45" s="78"/>
      <c r="RNJ45" s="78"/>
      <c r="RNK45" s="78"/>
      <c r="RNL45" s="78"/>
      <c r="RNM45" s="78"/>
      <c r="RNN45" s="78"/>
      <c r="RNO45" s="78"/>
      <c r="RNP45" s="78"/>
      <c r="RNQ45" s="78"/>
      <c r="RNR45" s="78"/>
      <c r="RNS45" s="78"/>
      <c r="RNT45" s="78"/>
      <c r="RNU45" s="78"/>
      <c r="RNV45" s="78"/>
      <c r="RNW45" s="78"/>
      <c r="RNX45" s="78"/>
      <c r="RNY45" s="78"/>
      <c r="RNZ45" s="78"/>
      <c r="ROA45" s="78"/>
      <c r="ROB45" s="78"/>
      <c r="ROC45" s="78"/>
      <c r="ROD45" s="78"/>
      <c r="ROE45" s="78"/>
      <c r="ROF45" s="78"/>
      <c r="ROG45" s="78"/>
      <c r="ROH45" s="78"/>
      <c r="ROI45" s="78"/>
      <c r="ROJ45" s="78"/>
      <c r="ROK45" s="78"/>
      <c r="ROL45" s="78"/>
      <c r="ROM45" s="78"/>
      <c r="RON45" s="78"/>
      <c r="ROO45" s="78"/>
      <c r="ROP45" s="78"/>
      <c r="ROQ45" s="78"/>
      <c r="ROR45" s="78"/>
      <c r="ROS45" s="78"/>
      <c r="ROT45" s="78"/>
      <c r="ROU45" s="78"/>
      <c r="ROV45" s="78"/>
      <c r="ROW45" s="78"/>
      <c r="ROX45" s="78"/>
      <c r="ROY45" s="78"/>
      <c r="ROZ45" s="78"/>
      <c r="RPA45" s="78"/>
      <c r="RPB45" s="78"/>
      <c r="RPC45" s="78"/>
      <c r="RPD45" s="78"/>
      <c r="RPE45" s="78"/>
      <c r="RPF45" s="78"/>
      <c r="RPG45" s="78"/>
      <c r="RPH45" s="78"/>
      <c r="RPI45" s="78"/>
      <c r="RPJ45" s="78"/>
      <c r="RPK45" s="78"/>
      <c r="RPL45" s="78"/>
      <c r="RPM45" s="78"/>
      <c r="RPN45" s="78"/>
      <c r="RPO45" s="78"/>
      <c r="RPP45" s="78"/>
      <c r="RPQ45" s="78"/>
      <c r="RPR45" s="78"/>
      <c r="RPS45" s="78"/>
      <c r="RPT45" s="78"/>
      <c r="RPU45" s="78"/>
      <c r="RPV45" s="78"/>
      <c r="RPW45" s="78"/>
      <c r="RPX45" s="78"/>
      <c r="RPY45" s="78"/>
      <c r="RPZ45" s="78"/>
      <c r="RQA45" s="78"/>
      <c r="RQB45" s="78"/>
      <c r="RQC45" s="78"/>
      <c r="RQD45" s="78"/>
      <c r="RQE45" s="78"/>
      <c r="RQF45" s="78"/>
      <c r="RQG45" s="78"/>
      <c r="RQH45" s="78"/>
      <c r="RQI45" s="78"/>
      <c r="RQJ45" s="78"/>
      <c r="RQK45" s="78"/>
      <c r="RQL45" s="78"/>
      <c r="RQM45" s="78"/>
      <c r="RQN45" s="78"/>
      <c r="RQO45" s="78"/>
      <c r="RQP45" s="78"/>
      <c r="RQQ45" s="78"/>
      <c r="RQR45" s="78"/>
      <c r="RQS45" s="78"/>
      <c r="RQT45" s="78"/>
      <c r="RQU45" s="78"/>
      <c r="RQV45" s="78"/>
      <c r="RQW45" s="78"/>
      <c r="RQX45" s="78"/>
      <c r="RQY45" s="78"/>
      <c r="RQZ45" s="78"/>
      <c r="RRA45" s="78"/>
      <c r="RRB45" s="78"/>
      <c r="RRC45" s="78"/>
      <c r="RRD45" s="78"/>
      <c r="RRE45" s="78"/>
      <c r="RRF45" s="78"/>
      <c r="RRG45" s="78"/>
      <c r="RRH45" s="78"/>
      <c r="RRI45" s="78"/>
      <c r="RRJ45" s="78"/>
      <c r="RRK45" s="78"/>
      <c r="RRL45" s="78"/>
      <c r="RRM45" s="78"/>
      <c r="RRN45" s="78"/>
      <c r="RRO45" s="78"/>
      <c r="RRP45" s="78"/>
      <c r="RRQ45" s="78"/>
      <c r="RRR45" s="78"/>
      <c r="RRS45" s="78"/>
      <c r="RRT45" s="78"/>
      <c r="RRU45" s="78"/>
      <c r="RRV45" s="78"/>
      <c r="RRW45" s="78"/>
      <c r="RRX45" s="78"/>
      <c r="RRY45" s="78"/>
      <c r="RRZ45" s="78"/>
      <c r="RSA45" s="78"/>
      <c r="RSB45" s="78"/>
      <c r="RSC45" s="78"/>
      <c r="RSD45" s="78"/>
      <c r="RSE45" s="78"/>
      <c r="RSF45" s="78"/>
      <c r="RSG45" s="78"/>
      <c r="RSH45" s="78"/>
      <c r="RSI45" s="78"/>
      <c r="RSJ45" s="78"/>
      <c r="RSK45" s="78"/>
      <c r="RSL45" s="78"/>
      <c r="RSM45" s="78"/>
      <c r="RSN45" s="78"/>
      <c r="RSO45" s="78"/>
      <c r="RSP45" s="78"/>
      <c r="RSQ45" s="78"/>
      <c r="RSR45" s="78"/>
      <c r="RSS45" s="78"/>
      <c r="RST45" s="78"/>
      <c r="RSU45" s="78"/>
      <c r="RSV45" s="78"/>
      <c r="RSW45" s="78"/>
      <c r="RSX45" s="78"/>
      <c r="RSY45" s="78"/>
      <c r="RSZ45" s="78"/>
      <c r="RTA45" s="78"/>
      <c r="RTB45" s="78"/>
      <c r="RTC45" s="78"/>
      <c r="RTD45" s="78"/>
      <c r="RTE45" s="78"/>
      <c r="RTF45" s="78"/>
      <c r="RTG45" s="78"/>
      <c r="RTH45" s="78"/>
      <c r="RTI45" s="78"/>
      <c r="RTJ45" s="78"/>
      <c r="RTK45" s="78"/>
      <c r="RTL45" s="78"/>
      <c r="RTM45" s="78"/>
      <c r="RTN45" s="78"/>
      <c r="RTO45" s="78"/>
      <c r="RTP45" s="78"/>
      <c r="RTQ45" s="78"/>
      <c r="RTR45" s="78"/>
      <c r="RTS45" s="78"/>
      <c r="RTT45" s="78"/>
      <c r="RTU45" s="78"/>
      <c r="RTV45" s="78"/>
      <c r="RTW45" s="78"/>
      <c r="RTX45" s="78"/>
      <c r="RTY45" s="78"/>
      <c r="RTZ45" s="78"/>
      <c r="RUA45" s="78"/>
      <c r="RUB45" s="78"/>
      <c r="RUC45" s="78"/>
      <c r="RUD45" s="78"/>
      <c r="RUE45" s="78"/>
      <c r="RUF45" s="78"/>
      <c r="RUG45" s="78"/>
      <c r="RUH45" s="78"/>
      <c r="RUI45" s="78"/>
      <c r="RUJ45" s="78"/>
      <c r="RUK45" s="78"/>
      <c r="RUL45" s="78"/>
      <c r="RUM45" s="78"/>
      <c r="RUN45" s="78"/>
      <c r="RUO45" s="78"/>
      <c r="RUP45" s="78"/>
      <c r="RUQ45" s="78"/>
      <c r="RUR45" s="78"/>
      <c r="RUS45" s="78"/>
      <c r="RUT45" s="78"/>
      <c r="RUU45" s="78"/>
      <c r="RUV45" s="78"/>
      <c r="RUW45" s="78"/>
      <c r="RUX45" s="78"/>
      <c r="RUY45" s="78"/>
      <c r="RUZ45" s="78"/>
      <c r="RVA45" s="78"/>
      <c r="RVB45" s="78"/>
      <c r="RVC45" s="78"/>
      <c r="RVD45" s="78"/>
      <c r="RVE45" s="78"/>
      <c r="RVF45" s="78"/>
      <c r="RVG45" s="78"/>
      <c r="RVH45" s="78"/>
      <c r="RVI45" s="78"/>
      <c r="RVJ45" s="78"/>
      <c r="RVK45" s="78"/>
      <c r="RVL45" s="78"/>
      <c r="RVM45" s="78"/>
      <c r="RVN45" s="78"/>
      <c r="RVO45" s="78"/>
      <c r="RVP45" s="78"/>
      <c r="RVQ45" s="78"/>
      <c r="RVR45" s="78"/>
      <c r="RVS45" s="78"/>
      <c r="RVT45" s="78"/>
      <c r="RVU45" s="78"/>
      <c r="RVV45" s="78"/>
      <c r="RVW45" s="78"/>
      <c r="RVX45" s="78"/>
      <c r="RVY45" s="78"/>
      <c r="RVZ45" s="78"/>
      <c r="RWA45" s="78"/>
      <c r="RWB45" s="78"/>
      <c r="RWC45" s="78"/>
      <c r="RWD45" s="78"/>
      <c r="RWE45" s="78"/>
      <c r="RWF45" s="78"/>
      <c r="RWG45" s="78"/>
      <c r="RWH45" s="78"/>
      <c r="RWI45" s="78"/>
      <c r="RWJ45" s="78"/>
      <c r="RWK45" s="78"/>
      <c r="RWL45" s="78"/>
      <c r="RWM45" s="78"/>
      <c r="RWN45" s="78"/>
      <c r="RWO45" s="78"/>
      <c r="RWP45" s="78"/>
      <c r="RWQ45" s="78"/>
      <c r="RWR45" s="78"/>
      <c r="RWS45" s="78"/>
      <c r="RWT45" s="78"/>
      <c r="RWU45" s="78"/>
      <c r="RWV45" s="78"/>
      <c r="RWW45" s="78"/>
      <c r="RWX45" s="78"/>
      <c r="RWY45" s="78"/>
      <c r="RWZ45" s="78"/>
      <c r="RXA45" s="78"/>
      <c r="RXB45" s="78"/>
      <c r="RXC45" s="78"/>
      <c r="RXD45" s="78"/>
      <c r="RXE45" s="78"/>
      <c r="RXF45" s="78"/>
      <c r="RXG45" s="78"/>
      <c r="RXH45" s="78"/>
      <c r="RXI45" s="78"/>
      <c r="RXJ45" s="78"/>
      <c r="RXK45" s="78"/>
      <c r="RXL45" s="78"/>
      <c r="RXM45" s="78"/>
      <c r="RXN45" s="78"/>
      <c r="RXO45" s="78"/>
      <c r="RXP45" s="78"/>
      <c r="RXQ45" s="78"/>
      <c r="RXR45" s="78"/>
      <c r="RXS45" s="78"/>
      <c r="RXT45" s="78"/>
      <c r="RXU45" s="78"/>
      <c r="RXV45" s="78"/>
      <c r="RXW45" s="78"/>
      <c r="RXX45" s="78"/>
      <c r="RXY45" s="78"/>
      <c r="RXZ45" s="78"/>
      <c r="RYA45" s="78"/>
      <c r="RYB45" s="78"/>
      <c r="RYC45" s="78"/>
      <c r="RYD45" s="78"/>
      <c r="RYE45" s="78"/>
      <c r="RYF45" s="78"/>
      <c r="RYG45" s="78"/>
      <c r="RYH45" s="78"/>
      <c r="RYI45" s="78"/>
      <c r="RYJ45" s="78"/>
      <c r="RYK45" s="78"/>
      <c r="RYL45" s="78"/>
      <c r="RYM45" s="78"/>
      <c r="RYN45" s="78"/>
      <c r="RYO45" s="78"/>
      <c r="RYP45" s="78"/>
      <c r="RYQ45" s="78"/>
      <c r="RYR45" s="78"/>
      <c r="RYS45" s="78"/>
      <c r="RYT45" s="78"/>
      <c r="RYU45" s="78"/>
      <c r="RYV45" s="78"/>
      <c r="RYW45" s="78"/>
      <c r="RYX45" s="78"/>
      <c r="RYY45" s="78"/>
      <c r="RYZ45" s="78"/>
      <c r="RZA45" s="78"/>
      <c r="RZB45" s="78"/>
      <c r="RZC45" s="78"/>
      <c r="RZD45" s="78"/>
      <c r="RZE45" s="78"/>
      <c r="RZF45" s="78"/>
      <c r="RZG45" s="78"/>
      <c r="RZH45" s="78"/>
      <c r="RZI45" s="78"/>
      <c r="RZJ45" s="78"/>
      <c r="RZK45" s="78"/>
      <c r="RZL45" s="78"/>
      <c r="RZM45" s="78"/>
      <c r="RZN45" s="78"/>
      <c r="RZO45" s="78"/>
      <c r="RZP45" s="78"/>
      <c r="RZQ45" s="78"/>
      <c r="RZR45" s="78"/>
      <c r="RZS45" s="78"/>
      <c r="RZT45" s="78"/>
      <c r="RZU45" s="78"/>
      <c r="RZV45" s="78"/>
      <c r="RZW45" s="78"/>
      <c r="RZX45" s="78"/>
      <c r="RZY45" s="78"/>
      <c r="RZZ45" s="78"/>
      <c r="SAA45" s="78"/>
      <c r="SAB45" s="78"/>
      <c r="SAC45" s="78"/>
      <c r="SAD45" s="78"/>
      <c r="SAE45" s="78"/>
      <c r="SAF45" s="78"/>
      <c r="SAG45" s="78"/>
      <c r="SAH45" s="78"/>
      <c r="SAI45" s="78"/>
      <c r="SAJ45" s="78"/>
      <c r="SAK45" s="78"/>
      <c r="SAL45" s="78"/>
      <c r="SAM45" s="78"/>
      <c r="SAN45" s="78"/>
      <c r="SAO45" s="78"/>
      <c r="SAP45" s="78"/>
      <c r="SAQ45" s="78"/>
      <c r="SAR45" s="78"/>
      <c r="SAS45" s="78"/>
      <c r="SAT45" s="78"/>
      <c r="SAU45" s="78"/>
      <c r="SAV45" s="78"/>
      <c r="SAW45" s="78"/>
      <c r="SAX45" s="78"/>
      <c r="SAY45" s="78"/>
      <c r="SAZ45" s="78"/>
      <c r="SBA45" s="78"/>
      <c r="SBB45" s="78"/>
      <c r="SBC45" s="78"/>
      <c r="SBD45" s="78"/>
      <c r="SBE45" s="78"/>
      <c r="SBF45" s="78"/>
      <c r="SBG45" s="78"/>
      <c r="SBH45" s="78"/>
      <c r="SBI45" s="78"/>
      <c r="SBJ45" s="78"/>
      <c r="SBK45" s="78"/>
      <c r="SBL45" s="78"/>
      <c r="SBM45" s="78"/>
      <c r="SBN45" s="78"/>
      <c r="SBO45" s="78"/>
      <c r="SBP45" s="78"/>
      <c r="SBQ45" s="78"/>
      <c r="SBR45" s="78"/>
      <c r="SBS45" s="78"/>
      <c r="SBT45" s="78"/>
      <c r="SBU45" s="78"/>
      <c r="SBV45" s="78"/>
      <c r="SBW45" s="78"/>
      <c r="SBX45" s="78"/>
      <c r="SBY45" s="78"/>
      <c r="SBZ45" s="78"/>
      <c r="SCA45" s="78"/>
      <c r="SCB45" s="78"/>
      <c r="SCC45" s="78"/>
      <c r="SCD45" s="78"/>
      <c r="SCE45" s="78"/>
      <c r="SCF45" s="78"/>
      <c r="SCG45" s="78"/>
      <c r="SCH45" s="78"/>
      <c r="SCI45" s="78"/>
      <c r="SCJ45" s="78"/>
      <c r="SCK45" s="78"/>
      <c r="SCL45" s="78"/>
      <c r="SCM45" s="78"/>
      <c r="SCN45" s="78"/>
      <c r="SCO45" s="78"/>
      <c r="SCP45" s="78"/>
      <c r="SCQ45" s="78"/>
      <c r="SCR45" s="78"/>
      <c r="SCS45" s="78"/>
      <c r="SCT45" s="78"/>
      <c r="SCU45" s="78"/>
      <c r="SCV45" s="78"/>
      <c r="SCW45" s="78"/>
      <c r="SCX45" s="78"/>
      <c r="SCY45" s="78"/>
      <c r="SCZ45" s="78"/>
      <c r="SDA45" s="78"/>
      <c r="SDB45" s="78"/>
      <c r="SDC45" s="78"/>
      <c r="SDD45" s="78"/>
      <c r="SDE45" s="78"/>
      <c r="SDF45" s="78"/>
      <c r="SDG45" s="78"/>
      <c r="SDH45" s="78"/>
      <c r="SDI45" s="78"/>
      <c r="SDJ45" s="78"/>
      <c r="SDK45" s="78"/>
      <c r="SDL45" s="78"/>
      <c r="SDM45" s="78"/>
      <c r="SDN45" s="78"/>
      <c r="SDO45" s="78"/>
      <c r="SDP45" s="78"/>
      <c r="SDQ45" s="78"/>
      <c r="SDR45" s="78"/>
      <c r="SDS45" s="78"/>
      <c r="SDT45" s="78"/>
      <c r="SDU45" s="78"/>
      <c r="SDV45" s="78"/>
      <c r="SDW45" s="78"/>
      <c r="SDX45" s="78"/>
      <c r="SDY45" s="78"/>
      <c r="SDZ45" s="78"/>
      <c r="SEA45" s="78"/>
      <c r="SEB45" s="78"/>
      <c r="SEC45" s="78"/>
      <c r="SED45" s="78"/>
      <c r="SEE45" s="78"/>
      <c r="SEF45" s="78"/>
      <c r="SEG45" s="78"/>
      <c r="SEH45" s="78"/>
      <c r="SEI45" s="78"/>
      <c r="SEJ45" s="78"/>
      <c r="SEK45" s="78"/>
      <c r="SEL45" s="78"/>
      <c r="SEM45" s="78"/>
      <c r="SEN45" s="78"/>
      <c r="SEO45" s="78"/>
      <c r="SEP45" s="78"/>
      <c r="SEQ45" s="78"/>
      <c r="SER45" s="78"/>
      <c r="SES45" s="78"/>
      <c r="SET45" s="78"/>
      <c r="SEU45" s="78"/>
      <c r="SEV45" s="78"/>
      <c r="SEW45" s="78"/>
      <c r="SEX45" s="78"/>
      <c r="SEY45" s="78"/>
      <c r="SEZ45" s="78"/>
      <c r="SFA45" s="78"/>
      <c r="SFB45" s="78"/>
      <c r="SFC45" s="78"/>
      <c r="SFD45" s="78"/>
      <c r="SFE45" s="78"/>
      <c r="SFF45" s="78"/>
      <c r="SFG45" s="78"/>
      <c r="SFH45" s="78"/>
      <c r="SFI45" s="78"/>
      <c r="SFJ45" s="78"/>
      <c r="SFK45" s="78"/>
      <c r="SFL45" s="78"/>
      <c r="SFM45" s="78"/>
      <c r="SFN45" s="78"/>
      <c r="SFO45" s="78"/>
      <c r="SFP45" s="78"/>
      <c r="SFQ45" s="78"/>
      <c r="SFR45" s="78"/>
      <c r="SFS45" s="78"/>
      <c r="SFT45" s="78"/>
      <c r="SFU45" s="78"/>
      <c r="SFV45" s="78"/>
      <c r="SFW45" s="78"/>
      <c r="SFX45" s="78"/>
      <c r="SFY45" s="78"/>
      <c r="SFZ45" s="78"/>
      <c r="SGA45" s="78"/>
      <c r="SGB45" s="78"/>
      <c r="SGC45" s="78"/>
      <c r="SGD45" s="78"/>
      <c r="SGE45" s="78"/>
      <c r="SGF45" s="78"/>
      <c r="SGG45" s="78"/>
      <c r="SGH45" s="78"/>
      <c r="SGI45" s="78"/>
      <c r="SGJ45" s="78"/>
      <c r="SGK45" s="78"/>
      <c r="SGL45" s="78"/>
      <c r="SGM45" s="78"/>
      <c r="SGN45" s="78"/>
      <c r="SGO45" s="78"/>
      <c r="SGP45" s="78"/>
      <c r="SGQ45" s="78"/>
      <c r="SGR45" s="78"/>
      <c r="SGS45" s="78"/>
      <c r="SGT45" s="78"/>
      <c r="SGU45" s="78"/>
      <c r="SGV45" s="78"/>
      <c r="SGW45" s="78"/>
      <c r="SGX45" s="78"/>
      <c r="SGY45" s="78"/>
      <c r="SGZ45" s="78"/>
      <c r="SHA45" s="78"/>
      <c r="SHB45" s="78"/>
      <c r="SHC45" s="78"/>
      <c r="SHD45" s="78"/>
      <c r="SHE45" s="78"/>
      <c r="SHF45" s="78"/>
      <c r="SHG45" s="78"/>
      <c r="SHH45" s="78"/>
      <c r="SHI45" s="78"/>
      <c r="SHJ45" s="78"/>
      <c r="SHK45" s="78"/>
      <c r="SHL45" s="78"/>
      <c r="SHM45" s="78"/>
      <c r="SHN45" s="78"/>
      <c r="SHO45" s="78"/>
      <c r="SHP45" s="78"/>
      <c r="SHQ45" s="78"/>
      <c r="SHR45" s="78"/>
      <c r="SHS45" s="78"/>
      <c r="SHT45" s="78"/>
      <c r="SHU45" s="78"/>
      <c r="SHV45" s="78"/>
      <c r="SHW45" s="78"/>
      <c r="SHX45" s="78"/>
      <c r="SHY45" s="78"/>
      <c r="SHZ45" s="78"/>
      <c r="SIA45" s="78"/>
      <c r="SIB45" s="78"/>
      <c r="SIC45" s="78"/>
      <c r="SID45" s="78"/>
      <c r="SIE45" s="78"/>
      <c r="SIF45" s="78"/>
      <c r="SIG45" s="78"/>
      <c r="SIH45" s="78"/>
      <c r="SII45" s="78"/>
      <c r="SIJ45" s="78"/>
      <c r="SIK45" s="78"/>
      <c r="SIL45" s="78"/>
      <c r="SIM45" s="78"/>
      <c r="SIN45" s="78"/>
      <c r="SIO45" s="78"/>
      <c r="SIP45" s="78"/>
      <c r="SIQ45" s="78"/>
      <c r="SIR45" s="78"/>
      <c r="SIS45" s="78"/>
      <c r="SIT45" s="78"/>
      <c r="SIU45" s="78"/>
      <c r="SIV45" s="78"/>
      <c r="SIW45" s="78"/>
      <c r="SIX45" s="78"/>
      <c r="SIY45" s="78"/>
      <c r="SIZ45" s="78"/>
      <c r="SJA45" s="78"/>
      <c r="SJB45" s="78"/>
      <c r="SJC45" s="78"/>
      <c r="SJD45" s="78"/>
      <c r="SJE45" s="78"/>
      <c r="SJF45" s="78"/>
      <c r="SJG45" s="78"/>
      <c r="SJH45" s="78"/>
      <c r="SJI45" s="78"/>
      <c r="SJJ45" s="78"/>
      <c r="SJK45" s="78"/>
      <c r="SJL45" s="78"/>
      <c r="SJM45" s="78"/>
      <c r="SJN45" s="78"/>
      <c r="SJO45" s="78"/>
      <c r="SJP45" s="78"/>
      <c r="SJQ45" s="78"/>
      <c r="SJR45" s="78"/>
      <c r="SJS45" s="78"/>
      <c r="SJT45" s="78"/>
      <c r="SJU45" s="78"/>
      <c r="SJV45" s="78"/>
      <c r="SJW45" s="78"/>
      <c r="SJX45" s="78"/>
      <c r="SJY45" s="78"/>
      <c r="SJZ45" s="78"/>
      <c r="SKA45" s="78"/>
      <c r="SKB45" s="78"/>
      <c r="SKC45" s="78"/>
      <c r="SKD45" s="78"/>
      <c r="SKE45" s="78"/>
      <c r="SKF45" s="78"/>
      <c r="SKG45" s="78"/>
      <c r="SKH45" s="78"/>
      <c r="SKI45" s="78"/>
      <c r="SKJ45" s="78"/>
      <c r="SKK45" s="78"/>
      <c r="SKL45" s="78"/>
      <c r="SKM45" s="78"/>
      <c r="SKN45" s="78"/>
      <c r="SKO45" s="78"/>
      <c r="SKP45" s="78"/>
      <c r="SKQ45" s="78"/>
      <c r="SKR45" s="78"/>
      <c r="SKS45" s="78"/>
      <c r="SKT45" s="78"/>
      <c r="SKU45" s="78"/>
      <c r="SKV45" s="78"/>
      <c r="SKW45" s="78"/>
      <c r="SKX45" s="78"/>
      <c r="SKY45" s="78"/>
      <c r="SKZ45" s="78"/>
      <c r="SLA45" s="78"/>
      <c r="SLB45" s="78"/>
      <c r="SLC45" s="78"/>
      <c r="SLD45" s="78"/>
      <c r="SLE45" s="78"/>
      <c r="SLF45" s="78"/>
      <c r="SLG45" s="78"/>
      <c r="SLH45" s="78"/>
      <c r="SLI45" s="78"/>
      <c r="SLJ45" s="78"/>
      <c r="SLK45" s="78"/>
      <c r="SLL45" s="78"/>
      <c r="SLM45" s="78"/>
      <c r="SLN45" s="78"/>
      <c r="SLO45" s="78"/>
      <c r="SLP45" s="78"/>
      <c r="SLQ45" s="78"/>
      <c r="SLR45" s="78"/>
      <c r="SLS45" s="78"/>
      <c r="SLT45" s="78"/>
      <c r="SLU45" s="78"/>
      <c r="SLV45" s="78"/>
      <c r="SLW45" s="78"/>
      <c r="SLX45" s="78"/>
      <c r="SLY45" s="78"/>
      <c r="SLZ45" s="78"/>
      <c r="SMA45" s="78"/>
      <c r="SMB45" s="78"/>
      <c r="SMC45" s="78"/>
      <c r="SMD45" s="78"/>
      <c r="SME45" s="78"/>
      <c r="SMF45" s="78"/>
      <c r="SMG45" s="78"/>
      <c r="SMH45" s="78"/>
      <c r="SMI45" s="78"/>
      <c r="SMJ45" s="78"/>
      <c r="SMK45" s="78"/>
      <c r="SML45" s="78"/>
      <c r="SMM45" s="78"/>
      <c r="SMN45" s="78"/>
      <c r="SMO45" s="78"/>
      <c r="SMP45" s="78"/>
      <c r="SMQ45" s="78"/>
      <c r="SMR45" s="78"/>
      <c r="SMS45" s="78"/>
      <c r="SMT45" s="78"/>
      <c r="SMU45" s="78"/>
      <c r="SMV45" s="78"/>
      <c r="SMW45" s="78"/>
      <c r="SMX45" s="78"/>
      <c r="SMY45" s="78"/>
      <c r="SMZ45" s="78"/>
      <c r="SNA45" s="78"/>
      <c r="SNB45" s="78"/>
      <c r="SNC45" s="78"/>
      <c r="SND45" s="78"/>
      <c r="SNE45" s="78"/>
      <c r="SNF45" s="78"/>
      <c r="SNG45" s="78"/>
      <c r="SNH45" s="78"/>
      <c r="SNI45" s="78"/>
      <c r="SNJ45" s="78"/>
      <c r="SNK45" s="78"/>
      <c r="SNL45" s="78"/>
      <c r="SNM45" s="78"/>
      <c r="SNN45" s="78"/>
      <c r="SNO45" s="78"/>
      <c r="SNP45" s="78"/>
      <c r="SNQ45" s="78"/>
      <c r="SNR45" s="78"/>
      <c r="SNS45" s="78"/>
      <c r="SNT45" s="78"/>
      <c r="SNU45" s="78"/>
      <c r="SNV45" s="78"/>
      <c r="SNW45" s="78"/>
      <c r="SNX45" s="78"/>
      <c r="SNY45" s="78"/>
      <c r="SNZ45" s="78"/>
      <c r="SOA45" s="78"/>
      <c r="SOB45" s="78"/>
      <c r="SOC45" s="78"/>
      <c r="SOD45" s="78"/>
      <c r="SOE45" s="78"/>
      <c r="SOF45" s="78"/>
      <c r="SOG45" s="78"/>
      <c r="SOH45" s="78"/>
      <c r="SOI45" s="78"/>
      <c r="SOJ45" s="78"/>
      <c r="SOK45" s="78"/>
      <c r="SOL45" s="78"/>
      <c r="SOM45" s="78"/>
      <c r="SON45" s="78"/>
      <c r="SOO45" s="78"/>
      <c r="SOP45" s="78"/>
      <c r="SOQ45" s="78"/>
      <c r="SOR45" s="78"/>
      <c r="SOS45" s="78"/>
      <c r="SOT45" s="78"/>
      <c r="SOU45" s="78"/>
      <c r="SOV45" s="78"/>
      <c r="SOW45" s="78"/>
      <c r="SOX45" s="78"/>
      <c r="SOY45" s="78"/>
      <c r="SOZ45" s="78"/>
      <c r="SPA45" s="78"/>
      <c r="SPB45" s="78"/>
      <c r="SPC45" s="78"/>
      <c r="SPD45" s="78"/>
      <c r="SPE45" s="78"/>
      <c r="SPF45" s="78"/>
      <c r="SPG45" s="78"/>
      <c r="SPH45" s="78"/>
      <c r="SPI45" s="78"/>
      <c r="SPJ45" s="78"/>
      <c r="SPK45" s="78"/>
      <c r="SPL45" s="78"/>
      <c r="SPM45" s="78"/>
      <c r="SPN45" s="78"/>
      <c r="SPO45" s="78"/>
      <c r="SPP45" s="78"/>
      <c r="SPQ45" s="78"/>
      <c r="SPR45" s="78"/>
      <c r="SPS45" s="78"/>
      <c r="SPT45" s="78"/>
      <c r="SPU45" s="78"/>
      <c r="SPV45" s="78"/>
      <c r="SPW45" s="78"/>
      <c r="SPX45" s="78"/>
      <c r="SPY45" s="78"/>
      <c r="SPZ45" s="78"/>
      <c r="SQA45" s="78"/>
      <c r="SQB45" s="78"/>
      <c r="SQC45" s="78"/>
      <c r="SQD45" s="78"/>
      <c r="SQE45" s="78"/>
      <c r="SQF45" s="78"/>
      <c r="SQG45" s="78"/>
      <c r="SQH45" s="78"/>
      <c r="SQI45" s="78"/>
      <c r="SQJ45" s="78"/>
      <c r="SQK45" s="78"/>
      <c r="SQL45" s="78"/>
      <c r="SQM45" s="78"/>
      <c r="SQN45" s="78"/>
      <c r="SQO45" s="78"/>
      <c r="SQP45" s="78"/>
      <c r="SQQ45" s="78"/>
      <c r="SQR45" s="78"/>
      <c r="SQS45" s="78"/>
      <c r="SQT45" s="78"/>
      <c r="SQU45" s="78"/>
      <c r="SQV45" s="78"/>
      <c r="SQW45" s="78"/>
      <c r="SQX45" s="78"/>
      <c r="SQY45" s="78"/>
      <c r="SQZ45" s="78"/>
      <c r="SRA45" s="78"/>
      <c r="SRB45" s="78"/>
      <c r="SRC45" s="78"/>
      <c r="SRD45" s="78"/>
      <c r="SRE45" s="78"/>
      <c r="SRF45" s="78"/>
      <c r="SRG45" s="78"/>
      <c r="SRH45" s="78"/>
      <c r="SRI45" s="78"/>
      <c r="SRJ45" s="78"/>
      <c r="SRK45" s="78"/>
      <c r="SRL45" s="78"/>
      <c r="SRM45" s="78"/>
      <c r="SRN45" s="78"/>
      <c r="SRO45" s="78"/>
      <c r="SRP45" s="78"/>
      <c r="SRQ45" s="78"/>
      <c r="SRR45" s="78"/>
      <c r="SRS45" s="78"/>
      <c r="SRT45" s="78"/>
      <c r="SRU45" s="78"/>
      <c r="SRV45" s="78"/>
      <c r="SRW45" s="78"/>
      <c r="SRX45" s="78"/>
      <c r="SRY45" s="78"/>
      <c r="SRZ45" s="78"/>
      <c r="SSA45" s="78"/>
      <c r="SSB45" s="78"/>
      <c r="SSC45" s="78"/>
      <c r="SSD45" s="78"/>
      <c r="SSE45" s="78"/>
      <c r="SSF45" s="78"/>
      <c r="SSG45" s="78"/>
      <c r="SSH45" s="78"/>
      <c r="SSI45" s="78"/>
      <c r="SSJ45" s="78"/>
      <c r="SSK45" s="78"/>
      <c r="SSL45" s="78"/>
      <c r="SSM45" s="78"/>
      <c r="SSN45" s="78"/>
      <c r="SSO45" s="78"/>
      <c r="SSP45" s="78"/>
      <c r="SSQ45" s="78"/>
      <c r="SSR45" s="78"/>
      <c r="SSS45" s="78"/>
      <c r="SST45" s="78"/>
      <c r="SSU45" s="78"/>
      <c r="SSV45" s="78"/>
      <c r="SSW45" s="78"/>
      <c r="SSX45" s="78"/>
      <c r="SSY45" s="78"/>
      <c r="SSZ45" s="78"/>
      <c r="STA45" s="78"/>
      <c r="STB45" s="78"/>
      <c r="STC45" s="78"/>
      <c r="STD45" s="78"/>
      <c r="STE45" s="78"/>
      <c r="STF45" s="78"/>
      <c r="STG45" s="78"/>
      <c r="STH45" s="78"/>
      <c r="STI45" s="78"/>
      <c r="STJ45" s="78"/>
      <c r="STK45" s="78"/>
      <c r="STL45" s="78"/>
      <c r="STM45" s="78"/>
      <c r="STN45" s="78"/>
      <c r="STO45" s="78"/>
      <c r="STP45" s="78"/>
      <c r="STQ45" s="78"/>
      <c r="STR45" s="78"/>
      <c r="STS45" s="78"/>
      <c r="STT45" s="78"/>
      <c r="STU45" s="78"/>
      <c r="STV45" s="78"/>
      <c r="STW45" s="78"/>
      <c r="STX45" s="78"/>
      <c r="STY45" s="78"/>
      <c r="STZ45" s="78"/>
      <c r="SUA45" s="78"/>
      <c r="SUB45" s="78"/>
      <c r="SUC45" s="78"/>
      <c r="SUD45" s="78"/>
      <c r="SUE45" s="78"/>
      <c r="SUF45" s="78"/>
      <c r="SUG45" s="78"/>
      <c r="SUH45" s="78"/>
      <c r="SUI45" s="78"/>
      <c r="SUJ45" s="78"/>
      <c r="SUK45" s="78"/>
      <c r="SUL45" s="78"/>
      <c r="SUM45" s="78"/>
      <c r="SUN45" s="78"/>
      <c r="SUO45" s="78"/>
      <c r="SUP45" s="78"/>
      <c r="SUQ45" s="78"/>
      <c r="SUR45" s="78"/>
      <c r="SUS45" s="78"/>
      <c r="SUT45" s="78"/>
      <c r="SUU45" s="78"/>
      <c r="SUV45" s="78"/>
      <c r="SUW45" s="78"/>
      <c r="SUX45" s="78"/>
      <c r="SUY45" s="78"/>
      <c r="SUZ45" s="78"/>
      <c r="SVA45" s="78"/>
      <c r="SVB45" s="78"/>
      <c r="SVC45" s="78"/>
      <c r="SVD45" s="78"/>
      <c r="SVE45" s="78"/>
      <c r="SVF45" s="78"/>
      <c r="SVG45" s="78"/>
      <c r="SVH45" s="78"/>
      <c r="SVI45" s="78"/>
      <c r="SVJ45" s="78"/>
      <c r="SVK45" s="78"/>
      <c r="SVL45" s="78"/>
      <c r="SVM45" s="78"/>
      <c r="SVN45" s="78"/>
      <c r="SVO45" s="78"/>
      <c r="SVP45" s="78"/>
      <c r="SVQ45" s="78"/>
      <c r="SVR45" s="78"/>
      <c r="SVS45" s="78"/>
      <c r="SVT45" s="78"/>
      <c r="SVU45" s="78"/>
      <c r="SVV45" s="78"/>
      <c r="SVW45" s="78"/>
      <c r="SVX45" s="78"/>
      <c r="SVY45" s="78"/>
      <c r="SVZ45" s="78"/>
      <c r="SWA45" s="78"/>
      <c r="SWB45" s="78"/>
      <c r="SWC45" s="78"/>
      <c r="SWD45" s="78"/>
      <c r="SWE45" s="78"/>
      <c r="SWF45" s="78"/>
      <c r="SWG45" s="78"/>
      <c r="SWH45" s="78"/>
      <c r="SWI45" s="78"/>
      <c r="SWJ45" s="78"/>
      <c r="SWK45" s="78"/>
      <c r="SWL45" s="78"/>
      <c r="SWM45" s="78"/>
      <c r="SWN45" s="78"/>
      <c r="SWO45" s="78"/>
      <c r="SWP45" s="78"/>
      <c r="SWQ45" s="78"/>
      <c r="SWR45" s="78"/>
      <c r="SWS45" s="78"/>
      <c r="SWT45" s="78"/>
      <c r="SWU45" s="78"/>
      <c r="SWV45" s="78"/>
      <c r="SWW45" s="78"/>
      <c r="SWX45" s="78"/>
      <c r="SWY45" s="78"/>
      <c r="SWZ45" s="78"/>
      <c r="SXA45" s="78"/>
      <c r="SXB45" s="78"/>
      <c r="SXC45" s="78"/>
      <c r="SXD45" s="78"/>
      <c r="SXE45" s="78"/>
      <c r="SXF45" s="78"/>
      <c r="SXG45" s="78"/>
      <c r="SXH45" s="78"/>
      <c r="SXI45" s="78"/>
      <c r="SXJ45" s="78"/>
      <c r="SXK45" s="78"/>
      <c r="SXL45" s="78"/>
      <c r="SXM45" s="78"/>
      <c r="SXN45" s="78"/>
      <c r="SXO45" s="78"/>
      <c r="SXP45" s="78"/>
      <c r="SXQ45" s="78"/>
      <c r="SXR45" s="78"/>
      <c r="SXS45" s="78"/>
      <c r="SXT45" s="78"/>
      <c r="SXU45" s="78"/>
      <c r="SXV45" s="78"/>
      <c r="SXW45" s="78"/>
      <c r="SXX45" s="78"/>
      <c r="SXY45" s="78"/>
      <c r="SXZ45" s="78"/>
      <c r="SYA45" s="78"/>
      <c r="SYB45" s="78"/>
      <c r="SYC45" s="78"/>
      <c r="SYD45" s="78"/>
      <c r="SYE45" s="78"/>
      <c r="SYF45" s="78"/>
      <c r="SYG45" s="78"/>
      <c r="SYH45" s="78"/>
      <c r="SYI45" s="78"/>
      <c r="SYJ45" s="78"/>
      <c r="SYK45" s="78"/>
      <c r="SYL45" s="78"/>
      <c r="SYM45" s="78"/>
      <c r="SYN45" s="78"/>
      <c r="SYO45" s="78"/>
      <c r="SYP45" s="78"/>
      <c r="SYQ45" s="78"/>
      <c r="SYR45" s="78"/>
      <c r="SYS45" s="78"/>
      <c r="SYT45" s="78"/>
      <c r="SYU45" s="78"/>
      <c r="SYV45" s="78"/>
      <c r="SYW45" s="78"/>
      <c r="SYX45" s="78"/>
      <c r="SYY45" s="78"/>
      <c r="SYZ45" s="78"/>
      <c r="SZA45" s="78"/>
      <c r="SZB45" s="78"/>
      <c r="SZC45" s="78"/>
      <c r="SZD45" s="78"/>
      <c r="SZE45" s="78"/>
      <c r="SZF45" s="78"/>
      <c r="SZG45" s="78"/>
      <c r="SZH45" s="78"/>
      <c r="SZI45" s="78"/>
      <c r="SZJ45" s="78"/>
      <c r="SZK45" s="78"/>
      <c r="SZL45" s="78"/>
      <c r="SZM45" s="78"/>
      <c r="SZN45" s="78"/>
      <c r="SZO45" s="78"/>
      <c r="SZP45" s="78"/>
      <c r="SZQ45" s="78"/>
      <c r="SZR45" s="78"/>
      <c r="SZS45" s="78"/>
      <c r="SZT45" s="78"/>
      <c r="SZU45" s="78"/>
      <c r="SZV45" s="78"/>
      <c r="SZW45" s="78"/>
      <c r="SZX45" s="78"/>
      <c r="SZY45" s="78"/>
      <c r="SZZ45" s="78"/>
      <c r="TAA45" s="78"/>
      <c r="TAB45" s="78"/>
      <c r="TAC45" s="78"/>
      <c r="TAD45" s="78"/>
      <c r="TAE45" s="78"/>
      <c r="TAF45" s="78"/>
      <c r="TAG45" s="78"/>
      <c r="TAH45" s="78"/>
      <c r="TAI45" s="78"/>
      <c r="TAJ45" s="78"/>
      <c r="TAK45" s="78"/>
      <c r="TAL45" s="78"/>
      <c r="TAM45" s="78"/>
      <c r="TAN45" s="78"/>
      <c r="TAO45" s="78"/>
      <c r="TAP45" s="78"/>
      <c r="TAQ45" s="78"/>
      <c r="TAR45" s="78"/>
      <c r="TAS45" s="78"/>
      <c r="TAT45" s="78"/>
      <c r="TAU45" s="78"/>
      <c r="TAV45" s="78"/>
      <c r="TAW45" s="78"/>
      <c r="TAX45" s="78"/>
      <c r="TAY45" s="78"/>
      <c r="TAZ45" s="78"/>
      <c r="TBA45" s="78"/>
      <c r="TBB45" s="78"/>
      <c r="TBC45" s="78"/>
      <c r="TBD45" s="78"/>
      <c r="TBE45" s="78"/>
      <c r="TBF45" s="78"/>
      <c r="TBG45" s="78"/>
      <c r="TBH45" s="78"/>
      <c r="TBI45" s="78"/>
      <c r="TBJ45" s="78"/>
      <c r="TBK45" s="78"/>
      <c r="TBL45" s="78"/>
      <c r="TBM45" s="78"/>
      <c r="TBN45" s="78"/>
      <c r="TBO45" s="78"/>
      <c r="TBP45" s="78"/>
      <c r="TBQ45" s="78"/>
      <c r="TBR45" s="78"/>
      <c r="TBS45" s="78"/>
      <c r="TBT45" s="78"/>
      <c r="TBU45" s="78"/>
      <c r="TBV45" s="78"/>
      <c r="TBW45" s="78"/>
      <c r="TBX45" s="78"/>
      <c r="TBY45" s="78"/>
      <c r="TBZ45" s="78"/>
      <c r="TCA45" s="78"/>
      <c r="TCB45" s="78"/>
      <c r="TCC45" s="78"/>
      <c r="TCD45" s="78"/>
      <c r="TCE45" s="78"/>
      <c r="TCF45" s="78"/>
      <c r="TCG45" s="78"/>
      <c r="TCH45" s="78"/>
      <c r="TCI45" s="78"/>
      <c r="TCJ45" s="78"/>
      <c r="TCK45" s="78"/>
      <c r="TCL45" s="78"/>
      <c r="TCM45" s="78"/>
      <c r="TCN45" s="78"/>
      <c r="TCO45" s="78"/>
      <c r="TCP45" s="78"/>
      <c r="TCQ45" s="78"/>
      <c r="TCR45" s="78"/>
      <c r="TCS45" s="78"/>
      <c r="TCT45" s="78"/>
      <c r="TCU45" s="78"/>
      <c r="TCV45" s="78"/>
      <c r="TCW45" s="78"/>
      <c r="TCX45" s="78"/>
      <c r="TCY45" s="78"/>
      <c r="TCZ45" s="78"/>
      <c r="TDA45" s="78"/>
      <c r="TDB45" s="78"/>
      <c r="TDC45" s="78"/>
      <c r="TDD45" s="78"/>
      <c r="TDE45" s="78"/>
      <c r="TDF45" s="78"/>
      <c r="TDG45" s="78"/>
      <c r="TDH45" s="78"/>
      <c r="TDI45" s="78"/>
      <c r="TDJ45" s="78"/>
      <c r="TDK45" s="78"/>
      <c r="TDL45" s="78"/>
      <c r="TDM45" s="78"/>
      <c r="TDN45" s="78"/>
      <c r="TDO45" s="78"/>
      <c r="TDP45" s="78"/>
      <c r="TDQ45" s="78"/>
      <c r="TDR45" s="78"/>
      <c r="TDS45" s="78"/>
      <c r="TDT45" s="78"/>
      <c r="TDU45" s="78"/>
      <c r="TDV45" s="78"/>
      <c r="TDW45" s="78"/>
      <c r="TDX45" s="78"/>
      <c r="TDY45" s="78"/>
      <c r="TDZ45" s="78"/>
      <c r="TEA45" s="78"/>
      <c r="TEB45" s="78"/>
      <c r="TEC45" s="78"/>
      <c r="TED45" s="78"/>
      <c r="TEE45" s="78"/>
      <c r="TEF45" s="78"/>
      <c r="TEG45" s="78"/>
      <c r="TEH45" s="78"/>
      <c r="TEI45" s="78"/>
      <c r="TEJ45" s="78"/>
      <c r="TEK45" s="78"/>
      <c r="TEL45" s="78"/>
      <c r="TEM45" s="78"/>
      <c r="TEN45" s="78"/>
      <c r="TEO45" s="78"/>
      <c r="TEP45" s="78"/>
      <c r="TEQ45" s="78"/>
      <c r="TER45" s="78"/>
      <c r="TES45" s="78"/>
      <c r="TET45" s="78"/>
      <c r="TEU45" s="78"/>
      <c r="TEV45" s="78"/>
      <c r="TEW45" s="78"/>
      <c r="TEX45" s="78"/>
      <c r="TEY45" s="78"/>
      <c r="TEZ45" s="78"/>
      <c r="TFA45" s="78"/>
      <c r="TFB45" s="78"/>
      <c r="TFC45" s="78"/>
      <c r="TFD45" s="78"/>
      <c r="TFE45" s="78"/>
      <c r="TFF45" s="78"/>
      <c r="TFG45" s="78"/>
      <c r="TFH45" s="78"/>
      <c r="TFI45" s="78"/>
      <c r="TFJ45" s="78"/>
      <c r="TFK45" s="78"/>
      <c r="TFL45" s="78"/>
      <c r="TFM45" s="78"/>
      <c r="TFN45" s="78"/>
      <c r="TFO45" s="78"/>
      <c r="TFP45" s="78"/>
      <c r="TFQ45" s="78"/>
      <c r="TFR45" s="78"/>
      <c r="TFS45" s="78"/>
      <c r="TFT45" s="78"/>
      <c r="TFU45" s="78"/>
      <c r="TFV45" s="78"/>
      <c r="TFW45" s="78"/>
      <c r="TFX45" s="78"/>
      <c r="TFY45" s="78"/>
      <c r="TFZ45" s="78"/>
      <c r="TGA45" s="78"/>
      <c r="TGB45" s="78"/>
      <c r="TGC45" s="78"/>
      <c r="TGD45" s="78"/>
      <c r="TGE45" s="78"/>
      <c r="TGF45" s="78"/>
      <c r="TGG45" s="78"/>
      <c r="TGH45" s="78"/>
      <c r="TGI45" s="78"/>
      <c r="TGJ45" s="78"/>
      <c r="TGK45" s="78"/>
      <c r="TGL45" s="78"/>
      <c r="TGM45" s="78"/>
      <c r="TGN45" s="78"/>
      <c r="TGO45" s="78"/>
      <c r="TGP45" s="78"/>
      <c r="TGQ45" s="78"/>
      <c r="TGR45" s="78"/>
      <c r="TGS45" s="78"/>
      <c r="TGT45" s="78"/>
      <c r="TGU45" s="78"/>
      <c r="TGV45" s="78"/>
      <c r="TGW45" s="78"/>
      <c r="TGX45" s="78"/>
      <c r="TGY45" s="78"/>
      <c r="TGZ45" s="78"/>
      <c r="THA45" s="78"/>
      <c r="THB45" s="78"/>
      <c r="THC45" s="78"/>
      <c r="THD45" s="78"/>
      <c r="THE45" s="78"/>
      <c r="THF45" s="78"/>
      <c r="THG45" s="78"/>
      <c r="THH45" s="78"/>
      <c r="THI45" s="78"/>
      <c r="THJ45" s="78"/>
      <c r="THK45" s="78"/>
      <c r="THL45" s="78"/>
      <c r="THM45" s="78"/>
      <c r="THN45" s="78"/>
      <c r="THO45" s="78"/>
      <c r="THP45" s="78"/>
      <c r="THQ45" s="78"/>
      <c r="THR45" s="78"/>
      <c r="THS45" s="78"/>
      <c r="THT45" s="78"/>
      <c r="THU45" s="78"/>
      <c r="THV45" s="78"/>
      <c r="THW45" s="78"/>
      <c r="THX45" s="78"/>
      <c r="THY45" s="78"/>
      <c r="THZ45" s="78"/>
      <c r="TIA45" s="78"/>
      <c r="TIB45" s="78"/>
      <c r="TIC45" s="78"/>
      <c r="TID45" s="78"/>
      <c r="TIE45" s="78"/>
      <c r="TIF45" s="78"/>
      <c r="TIG45" s="78"/>
      <c r="TIH45" s="78"/>
      <c r="TII45" s="78"/>
      <c r="TIJ45" s="78"/>
      <c r="TIK45" s="78"/>
      <c r="TIL45" s="78"/>
      <c r="TIM45" s="78"/>
      <c r="TIN45" s="78"/>
      <c r="TIO45" s="78"/>
      <c r="TIP45" s="78"/>
      <c r="TIQ45" s="78"/>
      <c r="TIR45" s="78"/>
      <c r="TIS45" s="78"/>
      <c r="TIT45" s="78"/>
      <c r="TIU45" s="78"/>
      <c r="TIV45" s="78"/>
      <c r="TIW45" s="78"/>
      <c r="TIX45" s="78"/>
      <c r="TIY45" s="78"/>
      <c r="TIZ45" s="78"/>
      <c r="TJA45" s="78"/>
      <c r="TJB45" s="78"/>
      <c r="TJC45" s="78"/>
      <c r="TJD45" s="78"/>
      <c r="TJE45" s="78"/>
      <c r="TJF45" s="78"/>
      <c r="TJG45" s="78"/>
      <c r="TJH45" s="78"/>
      <c r="TJI45" s="78"/>
      <c r="TJJ45" s="78"/>
      <c r="TJK45" s="78"/>
      <c r="TJL45" s="78"/>
      <c r="TJM45" s="78"/>
      <c r="TJN45" s="78"/>
      <c r="TJO45" s="78"/>
      <c r="TJP45" s="78"/>
      <c r="TJQ45" s="78"/>
      <c r="TJR45" s="78"/>
      <c r="TJS45" s="78"/>
      <c r="TJT45" s="78"/>
      <c r="TJU45" s="78"/>
      <c r="TJV45" s="78"/>
      <c r="TJW45" s="78"/>
      <c r="TJX45" s="78"/>
      <c r="TJY45" s="78"/>
      <c r="TJZ45" s="78"/>
      <c r="TKA45" s="78"/>
      <c r="TKB45" s="78"/>
      <c r="TKC45" s="78"/>
      <c r="TKD45" s="78"/>
      <c r="TKE45" s="78"/>
      <c r="TKF45" s="78"/>
      <c r="TKG45" s="78"/>
      <c r="TKH45" s="78"/>
      <c r="TKI45" s="78"/>
      <c r="TKJ45" s="78"/>
      <c r="TKK45" s="78"/>
      <c r="TKL45" s="78"/>
      <c r="TKM45" s="78"/>
      <c r="TKN45" s="78"/>
      <c r="TKO45" s="78"/>
      <c r="TKP45" s="78"/>
      <c r="TKQ45" s="78"/>
      <c r="TKR45" s="78"/>
      <c r="TKS45" s="78"/>
      <c r="TKT45" s="78"/>
      <c r="TKU45" s="78"/>
      <c r="TKV45" s="78"/>
      <c r="TKW45" s="78"/>
      <c r="TKX45" s="78"/>
      <c r="TKY45" s="78"/>
      <c r="TKZ45" s="78"/>
      <c r="TLA45" s="78"/>
      <c r="TLB45" s="78"/>
      <c r="TLC45" s="78"/>
      <c r="TLD45" s="78"/>
      <c r="TLE45" s="78"/>
      <c r="TLF45" s="78"/>
      <c r="TLG45" s="78"/>
      <c r="TLH45" s="78"/>
      <c r="TLI45" s="78"/>
      <c r="TLJ45" s="78"/>
      <c r="TLK45" s="78"/>
      <c r="TLL45" s="78"/>
      <c r="TLM45" s="78"/>
      <c r="TLN45" s="78"/>
      <c r="TLO45" s="78"/>
      <c r="TLP45" s="78"/>
      <c r="TLQ45" s="78"/>
      <c r="TLR45" s="78"/>
      <c r="TLS45" s="78"/>
      <c r="TLT45" s="78"/>
      <c r="TLU45" s="78"/>
      <c r="TLV45" s="78"/>
      <c r="TLW45" s="78"/>
      <c r="TLX45" s="78"/>
      <c r="TLY45" s="78"/>
      <c r="TLZ45" s="78"/>
      <c r="TMA45" s="78"/>
      <c r="TMB45" s="78"/>
      <c r="TMC45" s="78"/>
      <c r="TMD45" s="78"/>
      <c r="TME45" s="78"/>
      <c r="TMF45" s="78"/>
      <c r="TMG45" s="78"/>
      <c r="TMH45" s="78"/>
      <c r="TMI45" s="78"/>
      <c r="TMJ45" s="78"/>
      <c r="TMK45" s="78"/>
      <c r="TML45" s="78"/>
      <c r="TMM45" s="78"/>
      <c r="TMN45" s="78"/>
      <c r="TMO45" s="78"/>
      <c r="TMP45" s="78"/>
      <c r="TMQ45" s="78"/>
      <c r="TMR45" s="78"/>
      <c r="TMS45" s="78"/>
      <c r="TMT45" s="78"/>
      <c r="TMU45" s="78"/>
      <c r="TMV45" s="78"/>
      <c r="TMW45" s="78"/>
      <c r="TMX45" s="78"/>
      <c r="TMY45" s="78"/>
      <c r="TMZ45" s="78"/>
      <c r="TNA45" s="78"/>
      <c r="TNB45" s="78"/>
      <c r="TNC45" s="78"/>
      <c r="TND45" s="78"/>
      <c r="TNE45" s="78"/>
      <c r="TNF45" s="78"/>
      <c r="TNG45" s="78"/>
      <c r="TNH45" s="78"/>
      <c r="TNI45" s="78"/>
      <c r="TNJ45" s="78"/>
      <c r="TNK45" s="78"/>
      <c r="TNL45" s="78"/>
      <c r="TNM45" s="78"/>
      <c r="TNN45" s="78"/>
      <c r="TNO45" s="78"/>
      <c r="TNP45" s="78"/>
      <c r="TNQ45" s="78"/>
      <c r="TNR45" s="78"/>
      <c r="TNS45" s="78"/>
      <c r="TNT45" s="78"/>
      <c r="TNU45" s="78"/>
      <c r="TNV45" s="78"/>
      <c r="TNW45" s="78"/>
      <c r="TNX45" s="78"/>
      <c r="TNY45" s="78"/>
      <c r="TNZ45" s="78"/>
      <c r="TOA45" s="78"/>
      <c r="TOB45" s="78"/>
      <c r="TOC45" s="78"/>
      <c r="TOD45" s="78"/>
      <c r="TOE45" s="78"/>
      <c r="TOF45" s="78"/>
      <c r="TOG45" s="78"/>
      <c r="TOH45" s="78"/>
      <c r="TOI45" s="78"/>
      <c r="TOJ45" s="78"/>
      <c r="TOK45" s="78"/>
      <c r="TOL45" s="78"/>
      <c r="TOM45" s="78"/>
      <c r="TON45" s="78"/>
      <c r="TOO45" s="78"/>
      <c r="TOP45" s="78"/>
      <c r="TOQ45" s="78"/>
      <c r="TOR45" s="78"/>
      <c r="TOS45" s="78"/>
      <c r="TOT45" s="78"/>
      <c r="TOU45" s="78"/>
      <c r="TOV45" s="78"/>
      <c r="TOW45" s="78"/>
      <c r="TOX45" s="78"/>
      <c r="TOY45" s="78"/>
      <c r="TOZ45" s="78"/>
      <c r="TPA45" s="78"/>
      <c r="TPB45" s="78"/>
      <c r="TPC45" s="78"/>
      <c r="TPD45" s="78"/>
      <c r="TPE45" s="78"/>
      <c r="TPF45" s="78"/>
      <c r="TPG45" s="78"/>
      <c r="TPH45" s="78"/>
      <c r="TPI45" s="78"/>
      <c r="TPJ45" s="78"/>
      <c r="TPK45" s="78"/>
      <c r="TPL45" s="78"/>
      <c r="TPM45" s="78"/>
      <c r="TPN45" s="78"/>
      <c r="TPO45" s="78"/>
      <c r="TPP45" s="78"/>
      <c r="TPQ45" s="78"/>
      <c r="TPR45" s="78"/>
      <c r="TPS45" s="78"/>
      <c r="TPT45" s="78"/>
      <c r="TPU45" s="78"/>
      <c r="TPV45" s="78"/>
      <c r="TPW45" s="78"/>
      <c r="TPX45" s="78"/>
      <c r="TPY45" s="78"/>
      <c r="TPZ45" s="78"/>
      <c r="TQA45" s="78"/>
      <c r="TQB45" s="78"/>
      <c r="TQC45" s="78"/>
      <c r="TQD45" s="78"/>
      <c r="TQE45" s="78"/>
      <c r="TQF45" s="78"/>
      <c r="TQG45" s="78"/>
      <c r="TQH45" s="78"/>
      <c r="TQI45" s="78"/>
      <c r="TQJ45" s="78"/>
      <c r="TQK45" s="78"/>
      <c r="TQL45" s="78"/>
      <c r="TQM45" s="78"/>
      <c r="TQN45" s="78"/>
      <c r="TQO45" s="78"/>
      <c r="TQP45" s="78"/>
      <c r="TQQ45" s="78"/>
      <c r="TQR45" s="78"/>
      <c r="TQS45" s="78"/>
      <c r="TQT45" s="78"/>
      <c r="TQU45" s="78"/>
      <c r="TQV45" s="78"/>
      <c r="TQW45" s="78"/>
      <c r="TQX45" s="78"/>
      <c r="TQY45" s="78"/>
      <c r="TQZ45" s="78"/>
      <c r="TRA45" s="78"/>
      <c r="TRB45" s="78"/>
      <c r="TRC45" s="78"/>
      <c r="TRD45" s="78"/>
      <c r="TRE45" s="78"/>
      <c r="TRF45" s="78"/>
      <c r="TRG45" s="78"/>
      <c r="TRH45" s="78"/>
      <c r="TRI45" s="78"/>
      <c r="TRJ45" s="78"/>
      <c r="TRK45" s="78"/>
      <c r="TRL45" s="78"/>
      <c r="TRM45" s="78"/>
      <c r="TRN45" s="78"/>
      <c r="TRO45" s="78"/>
      <c r="TRP45" s="78"/>
      <c r="TRQ45" s="78"/>
      <c r="TRR45" s="78"/>
      <c r="TRS45" s="78"/>
      <c r="TRT45" s="78"/>
      <c r="TRU45" s="78"/>
      <c r="TRV45" s="78"/>
      <c r="TRW45" s="78"/>
      <c r="TRX45" s="78"/>
      <c r="TRY45" s="78"/>
      <c r="TRZ45" s="78"/>
      <c r="TSA45" s="78"/>
      <c r="TSB45" s="78"/>
      <c r="TSC45" s="78"/>
      <c r="TSD45" s="78"/>
      <c r="TSE45" s="78"/>
      <c r="TSF45" s="78"/>
      <c r="TSG45" s="78"/>
      <c r="TSH45" s="78"/>
      <c r="TSI45" s="78"/>
      <c r="TSJ45" s="78"/>
      <c r="TSK45" s="78"/>
      <c r="TSL45" s="78"/>
      <c r="TSM45" s="78"/>
      <c r="TSN45" s="78"/>
      <c r="TSO45" s="78"/>
      <c r="TSP45" s="78"/>
      <c r="TSQ45" s="78"/>
      <c r="TSR45" s="78"/>
      <c r="TSS45" s="78"/>
      <c r="TST45" s="78"/>
      <c r="TSU45" s="78"/>
      <c r="TSV45" s="78"/>
      <c r="TSW45" s="78"/>
      <c r="TSX45" s="78"/>
      <c r="TSY45" s="78"/>
      <c r="TSZ45" s="78"/>
      <c r="TTA45" s="78"/>
      <c r="TTB45" s="78"/>
      <c r="TTC45" s="78"/>
      <c r="TTD45" s="78"/>
      <c r="TTE45" s="78"/>
      <c r="TTF45" s="78"/>
      <c r="TTG45" s="78"/>
      <c r="TTH45" s="78"/>
      <c r="TTI45" s="78"/>
      <c r="TTJ45" s="78"/>
      <c r="TTK45" s="78"/>
      <c r="TTL45" s="78"/>
      <c r="TTM45" s="78"/>
      <c r="TTN45" s="78"/>
      <c r="TTO45" s="78"/>
      <c r="TTP45" s="78"/>
      <c r="TTQ45" s="78"/>
      <c r="TTR45" s="78"/>
      <c r="TTS45" s="78"/>
      <c r="TTT45" s="78"/>
      <c r="TTU45" s="78"/>
      <c r="TTV45" s="78"/>
      <c r="TTW45" s="78"/>
      <c r="TTX45" s="78"/>
      <c r="TTY45" s="78"/>
      <c r="TTZ45" s="78"/>
      <c r="TUA45" s="78"/>
      <c r="TUB45" s="78"/>
      <c r="TUC45" s="78"/>
      <c r="TUD45" s="78"/>
      <c r="TUE45" s="78"/>
      <c r="TUF45" s="78"/>
      <c r="TUG45" s="78"/>
      <c r="TUH45" s="78"/>
      <c r="TUI45" s="78"/>
      <c r="TUJ45" s="78"/>
      <c r="TUK45" s="78"/>
      <c r="TUL45" s="78"/>
      <c r="TUM45" s="78"/>
      <c r="TUN45" s="78"/>
      <c r="TUO45" s="78"/>
      <c r="TUP45" s="78"/>
      <c r="TUQ45" s="78"/>
      <c r="TUR45" s="78"/>
      <c r="TUS45" s="78"/>
      <c r="TUT45" s="78"/>
      <c r="TUU45" s="78"/>
      <c r="TUV45" s="78"/>
      <c r="TUW45" s="78"/>
      <c r="TUX45" s="78"/>
      <c r="TUY45" s="78"/>
      <c r="TUZ45" s="78"/>
      <c r="TVA45" s="78"/>
      <c r="TVB45" s="78"/>
      <c r="TVC45" s="78"/>
      <c r="TVD45" s="78"/>
      <c r="TVE45" s="78"/>
      <c r="TVF45" s="78"/>
      <c r="TVG45" s="78"/>
      <c r="TVH45" s="78"/>
      <c r="TVI45" s="78"/>
      <c r="TVJ45" s="78"/>
      <c r="TVK45" s="78"/>
      <c r="TVL45" s="78"/>
      <c r="TVM45" s="78"/>
      <c r="TVN45" s="78"/>
      <c r="TVO45" s="78"/>
      <c r="TVP45" s="78"/>
      <c r="TVQ45" s="78"/>
      <c r="TVR45" s="78"/>
      <c r="TVS45" s="78"/>
      <c r="TVT45" s="78"/>
      <c r="TVU45" s="78"/>
      <c r="TVV45" s="78"/>
      <c r="TVW45" s="78"/>
      <c r="TVX45" s="78"/>
      <c r="TVY45" s="78"/>
      <c r="TVZ45" s="78"/>
      <c r="TWA45" s="78"/>
      <c r="TWB45" s="78"/>
      <c r="TWC45" s="78"/>
      <c r="TWD45" s="78"/>
      <c r="TWE45" s="78"/>
      <c r="TWF45" s="78"/>
      <c r="TWG45" s="78"/>
      <c r="TWH45" s="78"/>
      <c r="TWI45" s="78"/>
      <c r="TWJ45" s="78"/>
      <c r="TWK45" s="78"/>
      <c r="TWL45" s="78"/>
      <c r="TWM45" s="78"/>
      <c r="TWN45" s="78"/>
      <c r="TWO45" s="78"/>
      <c r="TWP45" s="78"/>
      <c r="TWQ45" s="78"/>
      <c r="TWR45" s="78"/>
      <c r="TWS45" s="78"/>
      <c r="TWT45" s="78"/>
      <c r="TWU45" s="78"/>
      <c r="TWV45" s="78"/>
      <c r="TWW45" s="78"/>
      <c r="TWX45" s="78"/>
      <c r="TWY45" s="78"/>
      <c r="TWZ45" s="78"/>
      <c r="TXA45" s="78"/>
      <c r="TXB45" s="78"/>
      <c r="TXC45" s="78"/>
      <c r="TXD45" s="78"/>
      <c r="TXE45" s="78"/>
      <c r="TXF45" s="78"/>
      <c r="TXG45" s="78"/>
      <c r="TXH45" s="78"/>
      <c r="TXI45" s="78"/>
      <c r="TXJ45" s="78"/>
      <c r="TXK45" s="78"/>
      <c r="TXL45" s="78"/>
      <c r="TXM45" s="78"/>
      <c r="TXN45" s="78"/>
      <c r="TXO45" s="78"/>
      <c r="TXP45" s="78"/>
      <c r="TXQ45" s="78"/>
      <c r="TXR45" s="78"/>
      <c r="TXS45" s="78"/>
      <c r="TXT45" s="78"/>
      <c r="TXU45" s="78"/>
      <c r="TXV45" s="78"/>
      <c r="TXW45" s="78"/>
      <c r="TXX45" s="78"/>
      <c r="TXY45" s="78"/>
      <c r="TXZ45" s="78"/>
      <c r="TYA45" s="78"/>
      <c r="TYB45" s="78"/>
      <c r="TYC45" s="78"/>
      <c r="TYD45" s="78"/>
      <c r="TYE45" s="78"/>
      <c r="TYF45" s="78"/>
      <c r="TYG45" s="78"/>
      <c r="TYH45" s="78"/>
      <c r="TYI45" s="78"/>
      <c r="TYJ45" s="78"/>
      <c r="TYK45" s="78"/>
      <c r="TYL45" s="78"/>
      <c r="TYM45" s="78"/>
      <c r="TYN45" s="78"/>
      <c r="TYO45" s="78"/>
      <c r="TYP45" s="78"/>
      <c r="TYQ45" s="78"/>
      <c r="TYR45" s="78"/>
      <c r="TYS45" s="78"/>
      <c r="TYT45" s="78"/>
      <c r="TYU45" s="78"/>
      <c r="TYV45" s="78"/>
      <c r="TYW45" s="78"/>
      <c r="TYX45" s="78"/>
      <c r="TYY45" s="78"/>
      <c r="TYZ45" s="78"/>
      <c r="TZA45" s="78"/>
      <c r="TZB45" s="78"/>
      <c r="TZC45" s="78"/>
      <c r="TZD45" s="78"/>
      <c r="TZE45" s="78"/>
      <c r="TZF45" s="78"/>
      <c r="TZG45" s="78"/>
      <c r="TZH45" s="78"/>
      <c r="TZI45" s="78"/>
      <c r="TZJ45" s="78"/>
      <c r="TZK45" s="78"/>
      <c r="TZL45" s="78"/>
      <c r="TZM45" s="78"/>
      <c r="TZN45" s="78"/>
      <c r="TZO45" s="78"/>
      <c r="TZP45" s="78"/>
      <c r="TZQ45" s="78"/>
      <c r="TZR45" s="78"/>
      <c r="TZS45" s="78"/>
      <c r="TZT45" s="78"/>
      <c r="TZU45" s="78"/>
      <c r="TZV45" s="78"/>
      <c r="TZW45" s="78"/>
      <c r="TZX45" s="78"/>
      <c r="TZY45" s="78"/>
      <c r="TZZ45" s="78"/>
      <c r="UAA45" s="78"/>
      <c r="UAB45" s="78"/>
      <c r="UAC45" s="78"/>
      <c r="UAD45" s="78"/>
      <c r="UAE45" s="78"/>
      <c r="UAF45" s="78"/>
      <c r="UAG45" s="78"/>
      <c r="UAH45" s="78"/>
      <c r="UAI45" s="78"/>
      <c r="UAJ45" s="78"/>
      <c r="UAK45" s="78"/>
      <c r="UAL45" s="78"/>
      <c r="UAM45" s="78"/>
      <c r="UAN45" s="78"/>
      <c r="UAO45" s="78"/>
      <c r="UAP45" s="78"/>
      <c r="UAQ45" s="78"/>
      <c r="UAR45" s="78"/>
      <c r="UAS45" s="78"/>
      <c r="UAT45" s="78"/>
      <c r="UAU45" s="78"/>
      <c r="UAV45" s="78"/>
      <c r="UAW45" s="78"/>
      <c r="UAX45" s="78"/>
      <c r="UAY45" s="78"/>
      <c r="UAZ45" s="78"/>
      <c r="UBA45" s="78"/>
      <c r="UBB45" s="78"/>
      <c r="UBC45" s="78"/>
      <c r="UBD45" s="78"/>
      <c r="UBE45" s="78"/>
      <c r="UBF45" s="78"/>
      <c r="UBG45" s="78"/>
      <c r="UBH45" s="78"/>
      <c r="UBI45" s="78"/>
      <c r="UBJ45" s="78"/>
      <c r="UBK45" s="78"/>
      <c r="UBL45" s="78"/>
      <c r="UBM45" s="78"/>
      <c r="UBN45" s="78"/>
      <c r="UBO45" s="78"/>
      <c r="UBP45" s="78"/>
      <c r="UBQ45" s="78"/>
      <c r="UBR45" s="78"/>
      <c r="UBS45" s="78"/>
      <c r="UBT45" s="78"/>
      <c r="UBU45" s="78"/>
      <c r="UBV45" s="78"/>
      <c r="UBW45" s="78"/>
      <c r="UBX45" s="78"/>
      <c r="UBY45" s="78"/>
      <c r="UBZ45" s="78"/>
      <c r="UCA45" s="78"/>
      <c r="UCB45" s="78"/>
      <c r="UCC45" s="78"/>
      <c r="UCD45" s="78"/>
      <c r="UCE45" s="78"/>
      <c r="UCF45" s="78"/>
      <c r="UCG45" s="78"/>
      <c r="UCH45" s="78"/>
      <c r="UCI45" s="78"/>
      <c r="UCJ45" s="78"/>
      <c r="UCK45" s="78"/>
      <c r="UCL45" s="78"/>
      <c r="UCM45" s="78"/>
      <c r="UCN45" s="78"/>
      <c r="UCO45" s="78"/>
      <c r="UCP45" s="78"/>
      <c r="UCQ45" s="78"/>
      <c r="UCR45" s="78"/>
      <c r="UCS45" s="78"/>
      <c r="UCT45" s="78"/>
      <c r="UCU45" s="78"/>
      <c r="UCV45" s="78"/>
      <c r="UCW45" s="78"/>
      <c r="UCX45" s="78"/>
      <c r="UCY45" s="78"/>
      <c r="UCZ45" s="78"/>
      <c r="UDA45" s="78"/>
      <c r="UDB45" s="78"/>
      <c r="UDC45" s="78"/>
      <c r="UDD45" s="78"/>
      <c r="UDE45" s="78"/>
      <c r="UDF45" s="78"/>
      <c r="UDG45" s="78"/>
      <c r="UDH45" s="78"/>
      <c r="UDI45" s="78"/>
      <c r="UDJ45" s="78"/>
      <c r="UDK45" s="78"/>
      <c r="UDL45" s="78"/>
      <c r="UDM45" s="78"/>
      <c r="UDN45" s="78"/>
      <c r="UDO45" s="78"/>
      <c r="UDP45" s="78"/>
      <c r="UDQ45" s="78"/>
      <c r="UDR45" s="78"/>
      <c r="UDS45" s="78"/>
      <c r="UDT45" s="78"/>
      <c r="UDU45" s="78"/>
      <c r="UDV45" s="78"/>
      <c r="UDW45" s="78"/>
      <c r="UDX45" s="78"/>
      <c r="UDY45" s="78"/>
      <c r="UDZ45" s="78"/>
      <c r="UEA45" s="78"/>
      <c r="UEB45" s="78"/>
      <c r="UEC45" s="78"/>
      <c r="UED45" s="78"/>
      <c r="UEE45" s="78"/>
      <c r="UEF45" s="78"/>
      <c r="UEG45" s="78"/>
      <c r="UEH45" s="78"/>
      <c r="UEI45" s="78"/>
      <c r="UEJ45" s="78"/>
      <c r="UEK45" s="78"/>
      <c r="UEL45" s="78"/>
      <c r="UEM45" s="78"/>
      <c r="UEN45" s="78"/>
      <c r="UEO45" s="78"/>
      <c r="UEP45" s="78"/>
      <c r="UEQ45" s="78"/>
      <c r="UER45" s="78"/>
      <c r="UES45" s="78"/>
      <c r="UET45" s="78"/>
      <c r="UEU45" s="78"/>
      <c r="UEV45" s="78"/>
      <c r="UEW45" s="78"/>
      <c r="UEX45" s="78"/>
      <c r="UEY45" s="78"/>
      <c r="UEZ45" s="78"/>
      <c r="UFA45" s="78"/>
      <c r="UFB45" s="78"/>
      <c r="UFC45" s="78"/>
      <c r="UFD45" s="78"/>
      <c r="UFE45" s="78"/>
      <c r="UFF45" s="78"/>
      <c r="UFG45" s="78"/>
      <c r="UFH45" s="78"/>
      <c r="UFI45" s="78"/>
      <c r="UFJ45" s="78"/>
      <c r="UFK45" s="78"/>
      <c r="UFL45" s="78"/>
      <c r="UFM45" s="78"/>
      <c r="UFN45" s="78"/>
      <c r="UFO45" s="78"/>
      <c r="UFP45" s="78"/>
      <c r="UFQ45" s="78"/>
      <c r="UFR45" s="78"/>
      <c r="UFS45" s="78"/>
      <c r="UFT45" s="78"/>
      <c r="UFU45" s="78"/>
      <c r="UFV45" s="78"/>
      <c r="UFW45" s="78"/>
      <c r="UFX45" s="78"/>
      <c r="UFY45" s="78"/>
      <c r="UFZ45" s="78"/>
      <c r="UGA45" s="78"/>
      <c r="UGB45" s="78"/>
      <c r="UGC45" s="78"/>
      <c r="UGD45" s="78"/>
      <c r="UGE45" s="78"/>
      <c r="UGF45" s="78"/>
      <c r="UGG45" s="78"/>
      <c r="UGH45" s="78"/>
      <c r="UGI45" s="78"/>
      <c r="UGJ45" s="78"/>
      <c r="UGK45" s="78"/>
      <c r="UGL45" s="78"/>
      <c r="UGM45" s="78"/>
      <c r="UGN45" s="78"/>
      <c r="UGO45" s="78"/>
      <c r="UGP45" s="78"/>
      <c r="UGQ45" s="78"/>
      <c r="UGR45" s="78"/>
      <c r="UGS45" s="78"/>
      <c r="UGT45" s="78"/>
      <c r="UGU45" s="78"/>
      <c r="UGV45" s="78"/>
      <c r="UGW45" s="78"/>
      <c r="UGX45" s="78"/>
      <c r="UGY45" s="78"/>
      <c r="UGZ45" s="78"/>
      <c r="UHA45" s="78"/>
      <c r="UHB45" s="78"/>
      <c r="UHC45" s="78"/>
      <c r="UHD45" s="78"/>
      <c r="UHE45" s="78"/>
      <c r="UHF45" s="78"/>
      <c r="UHG45" s="78"/>
      <c r="UHH45" s="78"/>
      <c r="UHI45" s="78"/>
      <c r="UHJ45" s="78"/>
      <c r="UHK45" s="78"/>
      <c r="UHL45" s="78"/>
      <c r="UHM45" s="78"/>
      <c r="UHN45" s="78"/>
      <c r="UHO45" s="78"/>
      <c r="UHP45" s="78"/>
      <c r="UHQ45" s="78"/>
      <c r="UHR45" s="78"/>
      <c r="UHS45" s="78"/>
      <c r="UHT45" s="78"/>
      <c r="UHU45" s="78"/>
      <c r="UHV45" s="78"/>
      <c r="UHW45" s="78"/>
      <c r="UHX45" s="78"/>
      <c r="UHY45" s="78"/>
      <c r="UHZ45" s="78"/>
      <c r="UIA45" s="78"/>
      <c r="UIB45" s="78"/>
      <c r="UIC45" s="78"/>
      <c r="UID45" s="78"/>
      <c r="UIE45" s="78"/>
      <c r="UIF45" s="78"/>
      <c r="UIG45" s="78"/>
      <c r="UIH45" s="78"/>
      <c r="UII45" s="78"/>
      <c r="UIJ45" s="78"/>
      <c r="UIK45" s="78"/>
      <c r="UIL45" s="78"/>
      <c r="UIM45" s="78"/>
      <c r="UIN45" s="78"/>
      <c r="UIO45" s="78"/>
      <c r="UIP45" s="78"/>
      <c r="UIQ45" s="78"/>
      <c r="UIR45" s="78"/>
      <c r="UIS45" s="78"/>
      <c r="UIT45" s="78"/>
      <c r="UIU45" s="78"/>
      <c r="UIV45" s="78"/>
      <c r="UIW45" s="78"/>
      <c r="UIX45" s="78"/>
      <c r="UIY45" s="78"/>
      <c r="UIZ45" s="78"/>
      <c r="UJA45" s="78"/>
      <c r="UJB45" s="78"/>
      <c r="UJC45" s="78"/>
      <c r="UJD45" s="78"/>
      <c r="UJE45" s="78"/>
      <c r="UJF45" s="78"/>
      <c r="UJG45" s="78"/>
      <c r="UJH45" s="78"/>
      <c r="UJI45" s="78"/>
      <c r="UJJ45" s="78"/>
      <c r="UJK45" s="78"/>
      <c r="UJL45" s="78"/>
      <c r="UJM45" s="78"/>
      <c r="UJN45" s="78"/>
      <c r="UJO45" s="78"/>
      <c r="UJP45" s="78"/>
      <c r="UJQ45" s="78"/>
      <c r="UJR45" s="78"/>
      <c r="UJS45" s="78"/>
      <c r="UJT45" s="78"/>
      <c r="UJU45" s="78"/>
      <c r="UJV45" s="78"/>
      <c r="UJW45" s="78"/>
      <c r="UJX45" s="78"/>
      <c r="UJY45" s="78"/>
      <c r="UJZ45" s="78"/>
      <c r="UKA45" s="78"/>
      <c r="UKB45" s="78"/>
      <c r="UKC45" s="78"/>
      <c r="UKD45" s="78"/>
      <c r="UKE45" s="78"/>
      <c r="UKF45" s="78"/>
      <c r="UKG45" s="78"/>
      <c r="UKH45" s="78"/>
      <c r="UKI45" s="78"/>
      <c r="UKJ45" s="78"/>
      <c r="UKK45" s="78"/>
      <c r="UKL45" s="78"/>
      <c r="UKM45" s="78"/>
      <c r="UKN45" s="78"/>
      <c r="UKO45" s="78"/>
      <c r="UKP45" s="78"/>
      <c r="UKQ45" s="78"/>
      <c r="UKR45" s="78"/>
      <c r="UKS45" s="78"/>
      <c r="UKT45" s="78"/>
      <c r="UKU45" s="78"/>
      <c r="UKV45" s="78"/>
      <c r="UKW45" s="78"/>
      <c r="UKX45" s="78"/>
      <c r="UKY45" s="78"/>
      <c r="UKZ45" s="78"/>
      <c r="ULA45" s="78"/>
      <c r="ULB45" s="78"/>
      <c r="ULC45" s="78"/>
      <c r="ULD45" s="78"/>
      <c r="ULE45" s="78"/>
      <c r="ULF45" s="78"/>
      <c r="ULG45" s="78"/>
      <c r="ULH45" s="78"/>
      <c r="ULI45" s="78"/>
      <c r="ULJ45" s="78"/>
      <c r="ULK45" s="78"/>
      <c r="ULL45" s="78"/>
      <c r="ULM45" s="78"/>
      <c r="ULN45" s="78"/>
      <c r="ULO45" s="78"/>
      <c r="ULP45" s="78"/>
      <c r="ULQ45" s="78"/>
      <c r="ULR45" s="78"/>
      <c r="ULS45" s="78"/>
      <c r="ULT45" s="78"/>
      <c r="ULU45" s="78"/>
      <c r="ULV45" s="78"/>
      <c r="ULW45" s="78"/>
      <c r="ULX45" s="78"/>
      <c r="ULY45" s="78"/>
      <c r="ULZ45" s="78"/>
      <c r="UMA45" s="78"/>
      <c r="UMB45" s="78"/>
      <c r="UMC45" s="78"/>
      <c r="UMD45" s="78"/>
      <c r="UME45" s="78"/>
      <c r="UMF45" s="78"/>
      <c r="UMG45" s="78"/>
      <c r="UMH45" s="78"/>
      <c r="UMI45" s="78"/>
      <c r="UMJ45" s="78"/>
      <c r="UMK45" s="78"/>
      <c r="UML45" s="78"/>
      <c r="UMM45" s="78"/>
      <c r="UMN45" s="78"/>
      <c r="UMO45" s="78"/>
      <c r="UMP45" s="78"/>
      <c r="UMQ45" s="78"/>
      <c r="UMR45" s="78"/>
      <c r="UMS45" s="78"/>
      <c r="UMT45" s="78"/>
      <c r="UMU45" s="78"/>
      <c r="UMV45" s="78"/>
      <c r="UMW45" s="78"/>
      <c r="UMX45" s="78"/>
      <c r="UMY45" s="78"/>
      <c r="UMZ45" s="78"/>
      <c r="UNA45" s="78"/>
      <c r="UNB45" s="78"/>
      <c r="UNC45" s="78"/>
      <c r="UND45" s="78"/>
      <c r="UNE45" s="78"/>
      <c r="UNF45" s="78"/>
      <c r="UNG45" s="78"/>
      <c r="UNH45" s="78"/>
      <c r="UNI45" s="78"/>
      <c r="UNJ45" s="78"/>
      <c r="UNK45" s="78"/>
      <c r="UNL45" s="78"/>
      <c r="UNM45" s="78"/>
      <c r="UNN45" s="78"/>
      <c r="UNO45" s="78"/>
      <c r="UNP45" s="78"/>
      <c r="UNQ45" s="78"/>
      <c r="UNR45" s="78"/>
      <c r="UNS45" s="78"/>
      <c r="UNT45" s="78"/>
      <c r="UNU45" s="78"/>
      <c r="UNV45" s="78"/>
      <c r="UNW45" s="78"/>
      <c r="UNX45" s="78"/>
      <c r="UNY45" s="78"/>
      <c r="UNZ45" s="78"/>
      <c r="UOA45" s="78"/>
      <c r="UOB45" s="78"/>
      <c r="UOC45" s="78"/>
      <c r="UOD45" s="78"/>
      <c r="UOE45" s="78"/>
      <c r="UOF45" s="78"/>
      <c r="UOG45" s="78"/>
      <c r="UOH45" s="78"/>
      <c r="UOI45" s="78"/>
      <c r="UOJ45" s="78"/>
      <c r="UOK45" s="78"/>
      <c r="UOL45" s="78"/>
      <c r="UOM45" s="78"/>
      <c r="UON45" s="78"/>
      <c r="UOO45" s="78"/>
      <c r="UOP45" s="78"/>
      <c r="UOQ45" s="78"/>
      <c r="UOR45" s="78"/>
      <c r="UOS45" s="78"/>
      <c r="UOT45" s="78"/>
      <c r="UOU45" s="78"/>
      <c r="UOV45" s="78"/>
      <c r="UOW45" s="78"/>
      <c r="UOX45" s="78"/>
      <c r="UOY45" s="78"/>
      <c r="UOZ45" s="78"/>
      <c r="UPA45" s="78"/>
      <c r="UPB45" s="78"/>
      <c r="UPC45" s="78"/>
      <c r="UPD45" s="78"/>
      <c r="UPE45" s="78"/>
      <c r="UPF45" s="78"/>
      <c r="UPG45" s="78"/>
      <c r="UPH45" s="78"/>
      <c r="UPI45" s="78"/>
      <c r="UPJ45" s="78"/>
      <c r="UPK45" s="78"/>
      <c r="UPL45" s="78"/>
      <c r="UPM45" s="78"/>
      <c r="UPN45" s="78"/>
      <c r="UPO45" s="78"/>
      <c r="UPP45" s="78"/>
      <c r="UPQ45" s="78"/>
      <c r="UPR45" s="78"/>
      <c r="UPS45" s="78"/>
      <c r="UPT45" s="78"/>
      <c r="UPU45" s="78"/>
      <c r="UPV45" s="78"/>
      <c r="UPW45" s="78"/>
      <c r="UPX45" s="78"/>
      <c r="UPY45" s="78"/>
      <c r="UPZ45" s="78"/>
      <c r="UQA45" s="78"/>
      <c r="UQB45" s="78"/>
      <c r="UQC45" s="78"/>
      <c r="UQD45" s="78"/>
      <c r="UQE45" s="78"/>
      <c r="UQF45" s="78"/>
      <c r="UQG45" s="78"/>
      <c r="UQH45" s="78"/>
      <c r="UQI45" s="78"/>
      <c r="UQJ45" s="78"/>
      <c r="UQK45" s="78"/>
      <c r="UQL45" s="78"/>
      <c r="UQM45" s="78"/>
      <c r="UQN45" s="78"/>
      <c r="UQO45" s="78"/>
      <c r="UQP45" s="78"/>
      <c r="UQQ45" s="78"/>
      <c r="UQR45" s="78"/>
      <c r="UQS45" s="78"/>
      <c r="UQT45" s="78"/>
      <c r="UQU45" s="78"/>
      <c r="UQV45" s="78"/>
      <c r="UQW45" s="78"/>
      <c r="UQX45" s="78"/>
      <c r="UQY45" s="78"/>
      <c r="UQZ45" s="78"/>
      <c r="URA45" s="78"/>
      <c r="URB45" s="78"/>
      <c r="URC45" s="78"/>
      <c r="URD45" s="78"/>
      <c r="URE45" s="78"/>
      <c r="URF45" s="78"/>
      <c r="URG45" s="78"/>
      <c r="URH45" s="78"/>
      <c r="URI45" s="78"/>
      <c r="URJ45" s="78"/>
      <c r="URK45" s="78"/>
      <c r="URL45" s="78"/>
      <c r="URM45" s="78"/>
      <c r="URN45" s="78"/>
      <c r="URO45" s="78"/>
      <c r="URP45" s="78"/>
      <c r="URQ45" s="78"/>
      <c r="URR45" s="78"/>
      <c r="URS45" s="78"/>
      <c r="URT45" s="78"/>
      <c r="URU45" s="78"/>
      <c r="URV45" s="78"/>
      <c r="URW45" s="78"/>
      <c r="URX45" s="78"/>
      <c r="URY45" s="78"/>
      <c r="URZ45" s="78"/>
      <c r="USA45" s="78"/>
      <c r="USB45" s="78"/>
      <c r="USC45" s="78"/>
      <c r="USD45" s="78"/>
      <c r="USE45" s="78"/>
      <c r="USF45" s="78"/>
      <c r="USG45" s="78"/>
      <c r="USH45" s="78"/>
      <c r="USI45" s="78"/>
      <c r="USJ45" s="78"/>
      <c r="USK45" s="78"/>
      <c r="USL45" s="78"/>
      <c r="USM45" s="78"/>
      <c r="USN45" s="78"/>
      <c r="USO45" s="78"/>
      <c r="USP45" s="78"/>
      <c r="USQ45" s="78"/>
      <c r="USR45" s="78"/>
      <c r="USS45" s="78"/>
      <c r="UST45" s="78"/>
      <c r="USU45" s="78"/>
      <c r="USV45" s="78"/>
      <c r="USW45" s="78"/>
      <c r="USX45" s="78"/>
      <c r="USY45" s="78"/>
      <c r="USZ45" s="78"/>
      <c r="UTA45" s="78"/>
      <c r="UTB45" s="78"/>
      <c r="UTC45" s="78"/>
      <c r="UTD45" s="78"/>
      <c r="UTE45" s="78"/>
      <c r="UTF45" s="78"/>
      <c r="UTG45" s="78"/>
      <c r="UTH45" s="78"/>
      <c r="UTI45" s="78"/>
      <c r="UTJ45" s="78"/>
      <c r="UTK45" s="78"/>
      <c r="UTL45" s="78"/>
      <c r="UTM45" s="78"/>
      <c r="UTN45" s="78"/>
      <c r="UTO45" s="78"/>
      <c r="UTP45" s="78"/>
      <c r="UTQ45" s="78"/>
      <c r="UTR45" s="78"/>
      <c r="UTS45" s="78"/>
      <c r="UTT45" s="78"/>
      <c r="UTU45" s="78"/>
      <c r="UTV45" s="78"/>
      <c r="UTW45" s="78"/>
      <c r="UTX45" s="78"/>
      <c r="UTY45" s="78"/>
      <c r="UTZ45" s="78"/>
      <c r="UUA45" s="78"/>
      <c r="UUB45" s="78"/>
      <c r="UUC45" s="78"/>
      <c r="UUD45" s="78"/>
      <c r="UUE45" s="78"/>
      <c r="UUF45" s="78"/>
      <c r="UUG45" s="78"/>
      <c r="UUH45" s="78"/>
      <c r="UUI45" s="78"/>
      <c r="UUJ45" s="78"/>
      <c r="UUK45" s="78"/>
      <c r="UUL45" s="78"/>
      <c r="UUM45" s="78"/>
      <c r="UUN45" s="78"/>
      <c r="UUO45" s="78"/>
      <c r="UUP45" s="78"/>
      <c r="UUQ45" s="78"/>
      <c r="UUR45" s="78"/>
      <c r="UUS45" s="78"/>
      <c r="UUT45" s="78"/>
      <c r="UUU45" s="78"/>
      <c r="UUV45" s="78"/>
      <c r="UUW45" s="78"/>
      <c r="UUX45" s="78"/>
      <c r="UUY45" s="78"/>
      <c r="UUZ45" s="78"/>
      <c r="UVA45" s="78"/>
      <c r="UVB45" s="78"/>
      <c r="UVC45" s="78"/>
      <c r="UVD45" s="78"/>
      <c r="UVE45" s="78"/>
      <c r="UVF45" s="78"/>
      <c r="UVG45" s="78"/>
      <c r="UVH45" s="78"/>
      <c r="UVI45" s="78"/>
      <c r="UVJ45" s="78"/>
      <c r="UVK45" s="78"/>
      <c r="UVL45" s="78"/>
      <c r="UVM45" s="78"/>
      <c r="UVN45" s="78"/>
      <c r="UVO45" s="78"/>
      <c r="UVP45" s="78"/>
      <c r="UVQ45" s="78"/>
      <c r="UVR45" s="78"/>
      <c r="UVS45" s="78"/>
      <c r="UVT45" s="78"/>
      <c r="UVU45" s="78"/>
      <c r="UVV45" s="78"/>
      <c r="UVW45" s="78"/>
      <c r="UVX45" s="78"/>
      <c r="UVY45" s="78"/>
      <c r="UVZ45" s="78"/>
      <c r="UWA45" s="78"/>
      <c r="UWB45" s="78"/>
      <c r="UWC45" s="78"/>
      <c r="UWD45" s="78"/>
      <c r="UWE45" s="78"/>
      <c r="UWF45" s="78"/>
      <c r="UWG45" s="78"/>
      <c r="UWH45" s="78"/>
      <c r="UWI45" s="78"/>
      <c r="UWJ45" s="78"/>
      <c r="UWK45" s="78"/>
      <c r="UWL45" s="78"/>
      <c r="UWM45" s="78"/>
      <c r="UWN45" s="78"/>
      <c r="UWO45" s="78"/>
      <c r="UWP45" s="78"/>
      <c r="UWQ45" s="78"/>
      <c r="UWR45" s="78"/>
      <c r="UWS45" s="78"/>
      <c r="UWT45" s="78"/>
      <c r="UWU45" s="78"/>
      <c r="UWV45" s="78"/>
      <c r="UWW45" s="78"/>
      <c r="UWX45" s="78"/>
      <c r="UWY45" s="78"/>
      <c r="UWZ45" s="78"/>
      <c r="UXA45" s="78"/>
      <c r="UXB45" s="78"/>
      <c r="UXC45" s="78"/>
      <c r="UXD45" s="78"/>
      <c r="UXE45" s="78"/>
      <c r="UXF45" s="78"/>
      <c r="UXG45" s="78"/>
      <c r="UXH45" s="78"/>
      <c r="UXI45" s="78"/>
      <c r="UXJ45" s="78"/>
      <c r="UXK45" s="78"/>
      <c r="UXL45" s="78"/>
      <c r="UXM45" s="78"/>
      <c r="UXN45" s="78"/>
      <c r="UXO45" s="78"/>
      <c r="UXP45" s="78"/>
      <c r="UXQ45" s="78"/>
      <c r="UXR45" s="78"/>
      <c r="UXS45" s="78"/>
      <c r="UXT45" s="78"/>
      <c r="UXU45" s="78"/>
      <c r="UXV45" s="78"/>
      <c r="UXW45" s="78"/>
      <c r="UXX45" s="78"/>
      <c r="UXY45" s="78"/>
      <c r="UXZ45" s="78"/>
      <c r="UYA45" s="78"/>
      <c r="UYB45" s="78"/>
      <c r="UYC45" s="78"/>
      <c r="UYD45" s="78"/>
      <c r="UYE45" s="78"/>
      <c r="UYF45" s="78"/>
      <c r="UYG45" s="78"/>
      <c r="UYH45" s="78"/>
      <c r="UYI45" s="78"/>
      <c r="UYJ45" s="78"/>
      <c r="UYK45" s="78"/>
      <c r="UYL45" s="78"/>
      <c r="UYM45" s="78"/>
      <c r="UYN45" s="78"/>
      <c r="UYO45" s="78"/>
      <c r="UYP45" s="78"/>
      <c r="UYQ45" s="78"/>
      <c r="UYR45" s="78"/>
      <c r="UYS45" s="78"/>
      <c r="UYT45" s="78"/>
      <c r="UYU45" s="78"/>
      <c r="UYV45" s="78"/>
      <c r="UYW45" s="78"/>
      <c r="UYX45" s="78"/>
      <c r="UYY45" s="78"/>
      <c r="UYZ45" s="78"/>
      <c r="UZA45" s="78"/>
      <c r="UZB45" s="78"/>
      <c r="UZC45" s="78"/>
      <c r="UZD45" s="78"/>
      <c r="UZE45" s="78"/>
      <c r="UZF45" s="78"/>
      <c r="UZG45" s="78"/>
      <c r="UZH45" s="78"/>
      <c r="UZI45" s="78"/>
      <c r="UZJ45" s="78"/>
      <c r="UZK45" s="78"/>
      <c r="UZL45" s="78"/>
      <c r="UZM45" s="78"/>
      <c r="UZN45" s="78"/>
      <c r="UZO45" s="78"/>
      <c r="UZP45" s="78"/>
      <c r="UZQ45" s="78"/>
      <c r="UZR45" s="78"/>
      <c r="UZS45" s="78"/>
      <c r="UZT45" s="78"/>
      <c r="UZU45" s="78"/>
      <c r="UZV45" s="78"/>
      <c r="UZW45" s="78"/>
      <c r="UZX45" s="78"/>
      <c r="UZY45" s="78"/>
      <c r="UZZ45" s="78"/>
      <c r="VAA45" s="78"/>
      <c r="VAB45" s="78"/>
      <c r="VAC45" s="78"/>
      <c r="VAD45" s="78"/>
      <c r="VAE45" s="78"/>
      <c r="VAF45" s="78"/>
      <c r="VAG45" s="78"/>
      <c r="VAH45" s="78"/>
      <c r="VAI45" s="78"/>
      <c r="VAJ45" s="78"/>
      <c r="VAK45" s="78"/>
      <c r="VAL45" s="78"/>
      <c r="VAM45" s="78"/>
      <c r="VAN45" s="78"/>
      <c r="VAO45" s="78"/>
      <c r="VAP45" s="78"/>
      <c r="VAQ45" s="78"/>
      <c r="VAR45" s="78"/>
      <c r="VAS45" s="78"/>
      <c r="VAT45" s="78"/>
      <c r="VAU45" s="78"/>
      <c r="VAV45" s="78"/>
      <c r="VAW45" s="78"/>
      <c r="VAX45" s="78"/>
      <c r="VAY45" s="78"/>
      <c r="VAZ45" s="78"/>
      <c r="VBA45" s="78"/>
      <c r="VBB45" s="78"/>
      <c r="VBC45" s="78"/>
      <c r="VBD45" s="78"/>
      <c r="VBE45" s="78"/>
      <c r="VBF45" s="78"/>
      <c r="VBG45" s="78"/>
      <c r="VBH45" s="78"/>
      <c r="VBI45" s="78"/>
      <c r="VBJ45" s="78"/>
      <c r="VBK45" s="78"/>
      <c r="VBL45" s="78"/>
      <c r="VBM45" s="78"/>
      <c r="VBN45" s="78"/>
      <c r="VBO45" s="78"/>
      <c r="VBP45" s="78"/>
      <c r="VBQ45" s="78"/>
      <c r="VBR45" s="78"/>
      <c r="VBS45" s="78"/>
      <c r="VBT45" s="78"/>
      <c r="VBU45" s="78"/>
      <c r="VBV45" s="78"/>
      <c r="VBW45" s="78"/>
      <c r="VBX45" s="78"/>
      <c r="VBY45" s="78"/>
      <c r="VBZ45" s="78"/>
      <c r="VCA45" s="78"/>
      <c r="VCB45" s="78"/>
      <c r="VCC45" s="78"/>
      <c r="VCD45" s="78"/>
      <c r="VCE45" s="78"/>
      <c r="VCF45" s="78"/>
      <c r="VCG45" s="78"/>
      <c r="VCH45" s="78"/>
      <c r="VCI45" s="78"/>
      <c r="VCJ45" s="78"/>
      <c r="VCK45" s="78"/>
      <c r="VCL45" s="78"/>
      <c r="VCM45" s="78"/>
      <c r="VCN45" s="78"/>
      <c r="VCO45" s="78"/>
      <c r="VCP45" s="78"/>
      <c r="VCQ45" s="78"/>
      <c r="VCR45" s="78"/>
      <c r="VCS45" s="78"/>
      <c r="VCT45" s="78"/>
      <c r="VCU45" s="78"/>
      <c r="VCV45" s="78"/>
      <c r="VCW45" s="78"/>
      <c r="VCX45" s="78"/>
      <c r="VCY45" s="78"/>
      <c r="VCZ45" s="78"/>
      <c r="VDA45" s="78"/>
      <c r="VDB45" s="78"/>
      <c r="VDC45" s="78"/>
      <c r="VDD45" s="78"/>
      <c r="VDE45" s="78"/>
      <c r="VDF45" s="78"/>
      <c r="VDG45" s="78"/>
      <c r="VDH45" s="78"/>
      <c r="VDI45" s="78"/>
      <c r="VDJ45" s="78"/>
      <c r="VDK45" s="78"/>
      <c r="VDL45" s="78"/>
      <c r="VDM45" s="78"/>
      <c r="VDN45" s="78"/>
      <c r="VDO45" s="78"/>
      <c r="VDP45" s="78"/>
      <c r="VDQ45" s="78"/>
      <c r="VDR45" s="78"/>
      <c r="VDS45" s="78"/>
      <c r="VDT45" s="78"/>
      <c r="VDU45" s="78"/>
      <c r="VDV45" s="78"/>
      <c r="VDW45" s="78"/>
      <c r="VDX45" s="78"/>
      <c r="VDY45" s="78"/>
      <c r="VDZ45" s="78"/>
      <c r="VEA45" s="78"/>
      <c r="VEB45" s="78"/>
      <c r="VEC45" s="78"/>
      <c r="VED45" s="78"/>
      <c r="VEE45" s="78"/>
      <c r="VEF45" s="78"/>
      <c r="VEG45" s="78"/>
      <c r="VEH45" s="78"/>
      <c r="VEI45" s="78"/>
      <c r="VEJ45" s="78"/>
      <c r="VEK45" s="78"/>
      <c r="VEL45" s="78"/>
      <c r="VEM45" s="78"/>
      <c r="VEN45" s="78"/>
      <c r="VEO45" s="78"/>
      <c r="VEP45" s="78"/>
      <c r="VEQ45" s="78"/>
      <c r="VER45" s="78"/>
      <c r="VES45" s="78"/>
      <c r="VET45" s="78"/>
      <c r="VEU45" s="78"/>
      <c r="VEV45" s="78"/>
      <c r="VEW45" s="78"/>
      <c r="VEX45" s="78"/>
      <c r="VEY45" s="78"/>
      <c r="VEZ45" s="78"/>
      <c r="VFA45" s="78"/>
      <c r="VFB45" s="78"/>
      <c r="VFC45" s="78"/>
      <c r="VFD45" s="78"/>
      <c r="VFE45" s="78"/>
      <c r="VFF45" s="78"/>
      <c r="VFG45" s="78"/>
      <c r="VFH45" s="78"/>
      <c r="VFI45" s="78"/>
      <c r="VFJ45" s="78"/>
      <c r="VFK45" s="78"/>
      <c r="VFL45" s="78"/>
      <c r="VFM45" s="78"/>
      <c r="VFN45" s="78"/>
      <c r="VFO45" s="78"/>
      <c r="VFP45" s="78"/>
      <c r="VFQ45" s="78"/>
      <c r="VFR45" s="78"/>
      <c r="VFS45" s="78"/>
      <c r="VFT45" s="78"/>
      <c r="VFU45" s="78"/>
      <c r="VFV45" s="78"/>
      <c r="VFW45" s="78"/>
      <c r="VFX45" s="78"/>
      <c r="VFY45" s="78"/>
      <c r="VFZ45" s="78"/>
      <c r="VGA45" s="78"/>
      <c r="VGB45" s="78"/>
      <c r="VGC45" s="78"/>
      <c r="VGD45" s="78"/>
      <c r="VGE45" s="78"/>
      <c r="VGF45" s="78"/>
      <c r="VGG45" s="78"/>
      <c r="VGH45" s="78"/>
      <c r="VGI45" s="78"/>
      <c r="VGJ45" s="78"/>
      <c r="VGK45" s="78"/>
      <c r="VGL45" s="78"/>
      <c r="VGM45" s="78"/>
      <c r="VGN45" s="78"/>
      <c r="VGO45" s="78"/>
      <c r="VGP45" s="78"/>
      <c r="VGQ45" s="78"/>
      <c r="VGR45" s="78"/>
      <c r="VGS45" s="78"/>
      <c r="VGT45" s="78"/>
      <c r="VGU45" s="78"/>
      <c r="VGV45" s="78"/>
      <c r="VGW45" s="78"/>
      <c r="VGX45" s="78"/>
      <c r="VGY45" s="78"/>
      <c r="VGZ45" s="78"/>
      <c r="VHA45" s="78"/>
      <c r="VHB45" s="78"/>
      <c r="VHC45" s="78"/>
      <c r="VHD45" s="78"/>
      <c r="VHE45" s="78"/>
      <c r="VHF45" s="78"/>
      <c r="VHG45" s="78"/>
      <c r="VHH45" s="78"/>
      <c r="VHI45" s="78"/>
      <c r="VHJ45" s="78"/>
      <c r="VHK45" s="78"/>
      <c r="VHL45" s="78"/>
      <c r="VHM45" s="78"/>
      <c r="VHN45" s="78"/>
      <c r="VHO45" s="78"/>
      <c r="VHP45" s="78"/>
      <c r="VHQ45" s="78"/>
      <c r="VHR45" s="78"/>
      <c r="VHS45" s="78"/>
      <c r="VHT45" s="78"/>
      <c r="VHU45" s="78"/>
      <c r="VHV45" s="78"/>
      <c r="VHW45" s="78"/>
      <c r="VHX45" s="78"/>
      <c r="VHY45" s="78"/>
      <c r="VHZ45" s="78"/>
      <c r="VIA45" s="78"/>
      <c r="VIB45" s="78"/>
      <c r="VIC45" s="78"/>
      <c r="VID45" s="78"/>
      <c r="VIE45" s="78"/>
      <c r="VIF45" s="78"/>
      <c r="VIG45" s="78"/>
      <c r="VIH45" s="78"/>
      <c r="VII45" s="78"/>
      <c r="VIJ45" s="78"/>
      <c r="VIK45" s="78"/>
      <c r="VIL45" s="78"/>
      <c r="VIM45" s="78"/>
      <c r="VIN45" s="78"/>
      <c r="VIO45" s="78"/>
      <c r="VIP45" s="78"/>
      <c r="VIQ45" s="78"/>
      <c r="VIR45" s="78"/>
      <c r="VIS45" s="78"/>
      <c r="VIT45" s="78"/>
      <c r="VIU45" s="78"/>
      <c r="VIV45" s="78"/>
      <c r="VIW45" s="78"/>
      <c r="VIX45" s="78"/>
      <c r="VIY45" s="78"/>
      <c r="VIZ45" s="78"/>
      <c r="VJA45" s="78"/>
      <c r="VJB45" s="78"/>
      <c r="VJC45" s="78"/>
      <c r="VJD45" s="78"/>
      <c r="VJE45" s="78"/>
      <c r="VJF45" s="78"/>
      <c r="VJG45" s="78"/>
      <c r="VJH45" s="78"/>
      <c r="VJI45" s="78"/>
      <c r="VJJ45" s="78"/>
      <c r="VJK45" s="78"/>
      <c r="VJL45" s="78"/>
      <c r="VJM45" s="78"/>
      <c r="VJN45" s="78"/>
      <c r="VJO45" s="78"/>
      <c r="VJP45" s="78"/>
      <c r="VJQ45" s="78"/>
      <c r="VJR45" s="78"/>
      <c r="VJS45" s="78"/>
      <c r="VJT45" s="78"/>
      <c r="VJU45" s="78"/>
      <c r="VJV45" s="78"/>
      <c r="VJW45" s="78"/>
      <c r="VJX45" s="78"/>
      <c r="VJY45" s="78"/>
      <c r="VJZ45" s="78"/>
      <c r="VKA45" s="78"/>
      <c r="VKB45" s="78"/>
      <c r="VKC45" s="78"/>
      <c r="VKD45" s="78"/>
      <c r="VKE45" s="78"/>
      <c r="VKF45" s="78"/>
      <c r="VKG45" s="78"/>
      <c r="VKH45" s="78"/>
      <c r="VKI45" s="78"/>
      <c r="VKJ45" s="78"/>
      <c r="VKK45" s="78"/>
      <c r="VKL45" s="78"/>
      <c r="VKM45" s="78"/>
      <c r="VKN45" s="78"/>
      <c r="VKO45" s="78"/>
      <c r="VKP45" s="78"/>
      <c r="VKQ45" s="78"/>
      <c r="VKR45" s="78"/>
      <c r="VKS45" s="78"/>
      <c r="VKT45" s="78"/>
      <c r="VKU45" s="78"/>
      <c r="VKV45" s="78"/>
      <c r="VKW45" s="78"/>
      <c r="VKX45" s="78"/>
      <c r="VKY45" s="78"/>
      <c r="VKZ45" s="78"/>
      <c r="VLA45" s="78"/>
      <c r="VLB45" s="78"/>
      <c r="VLC45" s="78"/>
      <c r="VLD45" s="78"/>
      <c r="VLE45" s="78"/>
      <c r="VLF45" s="78"/>
      <c r="VLG45" s="78"/>
      <c r="VLH45" s="78"/>
      <c r="VLI45" s="78"/>
      <c r="VLJ45" s="78"/>
      <c r="VLK45" s="78"/>
      <c r="VLL45" s="78"/>
      <c r="VLM45" s="78"/>
      <c r="VLN45" s="78"/>
      <c r="VLO45" s="78"/>
      <c r="VLP45" s="78"/>
      <c r="VLQ45" s="78"/>
      <c r="VLR45" s="78"/>
      <c r="VLS45" s="78"/>
      <c r="VLT45" s="78"/>
      <c r="VLU45" s="78"/>
      <c r="VLV45" s="78"/>
      <c r="VLW45" s="78"/>
      <c r="VLX45" s="78"/>
      <c r="VLY45" s="78"/>
      <c r="VLZ45" s="78"/>
      <c r="VMA45" s="78"/>
      <c r="VMB45" s="78"/>
      <c r="VMC45" s="78"/>
      <c r="VMD45" s="78"/>
      <c r="VME45" s="78"/>
      <c r="VMF45" s="78"/>
      <c r="VMG45" s="78"/>
      <c r="VMH45" s="78"/>
      <c r="VMI45" s="78"/>
      <c r="VMJ45" s="78"/>
      <c r="VMK45" s="78"/>
      <c r="VML45" s="78"/>
      <c r="VMM45" s="78"/>
      <c r="VMN45" s="78"/>
      <c r="VMO45" s="78"/>
      <c r="VMP45" s="78"/>
      <c r="VMQ45" s="78"/>
      <c r="VMR45" s="78"/>
      <c r="VMS45" s="78"/>
      <c r="VMT45" s="78"/>
      <c r="VMU45" s="78"/>
      <c r="VMV45" s="78"/>
      <c r="VMW45" s="78"/>
      <c r="VMX45" s="78"/>
      <c r="VMY45" s="78"/>
      <c r="VMZ45" s="78"/>
      <c r="VNA45" s="78"/>
      <c r="VNB45" s="78"/>
      <c r="VNC45" s="78"/>
      <c r="VND45" s="78"/>
      <c r="VNE45" s="78"/>
      <c r="VNF45" s="78"/>
      <c r="VNG45" s="78"/>
      <c r="VNH45" s="78"/>
      <c r="VNI45" s="78"/>
      <c r="VNJ45" s="78"/>
      <c r="VNK45" s="78"/>
      <c r="VNL45" s="78"/>
      <c r="VNM45" s="78"/>
      <c r="VNN45" s="78"/>
      <c r="VNO45" s="78"/>
      <c r="VNP45" s="78"/>
      <c r="VNQ45" s="78"/>
      <c r="VNR45" s="78"/>
      <c r="VNS45" s="78"/>
      <c r="VNT45" s="78"/>
      <c r="VNU45" s="78"/>
      <c r="VNV45" s="78"/>
      <c r="VNW45" s="78"/>
      <c r="VNX45" s="78"/>
      <c r="VNY45" s="78"/>
      <c r="VNZ45" s="78"/>
      <c r="VOA45" s="78"/>
      <c r="VOB45" s="78"/>
      <c r="VOC45" s="78"/>
      <c r="VOD45" s="78"/>
      <c r="VOE45" s="78"/>
      <c r="VOF45" s="78"/>
      <c r="VOG45" s="78"/>
      <c r="VOH45" s="78"/>
      <c r="VOI45" s="78"/>
      <c r="VOJ45" s="78"/>
      <c r="VOK45" s="78"/>
      <c r="VOL45" s="78"/>
      <c r="VOM45" s="78"/>
      <c r="VON45" s="78"/>
      <c r="VOO45" s="78"/>
      <c r="VOP45" s="78"/>
      <c r="VOQ45" s="78"/>
      <c r="VOR45" s="78"/>
      <c r="VOS45" s="78"/>
      <c r="VOT45" s="78"/>
      <c r="VOU45" s="78"/>
      <c r="VOV45" s="78"/>
      <c r="VOW45" s="78"/>
      <c r="VOX45" s="78"/>
      <c r="VOY45" s="78"/>
      <c r="VOZ45" s="78"/>
      <c r="VPA45" s="78"/>
      <c r="VPB45" s="78"/>
      <c r="VPC45" s="78"/>
      <c r="VPD45" s="78"/>
      <c r="VPE45" s="78"/>
      <c r="VPF45" s="78"/>
      <c r="VPG45" s="78"/>
      <c r="VPH45" s="78"/>
      <c r="VPI45" s="78"/>
      <c r="VPJ45" s="78"/>
      <c r="VPK45" s="78"/>
      <c r="VPL45" s="78"/>
      <c r="VPM45" s="78"/>
      <c r="VPN45" s="78"/>
      <c r="VPO45" s="78"/>
      <c r="VPP45" s="78"/>
      <c r="VPQ45" s="78"/>
      <c r="VPR45" s="78"/>
      <c r="VPS45" s="78"/>
      <c r="VPT45" s="78"/>
      <c r="VPU45" s="78"/>
      <c r="VPV45" s="78"/>
      <c r="VPW45" s="78"/>
      <c r="VPX45" s="78"/>
      <c r="VPY45" s="78"/>
      <c r="VPZ45" s="78"/>
      <c r="VQA45" s="78"/>
      <c r="VQB45" s="78"/>
      <c r="VQC45" s="78"/>
      <c r="VQD45" s="78"/>
      <c r="VQE45" s="78"/>
      <c r="VQF45" s="78"/>
      <c r="VQG45" s="78"/>
      <c r="VQH45" s="78"/>
      <c r="VQI45" s="78"/>
      <c r="VQJ45" s="78"/>
      <c r="VQK45" s="78"/>
      <c r="VQL45" s="78"/>
      <c r="VQM45" s="78"/>
      <c r="VQN45" s="78"/>
      <c r="VQO45" s="78"/>
      <c r="VQP45" s="78"/>
      <c r="VQQ45" s="78"/>
      <c r="VQR45" s="78"/>
      <c r="VQS45" s="78"/>
      <c r="VQT45" s="78"/>
      <c r="VQU45" s="78"/>
      <c r="VQV45" s="78"/>
      <c r="VQW45" s="78"/>
      <c r="VQX45" s="78"/>
      <c r="VQY45" s="78"/>
      <c r="VQZ45" s="78"/>
      <c r="VRA45" s="78"/>
      <c r="VRB45" s="78"/>
      <c r="VRC45" s="78"/>
      <c r="VRD45" s="78"/>
      <c r="VRE45" s="78"/>
      <c r="VRF45" s="78"/>
      <c r="VRG45" s="78"/>
      <c r="VRH45" s="78"/>
      <c r="VRI45" s="78"/>
      <c r="VRJ45" s="78"/>
      <c r="VRK45" s="78"/>
      <c r="VRL45" s="78"/>
      <c r="VRM45" s="78"/>
      <c r="VRN45" s="78"/>
      <c r="VRO45" s="78"/>
      <c r="VRP45" s="78"/>
      <c r="VRQ45" s="78"/>
      <c r="VRR45" s="78"/>
      <c r="VRS45" s="78"/>
      <c r="VRT45" s="78"/>
      <c r="VRU45" s="78"/>
      <c r="VRV45" s="78"/>
      <c r="VRW45" s="78"/>
      <c r="VRX45" s="78"/>
      <c r="VRY45" s="78"/>
      <c r="VRZ45" s="78"/>
      <c r="VSA45" s="78"/>
      <c r="VSB45" s="78"/>
      <c r="VSC45" s="78"/>
      <c r="VSD45" s="78"/>
      <c r="VSE45" s="78"/>
      <c r="VSF45" s="78"/>
      <c r="VSG45" s="78"/>
      <c r="VSH45" s="78"/>
      <c r="VSI45" s="78"/>
      <c r="VSJ45" s="78"/>
      <c r="VSK45" s="78"/>
      <c r="VSL45" s="78"/>
      <c r="VSM45" s="78"/>
      <c r="VSN45" s="78"/>
      <c r="VSO45" s="78"/>
      <c r="VSP45" s="78"/>
      <c r="VSQ45" s="78"/>
      <c r="VSR45" s="78"/>
      <c r="VSS45" s="78"/>
      <c r="VST45" s="78"/>
      <c r="VSU45" s="78"/>
      <c r="VSV45" s="78"/>
      <c r="VSW45" s="78"/>
      <c r="VSX45" s="78"/>
      <c r="VSY45" s="78"/>
      <c r="VSZ45" s="78"/>
      <c r="VTA45" s="78"/>
      <c r="VTB45" s="78"/>
      <c r="VTC45" s="78"/>
      <c r="VTD45" s="78"/>
      <c r="VTE45" s="78"/>
      <c r="VTF45" s="78"/>
      <c r="VTG45" s="78"/>
      <c r="VTH45" s="78"/>
      <c r="VTI45" s="78"/>
      <c r="VTJ45" s="78"/>
      <c r="VTK45" s="78"/>
      <c r="VTL45" s="78"/>
      <c r="VTM45" s="78"/>
      <c r="VTN45" s="78"/>
      <c r="VTO45" s="78"/>
      <c r="VTP45" s="78"/>
      <c r="VTQ45" s="78"/>
      <c r="VTR45" s="78"/>
      <c r="VTS45" s="78"/>
      <c r="VTT45" s="78"/>
      <c r="VTU45" s="78"/>
      <c r="VTV45" s="78"/>
      <c r="VTW45" s="78"/>
      <c r="VTX45" s="78"/>
      <c r="VTY45" s="78"/>
      <c r="VTZ45" s="78"/>
      <c r="VUA45" s="78"/>
      <c r="VUB45" s="78"/>
      <c r="VUC45" s="78"/>
      <c r="VUD45" s="78"/>
      <c r="VUE45" s="78"/>
      <c r="VUF45" s="78"/>
      <c r="VUG45" s="78"/>
      <c r="VUH45" s="78"/>
      <c r="VUI45" s="78"/>
      <c r="VUJ45" s="78"/>
      <c r="VUK45" s="78"/>
      <c r="VUL45" s="78"/>
      <c r="VUM45" s="78"/>
      <c r="VUN45" s="78"/>
      <c r="VUO45" s="78"/>
      <c r="VUP45" s="78"/>
      <c r="VUQ45" s="78"/>
      <c r="VUR45" s="78"/>
      <c r="VUS45" s="78"/>
      <c r="VUT45" s="78"/>
      <c r="VUU45" s="78"/>
      <c r="VUV45" s="78"/>
      <c r="VUW45" s="78"/>
      <c r="VUX45" s="78"/>
      <c r="VUY45" s="78"/>
      <c r="VUZ45" s="78"/>
      <c r="VVA45" s="78"/>
      <c r="VVB45" s="78"/>
      <c r="VVC45" s="78"/>
      <c r="VVD45" s="78"/>
      <c r="VVE45" s="78"/>
      <c r="VVF45" s="78"/>
      <c r="VVG45" s="78"/>
      <c r="VVH45" s="78"/>
      <c r="VVI45" s="78"/>
      <c r="VVJ45" s="78"/>
      <c r="VVK45" s="78"/>
      <c r="VVL45" s="78"/>
      <c r="VVM45" s="78"/>
      <c r="VVN45" s="78"/>
      <c r="VVO45" s="78"/>
      <c r="VVP45" s="78"/>
      <c r="VVQ45" s="78"/>
      <c r="VVR45" s="78"/>
      <c r="VVS45" s="78"/>
      <c r="VVT45" s="78"/>
      <c r="VVU45" s="78"/>
      <c r="VVV45" s="78"/>
      <c r="VVW45" s="78"/>
      <c r="VVX45" s="78"/>
      <c r="VVY45" s="78"/>
      <c r="VVZ45" s="78"/>
      <c r="VWA45" s="78"/>
      <c r="VWB45" s="78"/>
      <c r="VWC45" s="78"/>
      <c r="VWD45" s="78"/>
      <c r="VWE45" s="78"/>
      <c r="VWF45" s="78"/>
      <c r="VWG45" s="78"/>
      <c r="VWH45" s="78"/>
      <c r="VWI45" s="78"/>
      <c r="VWJ45" s="78"/>
      <c r="VWK45" s="78"/>
      <c r="VWL45" s="78"/>
      <c r="VWM45" s="78"/>
      <c r="VWN45" s="78"/>
      <c r="VWO45" s="78"/>
      <c r="VWP45" s="78"/>
      <c r="VWQ45" s="78"/>
      <c r="VWR45" s="78"/>
      <c r="VWS45" s="78"/>
      <c r="VWT45" s="78"/>
      <c r="VWU45" s="78"/>
      <c r="VWV45" s="78"/>
      <c r="VWW45" s="78"/>
      <c r="VWX45" s="78"/>
      <c r="VWY45" s="78"/>
      <c r="VWZ45" s="78"/>
      <c r="VXA45" s="78"/>
      <c r="VXB45" s="78"/>
      <c r="VXC45" s="78"/>
      <c r="VXD45" s="78"/>
      <c r="VXE45" s="78"/>
      <c r="VXF45" s="78"/>
      <c r="VXG45" s="78"/>
      <c r="VXH45" s="78"/>
      <c r="VXI45" s="78"/>
      <c r="VXJ45" s="78"/>
      <c r="VXK45" s="78"/>
      <c r="VXL45" s="78"/>
      <c r="VXM45" s="78"/>
      <c r="VXN45" s="78"/>
      <c r="VXO45" s="78"/>
      <c r="VXP45" s="78"/>
      <c r="VXQ45" s="78"/>
      <c r="VXR45" s="78"/>
      <c r="VXS45" s="78"/>
      <c r="VXT45" s="78"/>
      <c r="VXU45" s="78"/>
      <c r="VXV45" s="78"/>
      <c r="VXW45" s="78"/>
      <c r="VXX45" s="78"/>
      <c r="VXY45" s="78"/>
      <c r="VXZ45" s="78"/>
      <c r="VYA45" s="78"/>
      <c r="VYB45" s="78"/>
      <c r="VYC45" s="78"/>
      <c r="VYD45" s="78"/>
      <c r="VYE45" s="78"/>
      <c r="VYF45" s="78"/>
      <c r="VYG45" s="78"/>
      <c r="VYH45" s="78"/>
      <c r="VYI45" s="78"/>
      <c r="VYJ45" s="78"/>
      <c r="VYK45" s="78"/>
      <c r="VYL45" s="78"/>
      <c r="VYM45" s="78"/>
      <c r="VYN45" s="78"/>
      <c r="VYO45" s="78"/>
      <c r="VYP45" s="78"/>
      <c r="VYQ45" s="78"/>
      <c r="VYR45" s="78"/>
      <c r="VYS45" s="78"/>
      <c r="VYT45" s="78"/>
      <c r="VYU45" s="78"/>
      <c r="VYV45" s="78"/>
      <c r="VYW45" s="78"/>
      <c r="VYX45" s="78"/>
      <c r="VYY45" s="78"/>
      <c r="VYZ45" s="78"/>
      <c r="VZA45" s="78"/>
      <c r="VZB45" s="78"/>
      <c r="VZC45" s="78"/>
      <c r="VZD45" s="78"/>
      <c r="VZE45" s="78"/>
      <c r="VZF45" s="78"/>
      <c r="VZG45" s="78"/>
      <c r="VZH45" s="78"/>
      <c r="VZI45" s="78"/>
      <c r="VZJ45" s="78"/>
      <c r="VZK45" s="78"/>
      <c r="VZL45" s="78"/>
      <c r="VZM45" s="78"/>
      <c r="VZN45" s="78"/>
      <c r="VZO45" s="78"/>
      <c r="VZP45" s="78"/>
      <c r="VZQ45" s="78"/>
      <c r="VZR45" s="78"/>
      <c r="VZS45" s="78"/>
      <c r="VZT45" s="78"/>
      <c r="VZU45" s="78"/>
      <c r="VZV45" s="78"/>
      <c r="VZW45" s="78"/>
      <c r="VZX45" s="78"/>
      <c r="VZY45" s="78"/>
      <c r="VZZ45" s="78"/>
      <c r="WAA45" s="78"/>
      <c r="WAB45" s="78"/>
      <c r="WAC45" s="78"/>
      <c r="WAD45" s="78"/>
      <c r="WAE45" s="78"/>
      <c r="WAF45" s="78"/>
      <c r="WAG45" s="78"/>
      <c r="WAH45" s="78"/>
      <c r="WAI45" s="78"/>
      <c r="WAJ45" s="78"/>
      <c r="WAK45" s="78"/>
      <c r="WAL45" s="78"/>
      <c r="WAM45" s="78"/>
      <c r="WAN45" s="78"/>
      <c r="WAO45" s="78"/>
      <c r="WAP45" s="78"/>
      <c r="WAQ45" s="78"/>
      <c r="WAR45" s="78"/>
      <c r="WAS45" s="78"/>
      <c r="WAT45" s="78"/>
      <c r="WAU45" s="78"/>
      <c r="WAV45" s="78"/>
      <c r="WAW45" s="78"/>
      <c r="WAX45" s="78"/>
      <c r="WAY45" s="78"/>
      <c r="WAZ45" s="78"/>
      <c r="WBA45" s="78"/>
      <c r="WBB45" s="78"/>
      <c r="WBC45" s="78"/>
      <c r="WBD45" s="78"/>
      <c r="WBE45" s="78"/>
      <c r="WBF45" s="78"/>
      <c r="WBG45" s="78"/>
      <c r="WBH45" s="78"/>
      <c r="WBI45" s="78"/>
      <c r="WBJ45" s="78"/>
      <c r="WBK45" s="78"/>
      <c r="WBL45" s="78"/>
      <c r="WBM45" s="78"/>
      <c r="WBN45" s="78"/>
      <c r="WBO45" s="78"/>
      <c r="WBP45" s="78"/>
      <c r="WBQ45" s="78"/>
      <c r="WBR45" s="78"/>
      <c r="WBS45" s="78"/>
      <c r="WBT45" s="78"/>
      <c r="WBU45" s="78"/>
      <c r="WBV45" s="78"/>
      <c r="WBW45" s="78"/>
      <c r="WBX45" s="78"/>
      <c r="WBY45" s="78"/>
      <c r="WBZ45" s="78"/>
      <c r="WCA45" s="78"/>
      <c r="WCB45" s="78"/>
      <c r="WCC45" s="78"/>
      <c r="WCD45" s="78"/>
      <c r="WCE45" s="78"/>
      <c r="WCF45" s="78"/>
      <c r="WCG45" s="78"/>
      <c r="WCH45" s="78"/>
      <c r="WCI45" s="78"/>
      <c r="WCJ45" s="78"/>
      <c r="WCK45" s="78"/>
      <c r="WCL45" s="78"/>
      <c r="WCM45" s="78"/>
      <c r="WCN45" s="78"/>
      <c r="WCO45" s="78"/>
      <c r="WCP45" s="78"/>
      <c r="WCQ45" s="78"/>
      <c r="WCR45" s="78"/>
      <c r="WCS45" s="78"/>
      <c r="WCT45" s="78"/>
      <c r="WCU45" s="78"/>
      <c r="WCV45" s="78"/>
      <c r="WCW45" s="78"/>
      <c r="WCX45" s="78"/>
      <c r="WCY45" s="78"/>
      <c r="WCZ45" s="78"/>
      <c r="WDA45" s="78"/>
      <c r="WDB45" s="78"/>
      <c r="WDC45" s="78"/>
      <c r="WDD45" s="78"/>
      <c r="WDE45" s="78"/>
      <c r="WDF45" s="78"/>
      <c r="WDG45" s="78"/>
      <c r="WDH45" s="78"/>
      <c r="WDI45" s="78"/>
      <c r="WDJ45" s="78"/>
      <c r="WDK45" s="78"/>
      <c r="WDL45" s="78"/>
      <c r="WDM45" s="78"/>
      <c r="WDN45" s="78"/>
      <c r="WDO45" s="78"/>
      <c r="WDP45" s="78"/>
      <c r="WDQ45" s="78"/>
      <c r="WDR45" s="78"/>
      <c r="WDS45" s="78"/>
      <c r="WDT45" s="78"/>
      <c r="WDU45" s="78"/>
      <c r="WDV45" s="78"/>
      <c r="WDW45" s="78"/>
      <c r="WDX45" s="78"/>
      <c r="WDY45" s="78"/>
      <c r="WDZ45" s="78"/>
      <c r="WEA45" s="78"/>
      <c r="WEB45" s="78"/>
      <c r="WEC45" s="78"/>
      <c r="WED45" s="78"/>
      <c r="WEE45" s="78"/>
      <c r="WEF45" s="78"/>
      <c r="WEG45" s="78"/>
      <c r="WEH45" s="78"/>
      <c r="WEI45" s="78"/>
      <c r="WEJ45" s="78"/>
      <c r="WEK45" s="78"/>
      <c r="WEL45" s="78"/>
      <c r="WEM45" s="78"/>
      <c r="WEN45" s="78"/>
      <c r="WEO45" s="78"/>
      <c r="WEP45" s="78"/>
      <c r="WEQ45" s="78"/>
      <c r="WER45" s="78"/>
      <c r="WES45" s="78"/>
      <c r="WET45" s="78"/>
      <c r="WEU45" s="78"/>
      <c r="WEV45" s="78"/>
      <c r="WEW45" s="78"/>
      <c r="WEX45" s="78"/>
      <c r="WEY45" s="78"/>
      <c r="WEZ45" s="78"/>
      <c r="WFA45" s="78"/>
      <c r="WFB45" s="78"/>
      <c r="WFC45" s="78"/>
      <c r="WFD45" s="78"/>
      <c r="WFE45" s="78"/>
      <c r="WFF45" s="78"/>
      <c r="WFG45" s="78"/>
      <c r="WFH45" s="78"/>
      <c r="WFI45" s="78"/>
      <c r="WFJ45" s="78"/>
      <c r="WFK45" s="78"/>
      <c r="WFL45" s="78"/>
      <c r="WFM45" s="78"/>
      <c r="WFN45" s="78"/>
      <c r="WFO45" s="78"/>
      <c r="WFP45" s="78"/>
      <c r="WFQ45" s="78"/>
      <c r="WFR45" s="78"/>
      <c r="WFS45" s="78"/>
      <c r="WFT45" s="78"/>
      <c r="WFU45" s="78"/>
      <c r="WFV45" s="78"/>
      <c r="WFW45" s="78"/>
      <c r="WFX45" s="78"/>
      <c r="WFY45" s="78"/>
      <c r="WFZ45" s="78"/>
      <c r="WGA45" s="78"/>
      <c r="WGB45" s="78"/>
      <c r="WGC45" s="78"/>
      <c r="WGD45" s="78"/>
      <c r="WGE45" s="78"/>
      <c r="WGF45" s="78"/>
      <c r="WGG45" s="78"/>
      <c r="WGH45" s="78"/>
      <c r="WGI45" s="78"/>
      <c r="WGJ45" s="78"/>
      <c r="WGK45" s="78"/>
      <c r="WGL45" s="78"/>
      <c r="WGM45" s="78"/>
      <c r="WGN45" s="78"/>
      <c r="WGO45" s="78"/>
      <c r="WGP45" s="78"/>
      <c r="WGQ45" s="78"/>
      <c r="WGR45" s="78"/>
      <c r="WGS45" s="78"/>
      <c r="WGT45" s="78"/>
      <c r="WGU45" s="78"/>
      <c r="WGV45" s="78"/>
      <c r="WGW45" s="78"/>
      <c r="WGX45" s="78"/>
      <c r="WGY45" s="78"/>
      <c r="WGZ45" s="78"/>
      <c r="WHA45" s="78"/>
      <c r="WHB45" s="78"/>
      <c r="WHC45" s="78"/>
      <c r="WHD45" s="78"/>
      <c r="WHE45" s="78"/>
      <c r="WHF45" s="78"/>
      <c r="WHG45" s="78"/>
      <c r="WHH45" s="78"/>
      <c r="WHI45" s="78"/>
      <c r="WHJ45" s="78"/>
      <c r="WHK45" s="78"/>
      <c r="WHL45" s="78"/>
      <c r="WHM45" s="78"/>
      <c r="WHN45" s="78"/>
      <c r="WHO45" s="78"/>
      <c r="WHP45" s="78"/>
      <c r="WHQ45" s="78"/>
      <c r="WHR45" s="78"/>
      <c r="WHS45" s="78"/>
      <c r="WHT45" s="78"/>
      <c r="WHU45" s="78"/>
      <c r="WHV45" s="78"/>
      <c r="WHW45" s="78"/>
      <c r="WHX45" s="78"/>
      <c r="WHY45" s="78"/>
      <c r="WHZ45" s="78"/>
      <c r="WIA45" s="78"/>
      <c r="WIB45" s="78"/>
      <c r="WIC45" s="78"/>
      <c r="WID45" s="78"/>
      <c r="WIE45" s="78"/>
      <c r="WIF45" s="78"/>
      <c r="WIG45" s="78"/>
      <c r="WIH45" s="78"/>
      <c r="WII45" s="78"/>
      <c r="WIJ45" s="78"/>
      <c r="WIK45" s="78"/>
      <c r="WIL45" s="78"/>
      <c r="WIM45" s="78"/>
      <c r="WIN45" s="78"/>
      <c r="WIO45" s="78"/>
      <c r="WIP45" s="78"/>
      <c r="WIQ45" s="78"/>
      <c r="WIR45" s="78"/>
      <c r="WIS45" s="78"/>
      <c r="WIT45" s="78"/>
      <c r="WIU45" s="78"/>
      <c r="WIV45" s="78"/>
      <c r="WIW45" s="78"/>
      <c r="WIX45" s="78"/>
      <c r="WIY45" s="78"/>
      <c r="WIZ45" s="78"/>
      <c r="WJA45" s="78"/>
      <c r="WJB45" s="78"/>
      <c r="WJC45" s="78"/>
      <c r="WJD45" s="78"/>
      <c r="WJE45" s="78"/>
      <c r="WJF45" s="78"/>
      <c r="WJG45" s="78"/>
      <c r="WJH45" s="78"/>
      <c r="WJI45" s="78"/>
      <c r="WJJ45" s="78"/>
      <c r="WJK45" s="78"/>
      <c r="WJL45" s="78"/>
      <c r="WJM45" s="78"/>
      <c r="WJN45" s="78"/>
      <c r="WJO45" s="78"/>
      <c r="WJP45" s="78"/>
      <c r="WJQ45" s="78"/>
      <c r="WJR45" s="78"/>
      <c r="WJS45" s="78"/>
      <c r="WJT45" s="78"/>
      <c r="WJU45" s="78"/>
      <c r="WJV45" s="78"/>
      <c r="WJW45" s="78"/>
      <c r="WJX45" s="78"/>
      <c r="WJY45" s="78"/>
      <c r="WJZ45" s="78"/>
      <c r="WKA45" s="78"/>
      <c r="WKB45" s="78"/>
      <c r="WKC45" s="78"/>
      <c r="WKD45" s="78"/>
      <c r="WKE45" s="78"/>
      <c r="WKF45" s="78"/>
      <c r="WKG45" s="78"/>
      <c r="WKH45" s="78"/>
      <c r="WKI45" s="78"/>
      <c r="WKJ45" s="78"/>
      <c r="WKK45" s="78"/>
      <c r="WKL45" s="78"/>
      <c r="WKM45" s="78"/>
      <c r="WKN45" s="78"/>
      <c r="WKO45" s="78"/>
      <c r="WKP45" s="78"/>
      <c r="WKQ45" s="78"/>
      <c r="WKR45" s="78"/>
      <c r="WKS45" s="78"/>
      <c r="WKT45" s="78"/>
      <c r="WKU45" s="78"/>
      <c r="WKV45" s="78"/>
      <c r="WKW45" s="78"/>
      <c r="WKX45" s="78"/>
      <c r="WKY45" s="78"/>
      <c r="WKZ45" s="78"/>
      <c r="WLA45" s="78"/>
      <c r="WLB45" s="78"/>
      <c r="WLC45" s="78"/>
      <c r="WLD45" s="78"/>
      <c r="WLE45" s="78"/>
      <c r="WLF45" s="78"/>
      <c r="WLG45" s="78"/>
      <c r="WLH45" s="78"/>
      <c r="WLI45" s="78"/>
      <c r="WLJ45" s="78"/>
      <c r="WLK45" s="78"/>
      <c r="WLL45" s="78"/>
      <c r="WLM45" s="78"/>
      <c r="WLN45" s="78"/>
      <c r="WLO45" s="78"/>
      <c r="WLP45" s="78"/>
      <c r="WLQ45" s="78"/>
      <c r="WLR45" s="78"/>
      <c r="WLS45" s="78"/>
      <c r="WLT45" s="78"/>
      <c r="WLU45" s="78"/>
      <c r="WLV45" s="78"/>
      <c r="WLW45" s="78"/>
      <c r="WLX45" s="78"/>
      <c r="WLY45" s="78"/>
      <c r="WLZ45" s="78"/>
      <c r="WMA45" s="78"/>
      <c r="WMB45" s="78"/>
      <c r="WMC45" s="78"/>
      <c r="WMD45" s="78"/>
      <c r="WME45" s="78"/>
      <c r="WMF45" s="78"/>
      <c r="WMG45" s="78"/>
      <c r="WMH45" s="78"/>
      <c r="WMI45" s="78"/>
      <c r="WMJ45" s="78"/>
      <c r="WMK45" s="78"/>
      <c r="WML45" s="78"/>
      <c r="WMM45" s="78"/>
      <c r="WMN45" s="78"/>
      <c r="WMO45" s="78"/>
      <c r="WMP45" s="78"/>
      <c r="WMQ45" s="78"/>
      <c r="WMR45" s="78"/>
      <c r="WMS45" s="78"/>
      <c r="WMT45" s="78"/>
      <c r="WMU45" s="78"/>
      <c r="WMV45" s="78"/>
      <c r="WMW45" s="78"/>
      <c r="WMX45" s="78"/>
      <c r="WMY45" s="78"/>
      <c r="WMZ45" s="78"/>
      <c r="WNA45" s="78"/>
      <c r="WNB45" s="78"/>
      <c r="WNC45" s="78"/>
      <c r="WND45" s="78"/>
      <c r="WNE45" s="78"/>
      <c r="WNF45" s="78"/>
      <c r="WNG45" s="78"/>
      <c r="WNH45" s="78"/>
      <c r="WNI45" s="78"/>
      <c r="WNJ45" s="78"/>
      <c r="WNK45" s="78"/>
      <c r="WNL45" s="78"/>
      <c r="WNM45" s="78"/>
      <c r="WNN45" s="78"/>
      <c r="WNO45" s="78"/>
      <c r="WNP45" s="78"/>
      <c r="WNQ45" s="78"/>
      <c r="WNR45" s="78"/>
      <c r="WNS45" s="78"/>
      <c r="WNT45" s="78"/>
      <c r="WNU45" s="78"/>
      <c r="WNV45" s="78"/>
      <c r="WNW45" s="78"/>
      <c r="WNX45" s="78"/>
      <c r="WNY45" s="78"/>
      <c r="WNZ45" s="78"/>
      <c r="WOA45" s="78"/>
      <c r="WOB45" s="78"/>
      <c r="WOC45" s="78"/>
      <c r="WOD45" s="78"/>
      <c r="WOE45" s="78"/>
      <c r="WOF45" s="78"/>
      <c r="WOG45" s="78"/>
      <c r="WOH45" s="78"/>
      <c r="WOI45" s="78"/>
      <c r="WOJ45" s="78"/>
      <c r="WOK45" s="78"/>
      <c r="WOL45" s="78"/>
      <c r="WOM45" s="78"/>
      <c r="WON45" s="78"/>
      <c r="WOO45" s="78"/>
      <c r="WOP45" s="78"/>
      <c r="WOQ45" s="78"/>
      <c r="WOR45" s="78"/>
      <c r="WOS45" s="78"/>
      <c r="WOT45" s="78"/>
      <c r="WOU45" s="78"/>
      <c r="WOV45" s="78"/>
      <c r="WOW45" s="78"/>
      <c r="WOX45" s="78"/>
      <c r="WOY45" s="78"/>
      <c r="WOZ45" s="78"/>
      <c r="WPA45" s="78"/>
      <c r="WPB45" s="78"/>
      <c r="WPC45" s="78"/>
      <c r="WPD45" s="78"/>
      <c r="WPE45" s="78"/>
      <c r="WPF45" s="78"/>
      <c r="WPG45" s="78"/>
      <c r="WPH45" s="78"/>
      <c r="WPI45" s="78"/>
      <c r="WPJ45" s="78"/>
      <c r="WPK45" s="78"/>
      <c r="WPL45" s="78"/>
      <c r="WPM45" s="78"/>
      <c r="WPN45" s="78"/>
      <c r="WPO45" s="78"/>
      <c r="WPP45" s="78"/>
      <c r="WPQ45" s="78"/>
      <c r="WPR45" s="78"/>
      <c r="WPS45" s="78"/>
      <c r="WPT45" s="78"/>
      <c r="WPU45" s="78"/>
      <c r="WPV45" s="78"/>
      <c r="WPW45" s="78"/>
      <c r="WPX45" s="78"/>
      <c r="WPY45" s="78"/>
      <c r="WPZ45" s="78"/>
      <c r="WQA45" s="78"/>
      <c r="WQB45" s="78"/>
      <c r="WQC45" s="78"/>
      <c r="WQD45" s="78"/>
      <c r="WQE45" s="78"/>
      <c r="WQF45" s="78"/>
      <c r="WQG45" s="78"/>
      <c r="WQH45" s="78"/>
      <c r="WQI45" s="78"/>
      <c r="WQJ45" s="78"/>
      <c r="WQK45" s="78"/>
      <c r="WQL45" s="78"/>
      <c r="WQM45" s="78"/>
      <c r="WQN45" s="78"/>
      <c r="WQO45" s="78"/>
      <c r="WQP45" s="78"/>
      <c r="WQQ45" s="78"/>
      <c r="WQR45" s="78"/>
      <c r="WQS45" s="78"/>
      <c r="WQT45" s="78"/>
      <c r="WQU45" s="78"/>
      <c r="WQV45" s="78"/>
      <c r="WQW45" s="78"/>
      <c r="WQX45" s="78"/>
      <c r="WQY45" s="78"/>
      <c r="WQZ45" s="78"/>
      <c r="WRA45" s="78"/>
      <c r="WRB45" s="78"/>
      <c r="WRC45" s="78"/>
      <c r="WRD45" s="78"/>
      <c r="WRE45" s="78"/>
      <c r="WRF45" s="78"/>
      <c r="WRG45" s="78"/>
      <c r="WRH45" s="78"/>
      <c r="WRI45" s="78"/>
      <c r="WRJ45" s="78"/>
      <c r="WRK45" s="78"/>
      <c r="WRL45" s="78"/>
      <c r="WRM45" s="78"/>
      <c r="WRN45" s="78"/>
      <c r="WRO45" s="78"/>
      <c r="WRP45" s="78"/>
      <c r="WRQ45" s="78"/>
      <c r="WRR45" s="78"/>
      <c r="WRS45" s="78"/>
      <c r="WRT45" s="78"/>
      <c r="WRU45" s="78"/>
      <c r="WRV45" s="78"/>
      <c r="WRW45" s="78"/>
      <c r="WRX45" s="78"/>
      <c r="WRY45" s="78"/>
      <c r="WRZ45" s="78"/>
      <c r="WSA45" s="78"/>
      <c r="WSB45" s="78"/>
      <c r="WSC45" s="78"/>
      <c r="WSD45" s="78"/>
      <c r="WSE45" s="78"/>
      <c r="WSF45" s="78"/>
      <c r="WSG45" s="78"/>
      <c r="WSH45" s="78"/>
      <c r="WSI45" s="78"/>
      <c r="WSJ45" s="78"/>
      <c r="WSK45" s="78"/>
      <c r="WSL45" s="78"/>
      <c r="WSM45" s="78"/>
      <c r="WSN45" s="78"/>
      <c r="WSO45" s="78"/>
      <c r="WSP45" s="78"/>
      <c r="WSQ45" s="78"/>
      <c r="WSR45" s="78"/>
      <c r="WSS45" s="78"/>
      <c r="WST45" s="78"/>
      <c r="WSU45" s="78"/>
      <c r="WSV45" s="78"/>
      <c r="WSW45" s="78"/>
      <c r="WSX45" s="78"/>
      <c r="WSY45" s="78"/>
      <c r="WSZ45" s="78"/>
      <c r="WTA45" s="78"/>
      <c r="WTB45" s="78"/>
      <c r="WTC45" s="78"/>
      <c r="WTD45" s="78"/>
      <c r="WTE45" s="78"/>
      <c r="WTF45" s="78"/>
      <c r="WTG45" s="78"/>
      <c r="WTH45" s="78"/>
      <c r="WTI45" s="78"/>
      <c r="WTJ45" s="78"/>
      <c r="WTK45" s="78"/>
      <c r="WTL45" s="78"/>
      <c r="WTM45" s="78"/>
      <c r="WTN45" s="78"/>
      <c r="WTO45" s="78"/>
      <c r="WTP45" s="78"/>
      <c r="WTQ45" s="78"/>
      <c r="WTR45" s="78"/>
      <c r="WTS45" s="78"/>
      <c r="WTT45" s="78"/>
      <c r="WTU45" s="78"/>
      <c r="WTV45" s="78"/>
      <c r="WTW45" s="78"/>
      <c r="WTX45" s="78"/>
      <c r="WTY45" s="78"/>
      <c r="WTZ45" s="78"/>
      <c r="WUA45" s="78"/>
      <c r="WUB45" s="78"/>
      <c r="WUC45" s="78"/>
      <c r="WUD45" s="78"/>
      <c r="WUE45" s="78"/>
      <c r="WUF45" s="78"/>
      <c r="WUG45" s="78"/>
      <c r="WUH45" s="78"/>
      <c r="WUI45" s="78"/>
      <c r="WUJ45" s="78"/>
      <c r="WUK45" s="78"/>
      <c r="WUL45" s="78"/>
      <c r="WUM45" s="78"/>
      <c r="WUN45" s="78"/>
      <c r="WUO45" s="78"/>
      <c r="WUP45" s="78"/>
      <c r="WUQ45" s="78"/>
      <c r="WUR45" s="78"/>
      <c r="WUS45" s="78"/>
      <c r="WUT45" s="78"/>
      <c r="WUU45" s="78"/>
      <c r="WUV45" s="78"/>
      <c r="WUW45" s="78"/>
      <c r="WUX45" s="78"/>
      <c r="WUY45" s="78"/>
      <c r="WUZ45" s="78"/>
      <c r="WVA45" s="78"/>
      <c r="WVB45" s="78"/>
      <c r="WVC45" s="78"/>
      <c r="WVD45" s="78"/>
      <c r="WVE45" s="78"/>
      <c r="WVF45" s="78"/>
      <c r="WVG45" s="78"/>
      <c r="WVH45" s="78"/>
      <c r="WVI45" s="78"/>
      <c r="WVJ45" s="78"/>
      <c r="WVK45" s="78"/>
      <c r="WVL45" s="78"/>
      <c r="WVM45" s="78"/>
      <c r="WVN45" s="78"/>
      <c r="WVO45" s="78"/>
      <c r="WVP45" s="78"/>
      <c r="WVQ45" s="78"/>
      <c r="WVR45" s="78"/>
      <c r="WVS45" s="78"/>
      <c r="WVT45" s="78"/>
      <c r="WVU45" s="78"/>
      <c r="WVV45" s="78"/>
      <c r="WVW45" s="78"/>
      <c r="WVX45" s="78"/>
      <c r="WVY45" s="78"/>
      <c r="WVZ45" s="78"/>
      <c r="WWA45" s="78"/>
      <c r="WWB45" s="78"/>
      <c r="WWC45" s="78"/>
      <c r="WWD45" s="78"/>
      <c r="WWE45" s="78"/>
      <c r="WWF45" s="78"/>
      <c r="WWG45" s="78"/>
      <c r="WWH45" s="78"/>
      <c r="WWI45" s="78"/>
      <c r="WWJ45" s="78"/>
      <c r="WWK45" s="78"/>
      <c r="WWL45" s="78"/>
      <c r="WWM45" s="78"/>
      <c r="WWN45" s="78"/>
      <c r="WWO45" s="78"/>
      <c r="WWP45" s="78"/>
      <c r="WWQ45" s="78"/>
      <c r="WWR45" s="78"/>
      <c r="WWS45" s="78"/>
      <c r="WWT45" s="78"/>
      <c r="WWU45" s="78"/>
      <c r="WWV45" s="78"/>
      <c r="WWW45" s="78"/>
      <c r="WWX45" s="78"/>
      <c r="WWY45" s="78"/>
      <c r="WWZ45" s="78"/>
      <c r="WXA45" s="78"/>
      <c r="WXB45" s="78"/>
      <c r="WXC45" s="78"/>
      <c r="WXD45" s="78"/>
      <c r="WXE45" s="78"/>
      <c r="WXF45" s="78"/>
      <c r="WXG45" s="78"/>
      <c r="WXH45" s="78"/>
      <c r="WXI45" s="78"/>
      <c r="WXJ45" s="78"/>
      <c r="WXK45" s="78"/>
      <c r="WXL45" s="78"/>
      <c r="WXM45" s="78"/>
      <c r="WXN45" s="78"/>
      <c r="WXO45" s="78"/>
      <c r="WXP45" s="78"/>
      <c r="WXQ45" s="78"/>
      <c r="WXR45" s="78"/>
      <c r="WXS45" s="78"/>
      <c r="WXT45" s="78"/>
      <c r="WXU45" s="78"/>
      <c r="WXV45" s="78"/>
      <c r="WXW45" s="78"/>
      <c r="WXX45" s="78"/>
      <c r="WXY45" s="78"/>
      <c r="WXZ45" s="78"/>
      <c r="WYA45" s="78"/>
      <c r="WYB45" s="78"/>
      <c r="WYC45" s="78"/>
      <c r="WYD45" s="78"/>
      <c r="WYE45" s="78"/>
      <c r="WYF45" s="78"/>
      <c r="WYG45" s="78"/>
      <c r="WYH45" s="78"/>
      <c r="WYI45" s="78"/>
      <c r="WYJ45" s="78"/>
      <c r="WYK45" s="78"/>
      <c r="WYL45" s="78"/>
      <c r="WYM45" s="78"/>
      <c r="WYN45" s="78"/>
      <c r="WYO45" s="78"/>
      <c r="WYP45" s="78"/>
      <c r="WYQ45" s="78"/>
      <c r="WYR45" s="78"/>
      <c r="WYS45" s="78"/>
      <c r="WYT45" s="78"/>
      <c r="WYU45" s="78"/>
      <c r="WYV45" s="78"/>
      <c r="WYW45" s="78"/>
      <c r="WYX45" s="78"/>
      <c r="WYY45" s="78"/>
      <c r="WYZ45" s="78"/>
      <c r="WZA45" s="78"/>
      <c r="WZB45" s="78"/>
      <c r="WZC45" s="78"/>
      <c r="WZD45" s="78"/>
      <c r="WZE45" s="78"/>
      <c r="WZF45" s="78"/>
      <c r="WZG45" s="78"/>
      <c r="WZH45" s="78"/>
      <c r="WZI45" s="78"/>
      <c r="WZJ45" s="78"/>
      <c r="WZK45" s="78"/>
      <c r="WZL45" s="78"/>
      <c r="WZM45" s="78"/>
      <c r="WZN45" s="78"/>
      <c r="WZO45" s="78"/>
      <c r="WZP45" s="78"/>
      <c r="WZQ45" s="78"/>
      <c r="WZR45" s="78"/>
      <c r="WZS45" s="78"/>
      <c r="WZT45" s="78"/>
      <c r="WZU45" s="78"/>
      <c r="WZV45" s="78"/>
      <c r="WZW45" s="78"/>
      <c r="WZX45" s="78"/>
      <c r="WZY45" s="78"/>
      <c r="WZZ45" s="78"/>
      <c r="XAA45" s="78"/>
      <c r="XAB45" s="78"/>
      <c r="XAC45" s="78"/>
      <c r="XAD45" s="78"/>
      <c r="XAE45" s="78"/>
      <c r="XAF45" s="78"/>
      <c r="XAG45" s="78"/>
      <c r="XAH45" s="78"/>
      <c r="XAI45" s="78"/>
      <c r="XAJ45" s="78"/>
      <c r="XAK45" s="78"/>
      <c r="XAL45" s="78"/>
      <c r="XAM45" s="78"/>
      <c r="XAN45" s="78"/>
      <c r="XAO45" s="78"/>
      <c r="XAP45" s="78"/>
      <c r="XAQ45" s="78"/>
      <c r="XAR45" s="78"/>
      <c r="XAS45" s="78"/>
      <c r="XAT45" s="78"/>
      <c r="XAU45" s="78"/>
      <c r="XAV45" s="78"/>
      <c r="XAW45" s="78"/>
      <c r="XAX45" s="78"/>
      <c r="XAY45" s="78"/>
      <c r="XAZ45" s="78"/>
      <c r="XBA45" s="78"/>
      <c r="XBB45" s="78"/>
      <c r="XBC45" s="78"/>
      <c r="XBD45" s="78"/>
      <c r="XBE45" s="78"/>
      <c r="XBF45" s="78"/>
      <c r="XBG45" s="78"/>
      <c r="XBH45" s="78"/>
      <c r="XBI45" s="78"/>
      <c r="XBJ45" s="78"/>
      <c r="XBK45" s="78"/>
      <c r="XBL45" s="78"/>
      <c r="XBM45" s="78"/>
      <c r="XBN45" s="78"/>
      <c r="XBO45" s="78"/>
      <c r="XBP45" s="78"/>
      <c r="XBQ45" s="78"/>
      <c r="XBR45" s="78"/>
      <c r="XBS45" s="78"/>
      <c r="XBT45" s="78"/>
      <c r="XBU45" s="78"/>
      <c r="XBV45" s="78"/>
      <c r="XBW45" s="78"/>
      <c r="XBX45" s="78"/>
      <c r="XBY45" s="78"/>
      <c r="XBZ45" s="78"/>
      <c r="XCA45" s="78"/>
      <c r="XCB45" s="78"/>
      <c r="XCC45" s="78"/>
      <c r="XCD45" s="78"/>
      <c r="XCE45" s="78"/>
      <c r="XCF45" s="78"/>
      <c r="XCG45" s="78"/>
      <c r="XCH45" s="78"/>
      <c r="XCI45" s="78"/>
      <c r="XCJ45" s="78"/>
      <c r="XCK45" s="78"/>
      <c r="XCL45" s="78"/>
      <c r="XCM45" s="78"/>
      <c r="XCN45" s="78"/>
      <c r="XCO45" s="78"/>
      <c r="XCP45" s="78"/>
      <c r="XCQ45" s="78"/>
      <c r="XCR45" s="78"/>
      <c r="XCS45" s="78"/>
      <c r="XCT45" s="78"/>
      <c r="XCU45" s="78"/>
      <c r="XCV45" s="78"/>
      <c r="XCW45" s="78"/>
      <c r="XCX45" s="78"/>
      <c r="XCY45" s="78"/>
      <c r="XCZ45" s="78"/>
      <c r="XDA45" s="78"/>
      <c r="XDB45" s="78"/>
      <c r="XDC45" s="78"/>
      <c r="XDD45" s="78"/>
      <c r="XDE45" s="78"/>
      <c r="XDF45" s="78"/>
      <c r="XDG45" s="78"/>
      <c r="XDH45" s="78"/>
      <c r="XDI45" s="78"/>
      <c r="XDJ45" s="78"/>
      <c r="XDK45" s="78"/>
      <c r="XDL45" s="78"/>
      <c r="XDM45" s="78"/>
      <c r="XDN45" s="78"/>
      <c r="XDO45" s="78"/>
      <c r="XDP45" s="78"/>
      <c r="XDQ45" s="78"/>
      <c r="XDR45" s="78"/>
      <c r="XDS45" s="78"/>
      <c r="XDT45" s="78"/>
      <c r="XDU45" s="78"/>
      <c r="XDV45" s="78"/>
      <c r="XDW45" s="78"/>
      <c r="XDX45" s="78"/>
      <c r="XDY45" s="78"/>
      <c r="XDZ45" s="78"/>
      <c r="XEA45" s="78"/>
      <c r="XEB45" s="78"/>
      <c r="XEC45" s="78"/>
      <c r="XED45" s="78"/>
      <c r="XEE45" s="78"/>
      <c r="XEF45" s="78"/>
      <c r="XEG45" s="78"/>
      <c r="XEH45" s="78"/>
      <c r="XEI45" s="78"/>
      <c r="XEJ45" s="78"/>
      <c r="XEK45" s="78"/>
      <c r="XEL45" s="78"/>
      <c r="XEM45" s="78"/>
      <c r="XEN45" s="78"/>
      <c r="XEO45" s="78"/>
      <c r="XEP45" s="78"/>
      <c r="XEQ45" s="78"/>
      <c r="XER45" s="78"/>
      <c r="XES45" s="78"/>
      <c r="XET45" s="78"/>
      <c r="XEU45" s="78"/>
      <c r="XEV45" s="78"/>
      <c r="XEW45" s="78"/>
      <c r="XEX45" s="78"/>
      <c r="XEY45" s="78"/>
      <c r="XEZ45" s="78"/>
      <c r="XFA45" s="78"/>
    </row>
    <row r="46" spans="1:16381" hidden="1" x14ac:dyDescent="0.3">
      <c r="E46" s="7" t="s">
        <v>303</v>
      </c>
    </row>
    <row r="47" spans="1:16381" hidden="1" x14ac:dyDescent="0.3">
      <c r="F47" s="78" t="str">
        <f>F27</f>
        <v>Scenariusz Bazowy GAZ-SYSTEM (100% load factor)</v>
      </c>
      <c r="W47" s="141">
        <f>W14</f>
        <v>8.9222966135151935</v>
      </c>
      <c r="X47" s="141">
        <f t="shared" ref="X47:AF47" si="58">X14</f>
        <v>8.9154623728761813</v>
      </c>
      <c r="Y47" s="141">
        <f t="shared" si="58"/>
        <v>8.9179857954945128</v>
      </c>
      <c r="Z47" s="141">
        <f t="shared" si="58"/>
        <v>8.9049630207078341</v>
      </c>
      <c r="AA47" s="141">
        <f t="shared" si="58"/>
        <v>8.9343463762396702</v>
      </c>
      <c r="AB47" s="141">
        <f t="shared" si="58"/>
        <v>8.9662742892247156</v>
      </c>
      <c r="AC47" s="141">
        <f t="shared" si="58"/>
        <v>8.9831373270429147</v>
      </c>
      <c r="AD47" s="141">
        <f t="shared" si="58"/>
        <v>9.0232520241826677</v>
      </c>
      <c r="AE47" s="141">
        <f t="shared" si="58"/>
        <v>9.0743825836189007</v>
      </c>
      <c r="AF47" s="141">
        <f t="shared" si="58"/>
        <v>9.1300133738038802</v>
      </c>
      <c r="AG47" s="141">
        <f>IF(LEFT(A_PANEL!$K$171,2)*1=10,NA(),AG14)</f>
        <v>9.1756862184733237</v>
      </c>
      <c r="AH47" s="141">
        <f>IF(LEFT(A_PANEL!$K$171,2)*1=10,NA(),AH14)</f>
        <v>9.2046960824791757</v>
      </c>
      <c r="AI47" s="141">
        <f>IF(LEFT(A_PANEL!$K$171,2)*1=10,NA(),AI14)</f>
        <v>9.2427625202804666</v>
      </c>
      <c r="AJ47" s="141">
        <f>IF(LEFT(A_PANEL!$K$171,2)*1=10,NA(),AJ14)</f>
        <v>9.1153574874050101</v>
      </c>
      <c r="AK47" s="141">
        <f>IF(LEFT(A_PANEL!$K$171,2)*1=10,NA(),AK14)</f>
        <v>9.1809412781941813</v>
      </c>
    </row>
    <row r="48" spans="1:16381" hidden="1" x14ac:dyDescent="0.3">
      <c r="F48" s="78" t="str">
        <f>F35</f>
        <v>Scenariusz UŻYTKOWNIKA (100% load factor)</v>
      </c>
      <c r="W48" s="141">
        <f>W20</f>
        <v>8.9222966135151953</v>
      </c>
      <c r="X48" s="141">
        <f t="shared" ref="X48:AF48" si="59">X20</f>
        <v>8.9154623728761813</v>
      </c>
      <c r="Y48" s="141">
        <f t="shared" si="59"/>
        <v>8.9179857954945145</v>
      </c>
      <c r="Z48" s="141">
        <f t="shared" si="59"/>
        <v>8.9049630207078359</v>
      </c>
      <c r="AA48" s="141">
        <f t="shared" si="59"/>
        <v>8.934346376239672</v>
      </c>
      <c r="AB48" s="141">
        <f t="shared" si="59"/>
        <v>8.9662742892247156</v>
      </c>
      <c r="AC48" s="141">
        <f t="shared" si="59"/>
        <v>8.9831373270429165</v>
      </c>
      <c r="AD48" s="141">
        <f t="shared" si="59"/>
        <v>9.0232520241826677</v>
      </c>
      <c r="AE48" s="141">
        <f t="shared" si="59"/>
        <v>9.0743825836189025</v>
      </c>
      <c r="AF48" s="141">
        <f t="shared" si="59"/>
        <v>9.130013373803882</v>
      </c>
      <c r="AG48" s="141">
        <f>IF(LEFT(A_PANEL!$V$171,2)*1=10,NA(),AG20)</f>
        <v>9.1756862184733237</v>
      </c>
      <c r="AH48" s="141">
        <f>IF(LEFT(A_PANEL!$V$171,2)*1=10,NA(),AH20)</f>
        <v>9.2046960824791775</v>
      </c>
      <c r="AI48" s="141">
        <f>IF(LEFT(A_PANEL!$V$171,2)*1=10,NA(),AI20)</f>
        <v>9.2427625202804684</v>
      </c>
      <c r="AJ48" s="141">
        <f>IF(LEFT(A_PANEL!$V$171,2)*1=10,NA(),AJ20)</f>
        <v>9.1153574874050118</v>
      </c>
      <c r="AK48" s="141">
        <f>IF(LEFT(A_PANEL!$V$171,2)*1=10,NA(),AK20)</f>
        <v>9.1809412781941813</v>
      </c>
    </row>
  </sheetData>
  <sheetProtection algorithmName="SHA-512" hashValue="8tbPGPnbiJsU5UpQJRylDnYMGg+s5Qy2FJaYsk5DlQD8w8E+gcWlITnl6QI0jM1u78VKEROMbmRYzVc0XCpMqg==" saltValue="nKK7Y6W4KRV5s4ShnboODQ==" spinCount="100000" sheet="1" objects="1" scenarios="1"/>
  <pageMargins left="0.7" right="0.7" top="0.75" bottom="0.75" header="0.3" footer="0.3"/>
  <drawing r:id="rId1"/>
  <extLst>
    <ext xmlns:x14="http://schemas.microsoft.com/office/spreadsheetml/2009/9/main" uri="{05C60535-1F16-4fd2-B633-F4F36F0B64E0}">
      <x14:sparklineGroups xmlns:xm="http://schemas.microsoft.com/office/excel/2006/main">
        <x14:sparklineGroup type="column" displayEmptyCellsAs="gap" xr2:uid="{4E2393FD-22E4-4987-836E-4D94A9C64C13}">
          <x14:colorSeries theme="0" tint="-0.499984740745262"/>
          <x14:colorNegative rgb="FFD00000"/>
          <x14:colorAxis rgb="FF000000"/>
          <x14:colorMarkers rgb="FFD00000"/>
          <x14:colorFirst rgb="FFD00000"/>
          <x14:colorLast rgb="FFD00000"/>
          <x14:colorHigh rgb="FFD00000"/>
          <x14:colorLow rgb="FFD00000"/>
          <x14:sparklines>
            <x14:sparkline>
              <xm:f>'2_Tarrifs'!S31:AK31</xm:f>
              <xm:sqref>K31</xm:sqref>
            </x14:sparkline>
          </x14:sparklines>
        </x14:sparklineGroup>
        <x14:sparklineGroup type="column" displayEmptyCellsAs="gap" xr2:uid="{170D36B1-F6B7-4DBE-AE77-9A22D62088FA}">
          <x14:colorSeries theme="0" tint="-0.499984740745262"/>
          <x14:colorNegative rgb="FFD00000"/>
          <x14:colorAxis rgb="FF000000"/>
          <x14:colorMarkers rgb="FFD00000"/>
          <x14:colorFirst rgb="FFD00000"/>
          <x14:colorLast rgb="FFD00000"/>
          <x14:colorHigh rgb="FFD00000"/>
          <x14:colorLow rgb="FFD00000"/>
          <x14:sparklines>
            <x14:sparkline>
              <xm:f>'2_Tarrifs'!S14:AK14</xm:f>
              <xm:sqref>K14</xm:sqref>
            </x14:sparkline>
          </x14:sparklines>
        </x14:sparklineGroup>
        <x14:sparklineGroup type="column" displayEmptyCellsAs="gap" xr2:uid="{0E8FBEB9-D71D-4188-91B1-206D899C2A59}">
          <x14:colorSeries theme="0" tint="-0.499984740745262"/>
          <x14:colorNegative rgb="FFD00000"/>
          <x14:colorAxis rgb="FF000000"/>
          <x14:colorMarkers rgb="FFD00000"/>
          <x14:colorFirst rgb="FFD00000"/>
          <x14:colorLast rgb="FFD00000"/>
          <x14:colorHigh rgb="FFD00000"/>
          <x14:colorLow rgb="FFD00000"/>
          <x14:sparklines>
            <x14:sparkline>
              <xm:f>'2_Tarrifs'!S16:AK16</xm:f>
              <xm:sqref>K16</xm:sqref>
            </x14:sparkline>
          </x14:sparklines>
        </x14:sparklineGroup>
        <x14:sparklineGroup type="column" displayEmptyCellsAs="gap" xr2:uid="{EBB2AE2B-FC36-4BAD-BE15-63BCC671A919}">
          <x14:colorSeries theme="0" tint="-0.499984740745262"/>
          <x14:colorNegative rgb="FFD00000"/>
          <x14:colorAxis rgb="FF000000"/>
          <x14:colorMarkers rgb="FFD00000"/>
          <x14:colorFirst rgb="FFD00000"/>
          <x14:colorLast rgb="FFD00000"/>
          <x14:colorHigh rgb="FFD00000"/>
          <x14:colorLow rgb="FFD00000"/>
          <x14:sparklines>
            <x14:sparkline>
              <xm:f>'2_Tarrifs'!S29:AK29</xm:f>
              <xm:sqref>K29</xm:sqref>
            </x14:sparkline>
          </x14:sparklines>
        </x14:sparklineGroup>
        <x14:sparklineGroup type="column" displayEmptyCellsAs="gap" xr2:uid="{E1415BA6-E881-4C50-93B5-C44AB4149139}">
          <x14:colorSeries theme="0" tint="-0.499984740745262"/>
          <x14:colorNegative rgb="FFD00000"/>
          <x14:colorAxis rgb="FF000000"/>
          <x14:colorMarkers rgb="FFD00000"/>
          <x14:colorFirst rgb="FFD00000"/>
          <x14:colorLast rgb="FFD00000"/>
          <x14:colorHigh rgb="FFD00000"/>
          <x14:colorLow rgb="FFD00000"/>
          <x14:sparklines>
            <x14:sparkline>
              <xm:f>'2_Tarrifs'!S22:AK22</xm:f>
              <xm:sqref>K22</xm:sqref>
            </x14:sparkline>
          </x14:sparklines>
        </x14:sparklineGroup>
        <x14:sparklineGroup type="column" displayEmptyCellsAs="gap" xr2:uid="{04FA1098-1BFF-4913-9B62-66E073742036}">
          <x14:colorSeries theme="0" tint="-0.499984740745262"/>
          <x14:colorNegative rgb="FFD00000"/>
          <x14:colorAxis rgb="FF000000"/>
          <x14:colorMarkers rgb="FFD00000"/>
          <x14:colorFirst rgb="FFD00000"/>
          <x14:colorLast rgb="FFD00000"/>
          <x14:colorHigh rgb="FFD00000"/>
          <x14:colorLow rgb="FFD00000"/>
          <x14:sparklines>
            <x14:sparkline>
              <xm:f>'2_Tarrifs'!S20:AK20</xm:f>
              <xm:sqref>K20</xm:sqref>
            </x14:sparkline>
          </x14:sparklines>
        </x14:sparklineGroup>
        <x14:sparklineGroup type="column" displayEmptyCellsAs="gap" xr2:uid="{82EDA273-6C99-4116-A69D-4028465C1326}">
          <x14:colorSeries theme="0" tint="-0.499984740745262"/>
          <x14:colorNegative rgb="FFD00000"/>
          <x14:colorAxis rgb="FF000000"/>
          <x14:colorMarkers rgb="FFD00000"/>
          <x14:colorFirst rgb="FFD00000"/>
          <x14:colorLast rgb="FFD00000"/>
          <x14:colorHigh rgb="FFD00000"/>
          <x14:colorLow rgb="FFD00000"/>
          <x14:sparklines>
            <x14:sparkline>
              <xm:f>'2_Tarrifs'!S43:AK43</xm:f>
              <xm:sqref>K43</xm:sqref>
            </x14:sparkline>
          </x14:sparklines>
        </x14:sparklineGroup>
        <x14:sparklineGroup type="column" displayEmptyCellsAs="gap" xr2:uid="{61637FB0-5EC2-4ACF-8D5F-143BC10C95D6}">
          <x14:colorSeries theme="0" tint="-0.499984740745262"/>
          <x14:colorNegative rgb="FFD00000"/>
          <x14:colorAxis rgb="FF000000"/>
          <x14:colorMarkers rgb="FFD00000"/>
          <x14:colorFirst rgb="FFD00000"/>
          <x14:colorLast rgb="FFD00000"/>
          <x14:colorHigh rgb="FFD00000"/>
          <x14:colorLow rgb="FFD00000"/>
          <x14:sparklines>
            <x14:sparkline>
              <xm:f>'2_Tarrifs'!S41:AK41</xm:f>
              <xm:sqref>K41</xm:sqref>
            </x14:sparkline>
          </x14:sparklines>
        </x14:sparklineGroup>
        <x14:sparklineGroup type="column" displayEmptyCellsAs="gap" xr2:uid="{765B794B-5F6C-487E-923D-0530A736450C}">
          <x14:colorSeries theme="0" tint="-0.499984740745262"/>
          <x14:colorNegative rgb="FFD00000"/>
          <x14:colorAxis rgb="FF000000"/>
          <x14:colorMarkers rgb="FFD00000"/>
          <x14:colorFirst rgb="FFD00000"/>
          <x14:colorLast rgb="FFD00000"/>
          <x14:colorHigh rgb="FFD00000"/>
          <x14:colorLow rgb="FFD00000"/>
          <x14:sparklines>
            <x14:sparkline>
              <xm:f>'2_Tarrifs'!S37:AK37</xm:f>
              <xm:sqref>K37</xm:sqref>
            </x14:sparkline>
          </x14:sparklines>
        </x14:sparklineGroup>
        <x14:sparklineGroup type="column" displayEmptyCellsAs="gap" xr2:uid="{D450032C-92B0-422A-8EBF-F246F94C3D8B}">
          <x14:colorSeries theme="0" tint="-0.499984740745262"/>
          <x14:colorNegative rgb="FFD00000"/>
          <x14:colorAxis rgb="FF000000"/>
          <x14:colorMarkers rgb="FFD00000"/>
          <x14:colorFirst rgb="FFD00000"/>
          <x14:colorLast rgb="FFD00000"/>
          <x14:colorHigh rgb="FFD00000"/>
          <x14:colorLow rgb="FFD00000"/>
          <x14:sparklines>
            <x14:sparkline>
              <xm:f>'2_Tarrifs'!S39:AK39</xm:f>
              <xm:sqref>K39</xm:sqref>
            </x14:sparkline>
          </x14:sparklines>
        </x14:sparklineGroup>
        <x14:sparklineGroup type="column" displayEmptyCellsAs="gap" xr2:uid="{E8193021-8D0F-416B-B9B9-D18A2DC6B5A9}">
          <x14:colorSeries theme="0" tint="-0.499984740745262"/>
          <x14:colorNegative rgb="FFD00000"/>
          <x14:colorAxis rgb="FF000000"/>
          <x14:colorMarkers rgb="FFD00000"/>
          <x14:colorFirst rgb="FFD00000"/>
          <x14:colorLast rgb="FFD00000"/>
          <x14:colorHigh rgb="FFD00000"/>
          <x14:colorLow rgb="FFD00000"/>
          <x14:sparklines>
            <x14:sparkline>
              <xm:f>'2_Tarrifs'!S33:AK33</xm:f>
              <xm:sqref>K33</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47B0A-FC34-4486-92F3-607F55C15E08}">
  <sheetPr codeName="Sheet8">
    <tabColor theme="8"/>
  </sheetPr>
  <dimension ref="A1:XFC446"/>
  <sheetViews>
    <sheetView showGridLines="0" zoomScale="55" zoomScaleNormal="55" workbookViewId="0">
      <pane activePane="bottomRight" state="frozen"/>
      <selection activeCell="XFD1" sqref="XFD1:XFD1048576"/>
    </sheetView>
  </sheetViews>
  <sheetFormatPr defaultColWidth="0" defaultRowHeight="15.75" zeroHeight="1" x14ac:dyDescent="0.3"/>
  <cols>
    <col min="1" max="1" width="8.7109375" style="7" hidden="1" customWidth="1"/>
    <col min="2" max="2" width="15.28515625" style="7" hidden="1" customWidth="1"/>
    <col min="3" max="3" width="37.7109375" style="7" hidden="1" customWidth="1"/>
    <col min="4" max="4" width="3.28515625" style="7" hidden="1" customWidth="1"/>
    <col min="5" max="5" width="4.85546875" style="7" hidden="1" customWidth="1"/>
    <col min="6" max="8" width="8.7109375" style="78" hidden="1" customWidth="1"/>
    <col min="9" max="9" width="30.5703125" style="78" hidden="1" customWidth="1"/>
    <col min="10" max="10" width="1.5703125" style="78" hidden="1" customWidth="1"/>
    <col min="11" max="11" width="10.5703125" style="78" hidden="1" customWidth="1"/>
    <col min="12" max="12" width="1.5703125" style="78" hidden="1" customWidth="1"/>
    <col min="13" max="14" width="10.5703125" style="78" hidden="1" customWidth="1"/>
    <col min="15" max="15" width="2.5703125" style="78" hidden="1" customWidth="1"/>
    <col min="16" max="16" width="10.5703125" style="78" hidden="1" customWidth="1"/>
    <col min="17" max="17" width="2.5703125" style="78" hidden="1" customWidth="1"/>
    <col min="18" max="37" width="10.5703125" style="78" hidden="1" customWidth="1"/>
    <col min="38" max="38" width="2.5703125" style="78" hidden="1" customWidth="1"/>
    <col min="39" max="16383" width="8.7109375" hidden="1"/>
    <col min="16384" max="16384" width="12.7109375" hidden="1" customWidth="1"/>
  </cols>
  <sheetData>
    <row r="1" spans="1:37" ht="16.5" hidden="1" thickBot="1" x14ac:dyDescent="0.35">
      <c r="A1" s="55" t="str">
        <f>Title!$J$31</f>
        <v>PL</v>
      </c>
      <c r="B1" s="55" t="str">
        <f>Title!B$1</f>
        <v>PL</v>
      </c>
      <c r="C1" s="55" t="str">
        <f>Title!C$1</f>
        <v>EN</v>
      </c>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7.25" hidden="1" thickTop="1" x14ac:dyDescent="0.3">
      <c r="A2" s="7" t="str">
        <f>IF($A$1=$C$1,$C2,$B2)</f>
        <v>Kalkulacje =&gt; zakładka wewnętrzna do uporządkowania</v>
      </c>
      <c r="B2" s="79" t="s">
        <v>309</v>
      </c>
      <c r="C2" s="79" t="s">
        <v>309</v>
      </c>
      <c r="F2" s="7"/>
      <c r="G2" s="7"/>
      <c r="H2" s="117" t="s">
        <v>391</v>
      </c>
      <c r="I2" s="117"/>
      <c r="J2" s="117"/>
      <c r="K2" s="117"/>
      <c r="L2" s="117"/>
      <c r="M2" s="117"/>
      <c r="N2" s="7"/>
      <c r="O2" s="7"/>
      <c r="P2" s="7"/>
      <c r="Q2" s="7"/>
      <c r="R2" s="7"/>
      <c r="S2" s="7"/>
      <c r="T2" s="7"/>
      <c r="U2" s="7"/>
      <c r="V2" s="7"/>
      <c r="W2" s="7"/>
      <c r="X2" s="7"/>
      <c r="Y2" s="7"/>
      <c r="Z2" s="7"/>
      <c r="AA2" s="7"/>
      <c r="AB2" s="7"/>
      <c r="AC2" s="7"/>
      <c r="AD2" s="7"/>
      <c r="AE2" s="7"/>
      <c r="AF2" s="7"/>
      <c r="AG2" s="7"/>
      <c r="AH2" s="7"/>
      <c r="AI2" s="7"/>
      <c r="AJ2" s="7"/>
      <c r="AK2" s="7"/>
    </row>
    <row r="3" spans="1:37" hidden="1" x14ac:dyDescent="0.3">
      <c r="A3" s="7" t="str">
        <f t="shared" ref="A3:A91" si="0">IF($A$1=$C$1,$C3,$B3)</f>
        <v>#</v>
      </c>
      <c r="B3" s="79" t="s">
        <v>90</v>
      </c>
      <c r="C3" s="79" t="s">
        <v>90</v>
      </c>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row>
    <row r="4" spans="1:37" hidden="1" x14ac:dyDescent="0.3">
      <c r="A4" s="7" t="str">
        <f t="shared" si="0"/>
        <v>Kategoria</v>
      </c>
      <c r="B4" s="79" t="s">
        <v>92</v>
      </c>
      <c r="C4" s="79" t="s">
        <v>92</v>
      </c>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row>
    <row r="5" spans="1:37" ht="17.25" hidden="1" customHeight="1" x14ac:dyDescent="0.3">
      <c r="A5" s="7" t="str">
        <f t="shared" si="0"/>
        <v>Jedn.</v>
      </c>
      <c r="B5" s="79" t="s">
        <v>94</v>
      </c>
      <c r="C5" s="79" t="s">
        <v>94</v>
      </c>
      <c r="D5" s="11"/>
      <c r="E5" s="11" t="str">
        <f>$A$3</f>
        <v>#</v>
      </c>
      <c r="F5" s="11" t="str">
        <f>A4</f>
        <v>Kategoria</v>
      </c>
      <c r="G5" s="11"/>
      <c r="H5" s="22"/>
      <c r="I5" s="11"/>
      <c r="J5" s="11"/>
      <c r="K5" s="11" t="s">
        <v>95</v>
      </c>
      <c r="L5" s="11"/>
      <c r="M5" s="11" t="str">
        <f>A_PANEL!A197</f>
        <v>Śr.2030-35</v>
      </c>
      <c r="N5" s="16">
        <f>A_PANEL!J184</f>
        <v>2030</v>
      </c>
      <c r="O5" s="11"/>
      <c r="P5" s="10" t="str">
        <f>A5</f>
        <v>Jedn.</v>
      </c>
      <c r="Q5" s="11"/>
      <c r="R5" s="16">
        <v>2025</v>
      </c>
      <c r="S5" s="16">
        <f>2026</f>
        <v>2026</v>
      </c>
      <c r="T5" s="16">
        <f>S5+1</f>
        <v>2027</v>
      </c>
      <c r="U5" s="16">
        <f t="shared" ref="U5:AB5" si="1">T5+1</f>
        <v>2028</v>
      </c>
      <c r="V5" s="16">
        <f t="shared" si="1"/>
        <v>2029</v>
      </c>
      <c r="W5" s="16">
        <f t="shared" si="1"/>
        <v>2030</v>
      </c>
      <c r="X5" s="16">
        <f t="shared" si="1"/>
        <v>2031</v>
      </c>
      <c r="Y5" s="16">
        <f t="shared" si="1"/>
        <v>2032</v>
      </c>
      <c r="Z5" s="16">
        <f t="shared" si="1"/>
        <v>2033</v>
      </c>
      <c r="AA5" s="16">
        <f t="shared" si="1"/>
        <v>2034</v>
      </c>
      <c r="AB5" s="16">
        <f t="shared" si="1"/>
        <v>2035</v>
      </c>
      <c r="AC5" s="16">
        <f t="shared" ref="AC5" si="2">AB5+1</f>
        <v>2036</v>
      </c>
      <c r="AD5" s="16">
        <f t="shared" ref="AD5" si="3">AC5+1</f>
        <v>2037</v>
      </c>
      <c r="AE5" s="16">
        <f t="shared" ref="AE5" si="4">AD5+1</f>
        <v>2038</v>
      </c>
      <c r="AF5" s="16">
        <f t="shared" ref="AF5" si="5">AE5+1</f>
        <v>2039</v>
      </c>
      <c r="AG5" s="16">
        <f t="shared" ref="AG5" si="6">AF5+1</f>
        <v>2040</v>
      </c>
      <c r="AH5" s="16">
        <f t="shared" ref="AH5" si="7">AG5+1</f>
        <v>2041</v>
      </c>
      <c r="AI5" s="16">
        <f t="shared" ref="AI5" si="8">AH5+1</f>
        <v>2042</v>
      </c>
      <c r="AJ5" s="16">
        <f t="shared" ref="AJ5" si="9">AI5+1</f>
        <v>2043</v>
      </c>
      <c r="AK5" s="16">
        <f t="shared" ref="AK5" si="10">AJ5+1</f>
        <v>2044</v>
      </c>
    </row>
    <row r="6" spans="1:37" ht="3" hidden="1" customHeight="1" x14ac:dyDescent="0.3">
      <c r="A6" s="7">
        <f t="shared" si="0"/>
        <v>0</v>
      </c>
      <c r="B6" s="79"/>
      <c r="C6" s="79"/>
      <c r="E6" s="17"/>
    </row>
    <row r="7" spans="1:37" ht="3" hidden="1" customHeight="1" x14ac:dyDescent="0.3">
      <c r="A7" s="7">
        <f t="shared" si="0"/>
        <v>0</v>
      </c>
      <c r="B7" s="79"/>
      <c r="C7" s="79"/>
    </row>
    <row r="8" spans="1:37" ht="15" hidden="1" customHeight="1" x14ac:dyDescent="0.3">
      <c r="A8" s="7" t="str">
        <f t="shared" si="0"/>
        <v>Parametry bazowe</v>
      </c>
      <c r="B8" s="79" t="s">
        <v>140</v>
      </c>
      <c r="C8" s="79" t="s">
        <v>140</v>
      </c>
      <c r="D8" s="14"/>
      <c r="E8" s="14" t="s">
        <v>96</v>
      </c>
      <c r="F8" s="14" t="str">
        <f>A8</f>
        <v>Parametry bazowe</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row>
    <row r="9" spans="1:37" hidden="1" x14ac:dyDescent="0.3">
      <c r="A9" s="7">
        <f t="shared" si="0"/>
        <v>0</v>
      </c>
      <c r="B9" s="79"/>
      <c r="C9" s="79"/>
    </row>
    <row r="10" spans="1:37" hidden="1" x14ac:dyDescent="0.3">
      <c r="A10" s="7" t="str">
        <f t="shared" si="0"/>
        <v>Scenariusz Bazowy GAZ-SYSTEM</v>
      </c>
      <c r="B10" s="79" t="s">
        <v>26</v>
      </c>
      <c r="C10" s="79" t="s">
        <v>26</v>
      </c>
      <c r="D10" s="17"/>
      <c r="E10" s="31" t="str">
        <f>A10</f>
        <v>Scenariusz Bazowy GAZ-SYSTEM</v>
      </c>
      <c r="F10" s="31"/>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row>
    <row r="11" spans="1:37" ht="3" hidden="1" customHeight="1" x14ac:dyDescent="0.3">
      <c r="B11" s="79"/>
      <c r="C11" s="79"/>
      <c r="E11" s="81"/>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row>
    <row r="12" spans="1:37" ht="12" hidden="1" customHeight="1" x14ac:dyDescent="0.3">
      <c r="A12" s="7" t="str">
        <f t="shared" si="0"/>
        <v>Przychód regulowany</v>
      </c>
      <c r="B12" s="79" t="s">
        <v>161</v>
      </c>
      <c r="C12" s="79" t="s">
        <v>161</v>
      </c>
      <c r="D12" s="15"/>
      <c r="E12" s="27" t="s">
        <v>20</v>
      </c>
      <c r="F12" s="27" t="str">
        <f>A12</f>
        <v>Przychód regulowany</v>
      </c>
      <c r="G12" s="28"/>
      <c r="H12" s="28"/>
      <c r="I12" s="28"/>
      <c r="J12" s="28"/>
      <c r="K12" s="27"/>
      <c r="L12" s="28"/>
      <c r="M12" s="42">
        <f>AVERAGEIFS($S12:$AB12,$S$5:$AB$5,"&gt;="&amp;A_PANEL!$J$188,$S$5:$AB$5,"&lt;="&amp;A_PANEL!$J$190)</f>
        <v>1850.5981798606135</v>
      </c>
      <c r="N12" s="42">
        <f>SUMIF($S$5:$AB$5,N$5,S12:AB12)</f>
        <v>1849.2693601262306</v>
      </c>
      <c r="O12" s="29"/>
      <c r="P12" s="27" t="s">
        <v>162</v>
      </c>
      <c r="Q12" s="27"/>
      <c r="R12" s="27"/>
      <c r="S12" s="120"/>
      <c r="T12" s="120"/>
      <c r="U12" s="42">
        <f>U51+U53</f>
        <v>1418.2745976659917</v>
      </c>
      <c r="V12" s="42">
        <f t="shared" ref="V12:AK12" si="11">V51+V53</f>
        <v>1412.4532029307347</v>
      </c>
      <c r="W12" s="42">
        <f t="shared" si="11"/>
        <v>1849.2693601262306</v>
      </c>
      <c r="X12" s="42">
        <f t="shared" si="11"/>
        <v>1847.8528692426712</v>
      </c>
      <c r="Y12" s="42">
        <f t="shared" si="11"/>
        <v>1850.6389348104549</v>
      </c>
      <c r="Z12" s="42">
        <f t="shared" si="11"/>
        <v>1845.6767333096104</v>
      </c>
      <c r="AA12" s="42">
        <f t="shared" si="11"/>
        <v>1851.7668400877701</v>
      </c>
      <c r="AB12" s="42">
        <f t="shared" si="11"/>
        <v>1858.3843415869446</v>
      </c>
      <c r="AC12" s="42">
        <f t="shared" si="11"/>
        <v>1864.159023730861</v>
      </c>
      <c r="AD12" s="42">
        <f t="shared" si="11"/>
        <v>1870.1937651054959</v>
      </c>
      <c r="AE12" s="42">
        <f t="shared" si="11"/>
        <v>1880.7912806362297</v>
      </c>
      <c r="AF12" s="42">
        <f t="shared" si="11"/>
        <v>1892.3215312236018</v>
      </c>
      <c r="AG12" s="42">
        <f t="shared" si="11"/>
        <v>1904.1163059588425</v>
      </c>
      <c r="AH12" s="42">
        <f t="shared" si="11"/>
        <v>1907.8005553882163</v>
      </c>
      <c r="AI12" s="42">
        <f t="shared" si="11"/>
        <v>1915.6903510455861</v>
      </c>
      <c r="AJ12" s="42">
        <f t="shared" si="11"/>
        <v>1889.2838960903036</v>
      </c>
      <c r="AK12" s="42">
        <f t="shared" si="11"/>
        <v>1905.2068232961865</v>
      </c>
    </row>
    <row r="13" spans="1:37" ht="3" hidden="1" customHeight="1" x14ac:dyDescent="0.3">
      <c r="A13" s="7">
        <f t="shared" si="0"/>
        <v>0</v>
      </c>
      <c r="B13" s="79"/>
      <c r="C13" s="79"/>
      <c r="E13" s="81"/>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row>
    <row r="14" spans="1:37" ht="12" hidden="1" customHeight="1" x14ac:dyDescent="0.3">
      <c r="A14" s="7" t="str">
        <f t="shared" si="0"/>
        <v>Zakontraktowana moc regazyfikacji Terminalu FSRU-2 (uroczniona)</v>
      </c>
      <c r="B14" s="79" t="s">
        <v>151</v>
      </c>
      <c r="C14" s="79" t="s">
        <v>151</v>
      </c>
      <c r="E14" s="27" t="s">
        <v>30</v>
      </c>
      <c r="F14" s="27" t="str">
        <f>A14</f>
        <v>Zakontraktowana moc regazyfikacji Terminalu FSRU-2 (uroczniona)</v>
      </c>
      <c r="G14" s="28"/>
      <c r="H14" s="28"/>
      <c r="I14" s="28"/>
      <c r="J14" s="28"/>
      <c r="K14" s="27"/>
      <c r="L14" s="28"/>
      <c r="M14" s="30">
        <f>AVERAGEIFS($S14:$AB14,$S$5:$AB$5,"&gt;="&amp;A_PANEL!$J$188,$S$5:$AB$5,"&lt;="&amp;A_PANEL!$J$190)</f>
        <v>207.30612282800007</v>
      </c>
      <c r="N14" s="30">
        <f>SUMIF($S$5:$AB$5,N$5,S14:AB14)</f>
        <v>207.26382906000006</v>
      </c>
      <c r="O14" s="29"/>
      <c r="P14" s="27" t="s">
        <v>110</v>
      </c>
      <c r="Q14" s="27"/>
      <c r="R14" s="27"/>
      <c r="S14" s="120"/>
      <c r="T14" s="120"/>
      <c r="U14" s="42">
        <f>U56</f>
        <v>157.00340841600004</v>
      </c>
      <c r="V14" s="42">
        <f t="shared" ref="V14:AK14" si="12">V56</f>
        <v>156.74964580800005</v>
      </c>
      <c r="W14" s="42">
        <f t="shared" si="12"/>
        <v>207.26382906000006</v>
      </c>
      <c r="X14" s="42">
        <f t="shared" si="12"/>
        <v>207.26382906000006</v>
      </c>
      <c r="Y14" s="42">
        <f t="shared" si="12"/>
        <v>207.51759166800005</v>
      </c>
      <c r="Z14" s="42">
        <f t="shared" si="12"/>
        <v>207.26382906000006</v>
      </c>
      <c r="AA14" s="42">
        <f t="shared" si="12"/>
        <v>207.26382906000006</v>
      </c>
      <c r="AB14" s="42">
        <f t="shared" si="12"/>
        <v>207.26382906000003</v>
      </c>
      <c r="AC14" s="42">
        <f t="shared" si="12"/>
        <v>207.51759166800005</v>
      </c>
      <c r="AD14" s="42">
        <f t="shared" si="12"/>
        <v>207.26382906000003</v>
      </c>
      <c r="AE14" s="42">
        <f t="shared" si="12"/>
        <v>207.26382906000006</v>
      </c>
      <c r="AF14" s="42">
        <f t="shared" si="12"/>
        <v>207.26382906000006</v>
      </c>
      <c r="AG14" s="42">
        <f t="shared" si="12"/>
        <v>207.51759166800005</v>
      </c>
      <c r="AH14" s="42">
        <f t="shared" si="12"/>
        <v>207.26382906000006</v>
      </c>
      <c r="AI14" s="42">
        <f t="shared" si="12"/>
        <v>207.26382906000006</v>
      </c>
      <c r="AJ14" s="42">
        <f t="shared" si="12"/>
        <v>207.26382906000006</v>
      </c>
      <c r="AK14" s="42">
        <f t="shared" si="12"/>
        <v>207.51759166800005</v>
      </c>
    </row>
    <row r="15" spans="1:37" ht="3" hidden="1" customHeight="1" x14ac:dyDescent="0.3">
      <c r="A15" s="7">
        <f t="shared" si="0"/>
        <v>0</v>
      </c>
      <c r="B15" s="79"/>
      <c r="C15" s="79"/>
      <c r="E15" s="81"/>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row>
    <row r="16" spans="1:37" ht="12" hidden="1" customHeight="1" x14ac:dyDescent="0.3">
      <c r="A16" s="7" t="str">
        <f t="shared" si="0"/>
        <v>Uśredniona stawka opłaty za regazyfikację</v>
      </c>
      <c r="B16" s="79" t="s">
        <v>127</v>
      </c>
      <c r="C16" s="79" t="s">
        <v>127</v>
      </c>
      <c r="E16" s="27" t="s">
        <v>54</v>
      </c>
      <c r="F16" s="27" t="str">
        <f>A16</f>
        <v>Uśredniona stawka opłaty za regazyfikację</v>
      </c>
      <c r="G16" s="28"/>
      <c r="H16" s="28"/>
      <c r="I16" s="28"/>
      <c r="J16" s="28"/>
      <c r="K16" s="27"/>
      <c r="L16" s="28"/>
      <c r="M16" s="30">
        <f>AVERAGEIFS($S16:$AB16,$S$5:$AB$5,"&gt;="&amp;A_PANEL!$J$188,$S$5:$AB$5,"&lt;="&amp;A_PANEL!$J$190)</f>
        <v>8.926888078009684</v>
      </c>
      <c r="N16" s="30">
        <f>SUMIF($S$5:$AB$5,N$5,S16:AB16)</f>
        <v>8.9222966135151935</v>
      </c>
      <c r="O16" s="29"/>
      <c r="P16" s="27" t="s">
        <v>53</v>
      </c>
      <c r="Q16" s="27"/>
      <c r="R16" s="27"/>
      <c r="S16" s="120"/>
      <c r="T16" s="120"/>
      <c r="U16" s="30">
        <f t="shared" ref="U16:AK16" si="13">IFERROR(U12/U14,"")</f>
        <v>9.0334000514695632</v>
      </c>
      <c r="V16" s="30">
        <f t="shared" si="13"/>
        <v>9.0108860894066982</v>
      </c>
      <c r="W16" s="30">
        <f>IFERROR(W12/W14,"")</f>
        <v>8.9222966135151935</v>
      </c>
      <c r="X16" s="30">
        <f t="shared" si="13"/>
        <v>8.9154623728761813</v>
      </c>
      <c r="Y16" s="30">
        <f t="shared" si="13"/>
        <v>8.9179857954945128</v>
      </c>
      <c r="Z16" s="30">
        <f t="shared" si="13"/>
        <v>8.9049630207078341</v>
      </c>
      <c r="AA16" s="30">
        <f t="shared" si="13"/>
        <v>8.9343463762396702</v>
      </c>
      <c r="AB16" s="30">
        <f t="shared" si="13"/>
        <v>8.9662742892247156</v>
      </c>
      <c r="AC16" s="30">
        <f t="shared" si="13"/>
        <v>8.9831373270429147</v>
      </c>
      <c r="AD16" s="30">
        <f t="shared" si="13"/>
        <v>9.0232520241826677</v>
      </c>
      <c r="AE16" s="30">
        <f t="shared" si="13"/>
        <v>9.0743825836189007</v>
      </c>
      <c r="AF16" s="30">
        <f t="shared" si="13"/>
        <v>9.1300133738038802</v>
      </c>
      <c r="AG16" s="30">
        <f t="shared" si="13"/>
        <v>9.1756862184733237</v>
      </c>
      <c r="AH16" s="30">
        <f t="shared" si="13"/>
        <v>9.2046960824791757</v>
      </c>
      <c r="AI16" s="30">
        <f t="shared" si="13"/>
        <v>9.2427625202804666</v>
      </c>
      <c r="AJ16" s="30">
        <f t="shared" si="13"/>
        <v>9.1153574874050101</v>
      </c>
      <c r="AK16" s="30">
        <f t="shared" si="13"/>
        <v>9.1809412781941813</v>
      </c>
    </row>
    <row r="17" spans="1:37" ht="3" hidden="1" customHeight="1" x14ac:dyDescent="0.3">
      <c r="A17" s="7">
        <f t="shared" si="0"/>
        <v>0</v>
      </c>
      <c r="B17" s="79"/>
      <c r="C17" s="79"/>
      <c r="E17" s="81"/>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row>
    <row r="18" spans="1:37" ht="12" hidden="1" customHeight="1" x14ac:dyDescent="0.3">
      <c r="A18" s="7" t="str">
        <f t="shared" si="0"/>
        <v>Uśredniona stawka opłaty za regazyfikację (GWARANCJA)</v>
      </c>
      <c r="B18" s="79" t="s">
        <v>282</v>
      </c>
      <c r="C18" s="79" t="s">
        <v>282</v>
      </c>
      <c r="E18" s="27" t="s">
        <v>89</v>
      </c>
      <c r="F18" s="27" t="str">
        <f>A18</f>
        <v>Uśredniona stawka opłaty za regazyfikację (GWARANCJA)</v>
      </c>
      <c r="G18" s="28"/>
      <c r="H18" s="28"/>
      <c r="I18" s="28"/>
      <c r="J18" s="28"/>
      <c r="K18" s="27"/>
      <c r="L18" s="28"/>
      <c r="M18" s="30">
        <f>AVERAGEIFS($S18:$AB18,$S$5:$AB$5,"&gt;="&amp;A_PANEL!$J$188,$S$5:$AB$5,"&lt;="&amp;A_PANEL!$J$190)</f>
        <v>8.9268880780096875</v>
      </c>
      <c r="N18" s="30">
        <f>SUMIF($S$5:$AB$5,N$5,S18:AB18)</f>
        <v>8.9222966135151953</v>
      </c>
      <c r="O18" s="29"/>
      <c r="P18" s="27" t="s">
        <v>53</v>
      </c>
      <c r="Q18" s="27"/>
      <c r="R18" s="27"/>
      <c r="S18" s="120"/>
      <c r="T18" s="120"/>
      <c r="U18" s="120"/>
      <c r="V18" s="120"/>
      <c r="W18" s="30">
        <f>W63/'2_Tarrifs'!W43</f>
        <v>8.9222966135151953</v>
      </c>
      <c r="X18" s="30">
        <f>X63/'2_Tarrifs'!X43</f>
        <v>8.9154623728761813</v>
      </c>
      <c r="Y18" s="30">
        <f>Y63/'2_Tarrifs'!Y43</f>
        <v>8.9179857954945145</v>
      </c>
      <c r="Z18" s="30">
        <f>Z63/'2_Tarrifs'!Z43</f>
        <v>8.9049630207078359</v>
      </c>
      <c r="AA18" s="30">
        <f>AA63/'2_Tarrifs'!AA43</f>
        <v>8.934346376239672</v>
      </c>
      <c r="AB18" s="30">
        <f>AB63/'2_Tarrifs'!AB43</f>
        <v>8.9662742892247156</v>
      </c>
      <c r="AC18" s="30">
        <f>AC63/'2_Tarrifs'!AC43</f>
        <v>8.9831373270429165</v>
      </c>
      <c r="AD18" s="30">
        <f>AD63/'2_Tarrifs'!AD43</f>
        <v>9.0232520241826677</v>
      </c>
      <c r="AE18" s="30">
        <f>AE63/'2_Tarrifs'!AE43</f>
        <v>9.0743825836189025</v>
      </c>
      <c r="AF18" s="30">
        <f>AF63/'2_Tarrifs'!AF43</f>
        <v>9.130013373803882</v>
      </c>
      <c r="AG18" s="30">
        <f>AG63/'2_Tarrifs'!AG43</f>
        <v>9.1756862184733237</v>
      </c>
      <c r="AH18" s="30">
        <f>AH63/'2_Tarrifs'!AH43</f>
        <v>9.2046960824791775</v>
      </c>
      <c r="AI18" s="30">
        <f>AI63/'2_Tarrifs'!AI43</f>
        <v>9.2427625202804684</v>
      </c>
      <c r="AJ18" s="30">
        <f>AJ63/'2_Tarrifs'!AJ43</f>
        <v>9.1153574874050118</v>
      </c>
      <c r="AK18" s="30">
        <f>AK63/'2_Tarrifs'!AK43</f>
        <v>9.1809412781941813</v>
      </c>
    </row>
    <row r="19" spans="1:37" hidden="1" x14ac:dyDescent="0.3">
      <c r="A19" s="7">
        <f t="shared" si="0"/>
        <v>0</v>
      </c>
      <c r="B19" s="79"/>
      <c r="C19" s="79"/>
      <c r="W19" s="143"/>
      <c r="X19" s="143"/>
      <c r="Y19" s="143"/>
      <c r="Z19" s="143"/>
      <c r="AA19" s="143"/>
      <c r="AB19" s="143"/>
      <c r="AC19" s="143"/>
      <c r="AD19" s="143"/>
      <c r="AE19" s="143"/>
      <c r="AF19" s="143"/>
      <c r="AG19" s="143"/>
      <c r="AH19" s="143"/>
      <c r="AI19" s="143"/>
      <c r="AJ19" s="143"/>
      <c r="AK19" s="143"/>
    </row>
    <row r="20" spans="1:37" ht="11.1" hidden="1" customHeight="1" x14ac:dyDescent="0.3">
      <c r="A20" s="7" t="str">
        <f t="shared" si="0"/>
        <v>Inflacja</v>
      </c>
      <c r="B20" s="79" t="s">
        <v>34</v>
      </c>
      <c r="C20" s="79" t="s">
        <v>34</v>
      </c>
      <c r="D20" s="17"/>
      <c r="E20" s="17" t="s">
        <v>20</v>
      </c>
      <c r="F20" s="17" t="str">
        <f>A20</f>
        <v>Inflacja</v>
      </c>
      <c r="G20" s="17"/>
      <c r="H20" s="17"/>
      <c r="I20" s="17"/>
      <c r="J20" s="17"/>
      <c r="K20" s="17"/>
      <c r="L20" s="18"/>
      <c r="O20" s="19"/>
      <c r="P20" s="17"/>
      <c r="Q20" s="17"/>
      <c r="R20" s="17"/>
    </row>
    <row r="21" spans="1:37" ht="3" hidden="1" customHeight="1" x14ac:dyDescent="0.3">
      <c r="A21" s="7">
        <f t="shared" si="0"/>
        <v>0</v>
      </c>
      <c r="B21" s="79"/>
      <c r="C21" s="79"/>
    </row>
    <row r="22" spans="1:37" ht="12" hidden="1" customHeight="1" x14ac:dyDescent="0.3">
      <c r="A22" s="7" t="str">
        <f t="shared" si="0"/>
        <v>Inflacja PLN</v>
      </c>
      <c r="B22" s="79" t="s">
        <v>98</v>
      </c>
      <c r="C22" s="79" t="s">
        <v>98</v>
      </c>
      <c r="D22" s="15"/>
      <c r="E22" s="15" t="s">
        <v>135</v>
      </c>
      <c r="F22" s="15" t="str">
        <f>A22</f>
        <v>Inflacja PLN</v>
      </c>
      <c r="G22" s="15"/>
      <c r="H22" s="15"/>
      <c r="I22" s="15"/>
      <c r="J22" s="15"/>
      <c r="K22" s="17"/>
      <c r="L22" s="15"/>
      <c r="M22" s="135">
        <f>AVERAGEIFS($S22:$AB22,$S$5:$AB$5,"&gt;="&amp;A_PANEL!$J$188,$S$5:$AB$5,"&lt;="&amp;A_PANEL!$J$190)</f>
        <v>2.4999999999999998E-2</v>
      </c>
      <c r="N22" s="135">
        <f>SUMIF($S$5:$AB$5,N$5,S22:AB22)</f>
        <v>2.5000000000000001E-2</v>
      </c>
      <c r="O22" s="19"/>
      <c r="P22" s="15" t="s">
        <v>50</v>
      </c>
      <c r="Q22" s="17"/>
      <c r="R22" s="17"/>
      <c r="S22" s="144">
        <v>3.0099999999999998E-2</v>
      </c>
      <c r="T22" s="144">
        <v>2.87E-2</v>
      </c>
      <c r="U22" s="144">
        <v>2.7200000000000002E-2</v>
      </c>
      <c r="V22" s="144">
        <v>2.5000000000000001E-2</v>
      </c>
      <c r="W22" s="144">
        <v>2.5000000000000001E-2</v>
      </c>
      <c r="X22" s="144">
        <v>2.5000000000000001E-2</v>
      </c>
      <c r="Y22" s="144">
        <v>2.5000000000000001E-2</v>
      </c>
      <c r="Z22" s="144">
        <v>2.5000000000000001E-2</v>
      </c>
      <c r="AA22" s="144">
        <v>2.5000000000000001E-2</v>
      </c>
      <c r="AB22" s="144">
        <v>2.5000000000000001E-2</v>
      </c>
      <c r="AC22" s="144">
        <v>2.5000000000000001E-2</v>
      </c>
      <c r="AD22" s="144">
        <v>2.5000000000000001E-2</v>
      </c>
      <c r="AE22" s="144">
        <v>2.5000000000000001E-2</v>
      </c>
      <c r="AF22" s="144">
        <v>2.5000000000000001E-2</v>
      </c>
      <c r="AG22" s="144">
        <v>2.5000000000000001E-2</v>
      </c>
      <c r="AH22" s="144">
        <v>2.5000000000000001E-2</v>
      </c>
      <c r="AI22" s="144">
        <v>2.5000000000000001E-2</v>
      </c>
      <c r="AJ22" s="144">
        <v>2.5000000000000001E-2</v>
      </c>
      <c r="AK22" s="144">
        <v>2.5000000000000001E-2</v>
      </c>
    </row>
    <row r="23" spans="1:37" ht="3" hidden="1" customHeight="1" x14ac:dyDescent="0.3">
      <c r="B23" s="79"/>
      <c r="C23" s="79"/>
    </row>
    <row r="24" spans="1:37" ht="12" hidden="1" customHeight="1" x14ac:dyDescent="0.3">
      <c r="A24" s="7" t="str">
        <f t="shared" si="0"/>
        <v>Infacja USD</v>
      </c>
      <c r="B24" s="79" t="s">
        <v>145</v>
      </c>
      <c r="C24" s="79" t="s">
        <v>145</v>
      </c>
      <c r="E24" s="15" t="s">
        <v>136</v>
      </c>
      <c r="F24" s="15" t="str">
        <f>A24</f>
        <v>Infacja USD</v>
      </c>
      <c r="G24" s="17"/>
      <c r="H24" s="17"/>
      <c r="I24" s="17"/>
      <c r="J24" s="17"/>
      <c r="K24" s="17"/>
      <c r="L24" s="18"/>
      <c r="M24" s="135">
        <f>AVERAGEIFS($S24:$AB24,$S$5:$AB$5,"&gt;="&amp;A_PANEL!$J$188,$S$5:$AB$5,"&lt;="&amp;A_PANEL!$J$190)</f>
        <v>2.2249999999999995E-2</v>
      </c>
      <c r="N24" s="135">
        <f>SUMIF($S$5:$AB$5,N$5,S24:AB24)</f>
        <v>2.29E-2</v>
      </c>
      <c r="O24" s="19"/>
      <c r="P24" s="15" t="s">
        <v>50</v>
      </c>
      <c r="Q24" s="17"/>
      <c r="R24" s="17"/>
      <c r="S24" s="144">
        <v>2.7000000000000003E-2</v>
      </c>
      <c r="T24" s="144">
        <v>2.3E-2</v>
      </c>
      <c r="U24" s="144">
        <v>2.4799999999999999E-2</v>
      </c>
      <c r="V24" s="144">
        <v>2.3E-2</v>
      </c>
      <c r="W24" s="144">
        <v>2.29E-2</v>
      </c>
      <c r="X24" s="144">
        <v>2.2200000000000001E-2</v>
      </c>
      <c r="Y24" s="144">
        <v>2.2099999999999998E-2</v>
      </c>
      <c r="Z24" s="144">
        <v>2.2099999999999998E-2</v>
      </c>
      <c r="AA24" s="144">
        <v>2.2099999999999998E-2</v>
      </c>
      <c r="AB24" s="144">
        <v>2.2099999999999998E-2</v>
      </c>
      <c r="AC24" s="144">
        <v>2.2099999999999998E-2</v>
      </c>
      <c r="AD24" s="144">
        <v>2.2099999999999998E-2</v>
      </c>
      <c r="AE24" s="144">
        <v>2.2099999999999998E-2</v>
      </c>
      <c r="AF24" s="144">
        <v>2.2099999999999998E-2</v>
      </c>
      <c r="AG24" s="144">
        <v>2.2099999999999998E-2</v>
      </c>
      <c r="AH24" s="144">
        <v>2.2099999999999998E-2</v>
      </c>
      <c r="AI24" s="144">
        <v>2.2099999999999998E-2</v>
      </c>
      <c r="AJ24" s="144">
        <v>2.2099999999999998E-2</v>
      </c>
      <c r="AK24" s="144">
        <v>2.2099999999999998E-2</v>
      </c>
    </row>
    <row r="25" spans="1:37" hidden="1" x14ac:dyDescent="0.3">
      <c r="A25" s="7">
        <f t="shared" si="0"/>
        <v>0</v>
      </c>
      <c r="B25" s="79"/>
      <c r="C25" s="79"/>
    </row>
    <row r="26" spans="1:37" ht="11.1" hidden="1" customHeight="1" x14ac:dyDescent="0.3">
      <c r="A26" s="7" t="str">
        <f t="shared" si="0"/>
        <v>Kursy walut</v>
      </c>
      <c r="B26" s="79" t="s">
        <v>35</v>
      </c>
      <c r="C26" s="79" t="s">
        <v>35</v>
      </c>
      <c r="D26" s="17"/>
      <c r="E26" s="17" t="s">
        <v>30</v>
      </c>
      <c r="F26" s="17" t="str">
        <f>A26</f>
        <v>Kursy walut</v>
      </c>
      <c r="G26" s="17"/>
      <c r="H26" s="17"/>
      <c r="I26" s="17"/>
      <c r="J26" s="17"/>
      <c r="K26" s="17"/>
      <c r="L26" s="18"/>
      <c r="O26" s="19"/>
      <c r="P26" s="17"/>
      <c r="Q26" s="17"/>
      <c r="R26" s="17"/>
    </row>
    <row r="27" spans="1:37" ht="3" hidden="1" customHeight="1" x14ac:dyDescent="0.3">
      <c r="A27" s="7">
        <f t="shared" si="0"/>
        <v>0</v>
      </c>
      <c r="B27" s="79"/>
      <c r="C27" s="79"/>
    </row>
    <row r="28" spans="1:37" ht="12" hidden="1" customHeight="1" x14ac:dyDescent="0.3">
      <c r="A28" s="7" t="str">
        <f t="shared" si="0"/>
        <v>Kurs USD/PLN</v>
      </c>
      <c r="B28" s="79" t="s">
        <v>100</v>
      </c>
      <c r="C28" s="79" t="s">
        <v>100</v>
      </c>
      <c r="D28" s="15"/>
      <c r="E28" s="15" t="s">
        <v>137</v>
      </c>
      <c r="F28" s="15" t="str">
        <f>A28</f>
        <v>Kurs USD/PLN</v>
      </c>
      <c r="G28" s="15"/>
      <c r="H28" s="15"/>
      <c r="I28" s="15"/>
      <c r="J28" s="15"/>
      <c r="K28" s="17"/>
      <c r="L28" s="15"/>
      <c r="M28" s="25">
        <f>AVERAGEIFS($S28:$AB28,$S$5:$AB$5,"&gt;="&amp;A_PANEL!$J$188,$S$5:$AB$5,"&lt;="&amp;A_PANEL!$J$190)</f>
        <v>3.9</v>
      </c>
      <c r="N28" s="25">
        <f>SUMIF($S$5:$AB$5,N$5,S28:AB28)</f>
        <v>3.9</v>
      </c>
      <c r="O28" s="19"/>
      <c r="P28" s="15" t="s">
        <v>37</v>
      </c>
      <c r="Q28" s="17"/>
      <c r="R28" s="17"/>
      <c r="S28" s="126">
        <v>3.9</v>
      </c>
      <c r="T28" s="126">
        <v>3.9</v>
      </c>
      <c r="U28" s="126">
        <v>3.9</v>
      </c>
      <c r="V28" s="126">
        <v>3.9</v>
      </c>
      <c r="W28" s="126">
        <v>3.9</v>
      </c>
      <c r="X28" s="126">
        <v>3.9</v>
      </c>
      <c r="Y28" s="126">
        <v>3.9</v>
      </c>
      <c r="Z28" s="126">
        <v>3.9</v>
      </c>
      <c r="AA28" s="126">
        <v>3.9</v>
      </c>
      <c r="AB28" s="126">
        <v>3.9</v>
      </c>
      <c r="AC28" s="126">
        <v>3.9</v>
      </c>
      <c r="AD28" s="126">
        <v>3.9</v>
      </c>
      <c r="AE28" s="126">
        <v>3.9</v>
      </c>
      <c r="AF28" s="126">
        <v>3.9</v>
      </c>
      <c r="AG28" s="126">
        <v>3.9</v>
      </c>
      <c r="AH28" s="126">
        <v>3.9</v>
      </c>
      <c r="AI28" s="126">
        <v>3.9</v>
      </c>
      <c r="AJ28" s="126">
        <v>3.9</v>
      </c>
      <c r="AK28" s="126">
        <v>3.9</v>
      </c>
    </row>
    <row r="29" spans="1:37" ht="3" hidden="1" customHeight="1" x14ac:dyDescent="0.3">
      <c r="B29" s="79"/>
      <c r="C29" s="79"/>
    </row>
    <row r="30" spans="1:37" ht="12" hidden="1" customHeight="1" x14ac:dyDescent="0.3">
      <c r="A30" s="7" t="str">
        <f t="shared" si="0"/>
        <v>Kurs EUR/PLN</v>
      </c>
      <c r="B30" s="79" t="s">
        <v>101</v>
      </c>
      <c r="C30" s="79" t="s">
        <v>101</v>
      </c>
      <c r="E30" s="15" t="s">
        <v>138</v>
      </c>
      <c r="F30" s="15" t="str">
        <f>A30</f>
        <v>Kurs EUR/PLN</v>
      </c>
      <c r="G30" s="17"/>
      <c r="H30" s="17"/>
      <c r="I30" s="17"/>
      <c r="J30" s="17"/>
      <c r="K30" s="17"/>
      <c r="L30" s="18"/>
      <c r="M30" s="25">
        <f>AVERAGEIFS($S30:$AB30,$S$5:$AB$5,"&gt;="&amp;A_PANEL!$J$188,$S$5:$AB$5,"&lt;="&amp;A_PANEL!$J$190)</f>
        <v>4.3</v>
      </c>
      <c r="N30" s="25">
        <f>SUMIF($S$5:$AB$5,N$5,S30:AB30)</f>
        <v>4.3</v>
      </c>
      <c r="O30" s="19"/>
      <c r="P30" s="15" t="s">
        <v>38</v>
      </c>
      <c r="Q30" s="17"/>
      <c r="R30" s="17"/>
      <c r="S30" s="126">
        <v>4.3</v>
      </c>
      <c r="T30" s="126">
        <v>4.3</v>
      </c>
      <c r="U30" s="126">
        <v>4.3</v>
      </c>
      <c r="V30" s="126">
        <v>4.3</v>
      </c>
      <c r="W30" s="126">
        <v>4.3</v>
      </c>
      <c r="X30" s="126">
        <v>4.3</v>
      </c>
      <c r="Y30" s="126">
        <v>4.3</v>
      </c>
      <c r="Z30" s="126">
        <v>4.3</v>
      </c>
      <c r="AA30" s="126">
        <v>4.3</v>
      </c>
      <c r="AB30" s="126">
        <v>4.3</v>
      </c>
      <c r="AC30" s="126">
        <v>4.3</v>
      </c>
      <c r="AD30" s="126">
        <v>4.3</v>
      </c>
      <c r="AE30" s="126">
        <v>4.3</v>
      </c>
      <c r="AF30" s="126">
        <v>4.3</v>
      </c>
      <c r="AG30" s="126">
        <v>4.3</v>
      </c>
      <c r="AH30" s="126">
        <v>4.3</v>
      </c>
      <c r="AI30" s="126">
        <v>4.3</v>
      </c>
      <c r="AJ30" s="126">
        <v>4.3</v>
      </c>
      <c r="AK30" s="126">
        <v>4.3</v>
      </c>
    </row>
    <row r="31" spans="1:37" ht="3" hidden="1" customHeight="1" x14ac:dyDescent="0.3">
      <c r="A31" s="7">
        <f t="shared" si="0"/>
        <v>0</v>
      </c>
      <c r="B31" s="79"/>
      <c r="C31" s="79"/>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row>
    <row r="32" spans="1:37" ht="12" hidden="1" customHeight="1" x14ac:dyDescent="0.3">
      <c r="A32" s="7">
        <f t="shared" si="0"/>
        <v>0</v>
      </c>
      <c r="B32" s="79"/>
      <c r="C32" s="79"/>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row>
    <row r="33" spans="1:37" ht="11.1" hidden="1" customHeight="1" x14ac:dyDescent="0.3">
      <c r="A33" s="7" t="str">
        <f t="shared" si="0"/>
        <v>Założenia cenowe</v>
      </c>
      <c r="B33" s="79" t="s">
        <v>33</v>
      </c>
      <c r="C33" s="79" t="s">
        <v>33</v>
      </c>
      <c r="D33" s="17"/>
      <c r="E33" s="17" t="s">
        <v>54</v>
      </c>
      <c r="F33" s="17" t="str">
        <f>A33</f>
        <v>Założenia cenowe</v>
      </c>
      <c r="G33" s="17"/>
      <c r="H33" s="17"/>
      <c r="I33" s="17"/>
      <c r="J33" s="17"/>
      <c r="K33" s="17"/>
      <c r="L33" s="18"/>
      <c r="O33" s="19"/>
      <c r="P33" s="17"/>
      <c r="Q33" s="17"/>
      <c r="R33" s="17"/>
    </row>
    <row r="34" spans="1:37" ht="3" hidden="1" customHeight="1" x14ac:dyDescent="0.3">
      <c r="A34" s="7">
        <f t="shared" si="0"/>
        <v>0</v>
      </c>
      <c r="B34" s="79"/>
      <c r="C34" s="79"/>
    </row>
    <row r="35" spans="1:37" ht="12" hidden="1" customHeight="1" x14ac:dyDescent="0.3">
      <c r="A35" s="7" t="str">
        <f t="shared" si="0"/>
        <v>Koszt uprawnień do emisji CO2</v>
      </c>
      <c r="B35" s="79" t="s">
        <v>44</v>
      </c>
      <c r="C35" s="79" t="s">
        <v>44</v>
      </c>
      <c r="D35" s="15"/>
      <c r="E35" s="15" t="s">
        <v>146</v>
      </c>
      <c r="F35" s="15" t="str">
        <f>A35</f>
        <v>Koszt uprawnień do emisji CO2</v>
      </c>
      <c r="G35" s="15"/>
      <c r="H35" s="15"/>
      <c r="I35" s="15"/>
      <c r="J35" s="15"/>
      <c r="K35" s="17"/>
      <c r="L35" s="15"/>
      <c r="M35" s="119">
        <f>AVERAGEIFS($S35:$AB35,$S$5:$AB$5,"&gt;="&amp;A_PANEL!$J$188,$S$5:$AB$5,"&lt;="&amp;A_PANEL!$J$190)</f>
        <v>85.911344928308452</v>
      </c>
      <c r="N35" s="119">
        <f>SUMIF($S$5:$AB$5,N$5,S35:AB35)</f>
        <v>80.696511374480949</v>
      </c>
      <c r="O35" s="19"/>
      <c r="P35" s="15" t="s">
        <v>106</v>
      </c>
      <c r="Q35" s="17"/>
      <c r="R35" s="17"/>
      <c r="S35" s="130">
        <v>72.752167888953238</v>
      </c>
      <c r="T35" s="130">
        <v>74.93473292562183</v>
      </c>
      <c r="U35" s="130">
        <v>76.80810124876237</v>
      </c>
      <c r="V35" s="130">
        <v>78.728303779981417</v>
      </c>
      <c r="W35" s="130">
        <v>80.696511374480949</v>
      </c>
      <c r="X35" s="130">
        <v>82.713924158842971</v>
      </c>
      <c r="Y35" s="130">
        <v>84.781772262814044</v>
      </c>
      <c r="Z35" s="130">
        <v>86.901316569384392</v>
      </c>
      <c r="AA35" s="130">
        <v>89.073849483619</v>
      </c>
      <c r="AB35" s="130">
        <v>91.30069572070947</v>
      </c>
      <c r="AC35" s="130">
        <v>93.583213113727197</v>
      </c>
      <c r="AD35" s="130">
        <v>95.922793441570363</v>
      </c>
      <c r="AE35" s="130">
        <v>98.320863277609618</v>
      </c>
      <c r="AF35" s="130">
        <v>100.77888485954985</v>
      </c>
      <c r="AG35" s="130">
        <v>103.29835698103858</v>
      </c>
      <c r="AH35" s="130">
        <v>105.88081590556453</v>
      </c>
      <c r="AI35" s="130">
        <v>108.52783630320364</v>
      </c>
      <c r="AJ35" s="130">
        <v>111.24103221078373</v>
      </c>
      <c r="AK35" s="130">
        <v>114.02205801605331</v>
      </c>
    </row>
    <row r="36" spans="1:37" ht="3" hidden="1" customHeight="1" x14ac:dyDescent="0.3">
      <c r="B36" s="79"/>
      <c r="C36" s="79"/>
      <c r="M36" s="145"/>
      <c r="N36" s="145"/>
      <c r="S36" s="145"/>
      <c r="T36" s="145"/>
      <c r="U36" s="145"/>
      <c r="V36" s="145"/>
      <c r="W36" s="145"/>
      <c r="X36" s="145"/>
      <c r="Y36" s="145"/>
      <c r="Z36" s="145"/>
      <c r="AA36" s="145"/>
      <c r="AB36" s="145"/>
      <c r="AC36" s="145"/>
      <c r="AD36" s="145"/>
      <c r="AE36" s="145"/>
      <c r="AF36" s="145"/>
      <c r="AG36" s="145"/>
      <c r="AH36" s="145"/>
      <c r="AI36" s="145"/>
      <c r="AJ36" s="145"/>
      <c r="AK36" s="145"/>
    </row>
    <row r="37" spans="1:37" ht="12" hidden="1" customHeight="1" x14ac:dyDescent="0.3">
      <c r="A37" s="7" t="str">
        <f t="shared" si="0"/>
        <v xml:space="preserve">Cena energii elektrycznej </v>
      </c>
      <c r="B37" s="79" t="s">
        <v>45</v>
      </c>
      <c r="C37" s="79" t="s">
        <v>45</v>
      </c>
      <c r="E37" s="15" t="s">
        <v>147</v>
      </c>
      <c r="F37" s="15" t="str">
        <f>A37</f>
        <v xml:space="preserve">Cena energii elektrycznej </v>
      </c>
      <c r="G37" s="17"/>
      <c r="H37" s="17"/>
      <c r="I37" s="17"/>
      <c r="J37" s="17"/>
      <c r="K37" s="17"/>
      <c r="L37" s="18"/>
      <c r="M37" s="119">
        <f>AVERAGEIFS($S37:$AB37,$S$5:$AB$5,"&gt;="&amp;A_PANEL!$J$188,$S$5:$AB$5,"&lt;="&amp;A_PANEL!$J$190)</f>
        <v>553.83120449246042</v>
      </c>
      <c r="N37" s="119">
        <f>SUMIF($S$5:$AB$5,N$5,S37:AB37)</f>
        <v>520.21355421874989</v>
      </c>
      <c r="O37" s="19"/>
      <c r="P37" s="15" t="s">
        <v>53</v>
      </c>
      <c r="Q37" s="17"/>
      <c r="R37" s="17"/>
      <c r="S37" s="130">
        <v>469</v>
      </c>
      <c r="T37" s="130">
        <v>483.07</v>
      </c>
      <c r="U37" s="130">
        <v>495.14674999999994</v>
      </c>
      <c r="V37" s="130">
        <v>507.52541874999991</v>
      </c>
      <c r="W37" s="130">
        <v>520.21355421874989</v>
      </c>
      <c r="X37" s="130">
        <v>533.21889307421861</v>
      </c>
      <c r="Y37" s="130">
        <v>546.54936540107406</v>
      </c>
      <c r="Z37" s="130">
        <v>560.21309953610091</v>
      </c>
      <c r="AA37" s="130">
        <v>574.2184270245034</v>
      </c>
      <c r="AB37" s="130">
        <v>588.57388770011596</v>
      </c>
      <c r="AC37" s="130">
        <v>603.28823489261879</v>
      </c>
      <c r="AD37" s="130">
        <v>618.37044076493419</v>
      </c>
      <c r="AE37" s="130">
        <v>633.82970178405753</v>
      </c>
      <c r="AF37" s="130">
        <v>649.67544432865895</v>
      </c>
      <c r="AG37" s="130">
        <v>665.91733043687532</v>
      </c>
      <c r="AH37" s="130">
        <v>682.56526369779715</v>
      </c>
      <c r="AI37" s="130">
        <v>699.62939529024197</v>
      </c>
      <c r="AJ37" s="130">
        <v>717.12013017249797</v>
      </c>
      <c r="AK37" s="130">
        <v>735.0481334268103</v>
      </c>
    </row>
    <row r="38" spans="1:37" hidden="1" x14ac:dyDescent="0.3">
      <c r="B38" s="79"/>
      <c r="C38" s="79"/>
    </row>
    <row r="39" spans="1:37" ht="11.1" hidden="1" customHeight="1" x14ac:dyDescent="0.3">
      <c r="A39" s="7" t="str">
        <f t="shared" si="0"/>
        <v>Założenia biznesowe</v>
      </c>
      <c r="B39" s="79" t="s">
        <v>108</v>
      </c>
      <c r="C39" s="79" t="s">
        <v>108</v>
      </c>
      <c r="D39" s="17"/>
      <c r="E39" s="17" t="s">
        <v>89</v>
      </c>
      <c r="F39" s="17" t="str">
        <f>A39</f>
        <v>Założenia biznesowe</v>
      </c>
      <c r="G39" s="17"/>
      <c r="H39" s="17"/>
      <c r="I39" s="17"/>
      <c r="J39" s="17"/>
      <c r="K39" s="17"/>
      <c r="L39" s="18"/>
      <c r="O39" s="19"/>
      <c r="P39" s="17"/>
      <c r="Q39" s="17"/>
      <c r="R39" s="17"/>
    </row>
    <row r="40" spans="1:37" ht="3" hidden="1" customHeight="1" x14ac:dyDescent="0.3">
      <c r="A40" s="7">
        <f t="shared" si="0"/>
        <v>0</v>
      </c>
      <c r="B40" s="79"/>
      <c r="C40" s="79"/>
    </row>
    <row r="41" spans="1:37" ht="12" hidden="1" customHeight="1" x14ac:dyDescent="0.3">
      <c r="A41" s="7" t="str">
        <f t="shared" si="0"/>
        <v>Zdolność nominalna regazyfikacji Terminalu FSRU-2 (uroczniona)</v>
      </c>
      <c r="B41" s="79" t="s">
        <v>150</v>
      </c>
      <c r="C41" s="79" t="s">
        <v>150</v>
      </c>
      <c r="D41" s="15"/>
      <c r="E41" s="15" t="s">
        <v>148</v>
      </c>
      <c r="F41" s="15" t="str">
        <f>A41</f>
        <v>Zdolność nominalna regazyfikacji Terminalu FSRU-2 (uroczniona)</v>
      </c>
      <c r="G41" s="15"/>
      <c r="H41" s="15"/>
      <c r="I41" s="15"/>
      <c r="J41" s="15"/>
      <c r="K41" s="17"/>
      <c r="L41" s="15"/>
      <c r="M41" s="119">
        <f>AVERAGEIFS($S41:$AB41,$S$5:$AB$5,"&gt;="&amp;A_PANEL!$J$188,$S$5:$AB$5,"&lt;="&amp;A_PANEL!$J$190)</f>
        <v>50.514183252000002</v>
      </c>
      <c r="N41" s="119">
        <f>SUMIF($S$5:$AB$5,N$5,S41:AB41)</f>
        <v>50.514183252000002</v>
      </c>
      <c r="O41" s="19"/>
      <c r="P41" s="15" t="str">
        <f>A1_ASSUMPTIONS!$P$31</f>
        <v>TWh/r</v>
      </c>
      <c r="Q41" s="17"/>
      <c r="R41" s="17"/>
      <c r="S41" s="17"/>
      <c r="T41" s="17"/>
      <c r="U41" s="17"/>
      <c r="W41" s="130">
        <v>50.514183252000002</v>
      </c>
      <c r="X41" s="130">
        <v>50.514183252000002</v>
      </c>
      <c r="Y41" s="130">
        <v>50.514183252000002</v>
      </c>
      <c r="Z41" s="130">
        <v>50.514183252000002</v>
      </c>
      <c r="AA41" s="130">
        <v>50.514183252000002</v>
      </c>
      <c r="AB41" s="130">
        <v>50.514183252000002</v>
      </c>
      <c r="AC41" s="130">
        <v>50.514183252000002</v>
      </c>
      <c r="AD41" s="130">
        <v>50.514183252000002</v>
      </c>
      <c r="AE41" s="130">
        <v>50.514183252000002</v>
      </c>
      <c r="AF41" s="130">
        <v>50.514183252000002</v>
      </c>
      <c r="AG41" s="130">
        <v>50.514183252000002</v>
      </c>
      <c r="AH41" s="130">
        <v>50.514183252000002</v>
      </c>
      <c r="AI41" s="130">
        <v>50.514183252000002</v>
      </c>
      <c r="AJ41" s="130">
        <v>50.514183252000002</v>
      </c>
      <c r="AK41" s="130">
        <v>50.514183252000002</v>
      </c>
    </row>
    <row r="42" spans="1:37" ht="3" hidden="1" customHeight="1" x14ac:dyDescent="0.3">
      <c r="B42" s="79"/>
      <c r="C42" s="79"/>
      <c r="M42" s="145"/>
      <c r="N42" s="145"/>
      <c r="S42" s="145"/>
      <c r="T42" s="145"/>
      <c r="U42" s="145"/>
      <c r="W42" s="145"/>
      <c r="X42" s="145"/>
      <c r="Y42" s="145"/>
      <c r="Z42" s="145"/>
      <c r="AA42" s="145"/>
      <c r="AB42" s="145"/>
      <c r="AC42" s="145"/>
      <c r="AD42" s="145"/>
      <c r="AE42" s="145"/>
      <c r="AF42" s="145"/>
      <c r="AG42" s="145"/>
      <c r="AH42" s="145"/>
      <c r="AI42" s="145"/>
      <c r="AJ42" s="145"/>
      <c r="AK42" s="145"/>
    </row>
    <row r="43" spans="1:37" ht="12" hidden="1" customHeight="1" x14ac:dyDescent="0.3">
      <c r="A43" s="7" t="str">
        <f t="shared" si="0"/>
        <v>Zakontraktowana moc regazyfikacji Terminalu FSRU-2 (uroczniona)</v>
      </c>
      <c r="B43" s="79" t="s">
        <v>151</v>
      </c>
      <c r="C43" s="79" t="s">
        <v>151</v>
      </c>
      <c r="E43" s="15" t="s">
        <v>149</v>
      </c>
      <c r="F43" s="15" t="str">
        <f>A43</f>
        <v>Zakontraktowana moc regazyfikacji Terminalu FSRU-2 (uroczniona)</v>
      </c>
      <c r="G43" s="17"/>
      <c r="H43" s="17"/>
      <c r="I43" s="17"/>
      <c r="J43" s="17"/>
      <c r="K43" s="17"/>
      <c r="L43" s="18"/>
      <c r="M43" s="119">
        <f>AVERAGEIFS($S43:$AB43,$S$5:$AB$5,"&gt;="&amp;A_PANEL!$J$188,$S$5:$AB$5,"&lt;="&amp;A_PANEL!$J$190)</f>
        <v>50.514183252000002</v>
      </c>
      <c r="N43" s="119">
        <f>SUMIF($S$5:$AB$5,N$5,S43:AB43)</f>
        <v>50.514183252000002</v>
      </c>
      <c r="O43" s="19"/>
      <c r="P43" s="15" t="str">
        <f>A1_ASSUMPTIONS!$P$31</f>
        <v>TWh/r</v>
      </c>
      <c r="Q43" s="17"/>
      <c r="R43" s="17"/>
      <c r="S43" s="17"/>
      <c r="T43" s="17"/>
      <c r="U43" s="17"/>
      <c r="W43" s="130">
        <v>50.514183252000002</v>
      </c>
      <c r="X43" s="130">
        <v>50.514183252000002</v>
      </c>
      <c r="Y43" s="130">
        <v>50.514183252000002</v>
      </c>
      <c r="Z43" s="130">
        <v>50.514183252000002</v>
      </c>
      <c r="AA43" s="130">
        <v>50.514183252000002</v>
      </c>
      <c r="AB43" s="130">
        <v>50.514183252000002</v>
      </c>
      <c r="AC43" s="130">
        <v>50.514183252000002</v>
      </c>
      <c r="AD43" s="130">
        <v>50.514183252000002</v>
      </c>
      <c r="AE43" s="130">
        <v>50.514183252000002</v>
      </c>
      <c r="AF43" s="130">
        <v>50.514183252000002</v>
      </c>
      <c r="AG43" s="130">
        <v>50.514183252000002</v>
      </c>
      <c r="AH43" s="130">
        <v>50.514183252000002</v>
      </c>
      <c r="AI43" s="130">
        <v>50.514183252000002</v>
      </c>
      <c r="AJ43" s="130">
        <v>50.514183252000002</v>
      </c>
      <c r="AK43" s="130">
        <v>50.514183252000002</v>
      </c>
    </row>
    <row r="44" spans="1:37" ht="3" hidden="1" customHeight="1" x14ac:dyDescent="0.3">
      <c r="B44" s="79"/>
      <c r="C44" s="79"/>
      <c r="M44" s="145"/>
      <c r="N44" s="145"/>
      <c r="S44" s="145"/>
      <c r="T44" s="145"/>
      <c r="U44" s="145"/>
      <c r="W44" s="145"/>
      <c r="X44" s="145"/>
      <c r="Y44" s="145"/>
      <c r="Z44" s="145"/>
      <c r="AA44" s="145"/>
      <c r="AB44" s="145"/>
      <c r="AC44" s="145"/>
      <c r="AD44" s="145"/>
      <c r="AE44" s="145"/>
      <c r="AF44" s="145"/>
      <c r="AG44" s="145"/>
      <c r="AH44" s="145"/>
      <c r="AI44" s="145"/>
      <c r="AJ44" s="145"/>
      <c r="AK44" s="145"/>
    </row>
    <row r="45" spans="1:37" ht="12" hidden="1" customHeight="1" x14ac:dyDescent="0.3">
      <c r="A45" s="7" t="str">
        <f t="shared" si="0"/>
        <v>Load factor</v>
      </c>
      <c r="B45" s="79" t="s">
        <v>111</v>
      </c>
      <c r="C45" s="79" t="s">
        <v>111</v>
      </c>
      <c r="D45" s="15"/>
      <c r="E45" s="15" t="s">
        <v>152</v>
      </c>
      <c r="F45" s="15" t="str">
        <f>A45</f>
        <v>Load factor</v>
      </c>
      <c r="G45" s="15"/>
      <c r="H45" s="15"/>
      <c r="I45" s="15"/>
      <c r="J45" s="15"/>
      <c r="K45" s="17"/>
      <c r="L45" s="15"/>
      <c r="M45" s="21">
        <f>AVERAGEIFS($S45:$AB45,$S$5:$AB$5,"&gt;="&amp;A_PANEL!$J$188,$S$5:$AB$5,"&lt;="&amp;A_PANEL!$J$190)</f>
        <v>1</v>
      </c>
      <c r="N45" s="21">
        <f>SUMIF($S$5:$AB$5,N$5,S45:AB45)</f>
        <v>1</v>
      </c>
      <c r="O45" s="19"/>
      <c r="P45" s="15" t="s">
        <v>50</v>
      </c>
      <c r="Q45" s="17"/>
      <c r="R45" s="17"/>
      <c r="S45" s="17"/>
      <c r="T45" s="17"/>
      <c r="U45" s="17"/>
      <c r="W45" s="129">
        <v>1</v>
      </c>
      <c r="X45" s="129">
        <v>1</v>
      </c>
      <c r="Y45" s="129">
        <v>1</v>
      </c>
      <c r="Z45" s="129">
        <v>1</v>
      </c>
      <c r="AA45" s="129">
        <v>1</v>
      </c>
      <c r="AB45" s="129">
        <v>1</v>
      </c>
      <c r="AC45" s="129">
        <v>1</v>
      </c>
      <c r="AD45" s="129">
        <v>1</v>
      </c>
      <c r="AE45" s="129">
        <v>1</v>
      </c>
      <c r="AF45" s="129">
        <v>1</v>
      </c>
      <c r="AG45" s="129">
        <v>1</v>
      </c>
      <c r="AH45" s="129">
        <v>1</v>
      </c>
      <c r="AI45" s="129">
        <v>1</v>
      </c>
      <c r="AJ45" s="129">
        <v>1</v>
      </c>
      <c r="AK45" s="129">
        <v>1</v>
      </c>
    </row>
    <row r="46" spans="1:37" ht="3" hidden="1" customHeight="1" x14ac:dyDescent="0.3">
      <c r="B46" s="79"/>
      <c r="C46" s="79"/>
    </row>
    <row r="47" spans="1:37" hidden="1" x14ac:dyDescent="0.3">
      <c r="A47" s="7" t="str">
        <f t="shared" si="0"/>
        <v>Zakładany okres czarteru jednostki FSRU-2 (w latach)</v>
      </c>
      <c r="B47" s="79" t="s">
        <v>153</v>
      </c>
      <c r="C47" s="79" t="s">
        <v>153</v>
      </c>
      <c r="E47" s="15" t="s">
        <v>152</v>
      </c>
      <c r="F47" s="15" t="str">
        <f>A47</f>
        <v>Zakładany okres czarteru jednostki FSRU-2 (w latach)</v>
      </c>
      <c r="G47" s="15"/>
      <c r="H47" s="15"/>
      <c r="I47" s="15"/>
      <c r="N47" s="119">
        <f>LEFT(A_PANEL!K171,2)*1</f>
        <v>15</v>
      </c>
      <c r="P47" s="15" t="str">
        <f>A1_ASSUMPTIONS!$P$39</f>
        <v># lat</v>
      </c>
    </row>
    <row r="48" spans="1:37" hidden="1" x14ac:dyDescent="0.3">
      <c r="A48" s="7">
        <f t="shared" si="0"/>
        <v>0</v>
      </c>
      <c r="B48" s="79"/>
      <c r="C48" s="79"/>
    </row>
    <row r="49" spans="1:37" ht="11.1" hidden="1" customHeight="1" x14ac:dyDescent="0.3">
      <c r="A49" s="7" t="str">
        <f t="shared" si="0"/>
        <v>Dane podstawowe na potrzeby korekt</v>
      </c>
      <c r="B49" s="79" t="s">
        <v>165</v>
      </c>
      <c r="C49" s="79" t="s">
        <v>165</v>
      </c>
      <c r="D49" s="17"/>
      <c r="E49" s="17" t="s">
        <v>114</v>
      </c>
      <c r="F49" s="17" t="str">
        <f>A49</f>
        <v>Dane podstawowe na potrzeby korekt</v>
      </c>
      <c r="G49" s="17"/>
      <c r="H49" s="17"/>
      <c r="I49" s="17"/>
      <c r="J49" s="17"/>
      <c r="K49" s="17"/>
      <c r="L49" s="18"/>
      <c r="O49" s="19"/>
      <c r="P49" s="17"/>
      <c r="Q49" s="17"/>
      <c r="R49" s="17"/>
    </row>
    <row r="50" spans="1:37" ht="3" hidden="1" customHeight="1" x14ac:dyDescent="0.3">
      <c r="A50" s="7">
        <f t="shared" si="0"/>
        <v>0</v>
      </c>
      <c r="B50" s="79"/>
      <c r="C50" s="79"/>
    </row>
    <row r="51" spans="1:37" ht="12" hidden="1" customHeight="1" x14ac:dyDescent="0.3">
      <c r="A51" s="7" t="str">
        <f t="shared" si="0"/>
        <v>Przychód regulowany</v>
      </c>
      <c r="B51" s="79" t="s">
        <v>161</v>
      </c>
      <c r="C51" s="79" t="s">
        <v>161</v>
      </c>
      <c r="D51" s="15"/>
      <c r="E51" s="15" t="s">
        <v>155</v>
      </c>
      <c r="F51" s="15" t="str">
        <f>A51</f>
        <v>Przychód regulowany</v>
      </c>
      <c r="G51" s="15"/>
      <c r="H51" s="15"/>
      <c r="I51" s="15"/>
      <c r="J51" s="15"/>
      <c r="K51" s="17"/>
      <c r="L51" s="15"/>
      <c r="M51" s="46">
        <f>AVERAGEIFS($S51:$AB51,$S$5:$AB$5,"&gt;="&amp;A_PANEL!$J$188,$S$5:$AB$5,"&lt;="&amp;A_PANEL!$J$190)</f>
        <v>1850.5981798606135</v>
      </c>
      <c r="N51" s="46">
        <f>SUMIF($S$5:$AB$5,N$5,S51:AB51)</f>
        <v>1849.2693601262306</v>
      </c>
      <c r="O51" s="47"/>
      <c r="P51" s="15" t="s">
        <v>162</v>
      </c>
      <c r="Q51" s="17"/>
      <c r="R51" s="17"/>
      <c r="S51" s="66">
        <v>701.35182261889497</v>
      </c>
      <c r="T51" s="66">
        <v>725.94271720007964</v>
      </c>
      <c r="U51" s="66">
        <v>1418.2745976659917</v>
      </c>
      <c r="V51" s="66">
        <v>1412.4532029307347</v>
      </c>
      <c r="W51" s="66">
        <v>1849.2693601262306</v>
      </c>
      <c r="X51" s="66">
        <v>1847.8528692426712</v>
      </c>
      <c r="Y51" s="66">
        <v>1850.6389348104549</v>
      </c>
      <c r="Z51" s="66">
        <v>1845.6767333096104</v>
      </c>
      <c r="AA51" s="66">
        <v>1851.7668400877701</v>
      </c>
      <c r="AB51" s="66">
        <v>1858.3843415869446</v>
      </c>
      <c r="AC51" s="66">
        <v>1864.159023730861</v>
      </c>
      <c r="AD51" s="66">
        <v>1870.1937651054959</v>
      </c>
      <c r="AE51" s="66">
        <v>1880.7912806362297</v>
      </c>
      <c r="AF51" s="66">
        <v>1892.3215312236018</v>
      </c>
      <c r="AG51" s="66">
        <v>1904.1163059588425</v>
      </c>
      <c r="AH51" s="66">
        <v>1907.8005553882163</v>
      </c>
      <c r="AI51" s="66">
        <v>1915.6903510455861</v>
      </c>
      <c r="AJ51" s="66">
        <v>1889.2838960903036</v>
      </c>
      <c r="AK51" s="66">
        <v>1905.2068232961865</v>
      </c>
    </row>
    <row r="52" spans="1:37" ht="3" hidden="1" customHeight="1" x14ac:dyDescent="0.3">
      <c r="B52" s="79"/>
      <c r="C52" s="79"/>
      <c r="S52" s="145"/>
      <c r="T52" s="145"/>
      <c r="U52" s="145"/>
      <c r="V52" s="145"/>
      <c r="W52" s="145"/>
      <c r="X52" s="145"/>
      <c r="Y52" s="145"/>
      <c r="Z52" s="145"/>
      <c r="AA52" s="145"/>
      <c r="AB52" s="145"/>
      <c r="AC52" s="145"/>
      <c r="AD52" s="145"/>
      <c r="AE52" s="145"/>
      <c r="AF52" s="145"/>
      <c r="AG52" s="145"/>
      <c r="AH52" s="145"/>
      <c r="AI52" s="145"/>
      <c r="AJ52" s="145"/>
      <c r="AK52" s="145"/>
    </row>
    <row r="53" spans="1:37" ht="12" hidden="1" customHeight="1" x14ac:dyDescent="0.3">
      <c r="A53" s="7" t="str">
        <f t="shared" si="0"/>
        <v>Zakontraktowana moc regazyfikacji</v>
      </c>
      <c r="B53" s="79" t="s">
        <v>240</v>
      </c>
      <c r="C53" s="79" t="s">
        <v>240</v>
      </c>
      <c r="E53" s="15" t="s">
        <v>156</v>
      </c>
      <c r="F53" s="15" t="s">
        <v>284</v>
      </c>
      <c r="G53" s="17"/>
      <c r="H53" s="17"/>
      <c r="I53" s="17"/>
      <c r="J53" s="17"/>
      <c r="K53" s="17"/>
      <c r="L53" s="18"/>
      <c r="M53" s="25" t="e">
        <f>AVERAGEIFS($S53:$AB53,$S$5:$AB$5,"&gt;="&amp;A_PANEL!$J$188,$S$5:$AB$5,"&lt;="&amp;A_PANEL!$J$190)</f>
        <v>#DIV/0!</v>
      </c>
      <c r="N53" s="25">
        <f>SUMIF($S$5:$AB$5,N$5,S53:AB53)</f>
        <v>0</v>
      </c>
      <c r="O53" s="47"/>
      <c r="P53" s="15" t="s">
        <v>162</v>
      </c>
      <c r="Q53" s="17"/>
      <c r="R53" s="17"/>
      <c r="S53" s="275"/>
      <c r="T53" s="275"/>
      <c r="U53" s="275"/>
      <c r="V53" s="275"/>
      <c r="W53" s="275"/>
      <c r="X53" s="275"/>
      <c r="Y53" s="275"/>
      <c r="Z53" s="275"/>
      <c r="AA53" s="275"/>
      <c r="AB53" s="275"/>
      <c r="AC53" s="275"/>
      <c r="AD53" s="275"/>
      <c r="AE53" s="275"/>
      <c r="AF53" s="275"/>
      <c r="AG53" s="275"/>
      <c r="AH53" s="275"/>
      <c r="AI53" s="275"/>
      <c r="AJ53" s="275"/>
      <c r="AK53" s="275"/>
    </row>
    <row r="54" spans="1:37" ht="3" hidden="1" customHeight="1" x14ac:dyDescent="0.3">
      <c r="B54" s="79"/>
      <c r="C54" s="79"/>
      <c r="S54" s="145"/>
      <c r="T54" s="145"/>
      <c r="U54" s="145"/>
      <c r="V54" s="145"/>
      <c r="W54" s="145"/>
      <c r="X54" s="145"/>
      <c r="Y54" s="145"/>
      <c r="Z54" s="145"/>
      <c r="AA54" s="145"/>
      <c r="AB54" s="145"/>
      <c r="AC54" s="145"/>
      <c r="AD54" s="145"/>
      <c r="AE54" s="145"/>
      <c r="AF54" s="145"/>
      <c r="AG54" s="145"/>
      <c r="AH54" s="145"/>
      <c r="AI54" s="145"/>
      <c r="AJ54" s="145"/>
      <c r="AK54" s="145"/>
    </row>
    <row r="55" spans="1:37" ht="3" hidden="1" customHeight="1" x14ac:dyDescent="0.3">
      <c r="B55" s="79"/>
      <c r="C55" s="79"/>
      <c r="S55" s="145"/>
      <c r="T55" s="145"/>
      <c r="U55" s="145"/>
      <c r="V55" s="145"/>
      <c r="W55" s="145"/>
      <c r="X55" s="145"/>
      <c r="Y55" s="145"/>
      <c r="Z55" s="145"/>
      <c r="AA55" s="145"/>
      <c r="AB55" s="145"/>
      <c r="AC55" s="145"/>
      <c r="AD55" s="145"/>
      <c r="AE55" s="145"/>
      <c r="AF55" s="145"/>
      <c r="AG55" s="145"/>
      <c r="AH55" s="145"/>
      <c r="AI55" s="145"/>
      <c r="AJ55" s="145"/>
      <c r="AK55" s="145"/>
    </row>
    <row r="56" spans="1:37" ht="12" hidden="1" customHeight="1" x14ac:dyDescent="0.3">
      <c r="A56" s="7" t="str">
        <f t="shared" si="0"/>
        <v>Zakontraktowana moc regazyfikacji</v>
      </c>
      <c r="B56" s="79" t="s">
        <v>240</v>
      </c>
      <c r="C56" s="79" t="s">
        <v>240</v>
      </c>
      <c r="E56" s="15" t="s">
        <v>156</v>
      </c>
      <c r="F56" s="15" t="str">
        <f>A56</f>
        <v>Zakontraktowana moc regazyfikacji</v>
      </c>
      <c r="G56" s="17"/>
      <c r="H56" s="17"/>
      <c r="I56" s="17"/>
      <c r="J56" s="17"/>
      <c r="K56" s="17"/>
      <c r="L56" s="18"/>
      <c r="M56" s="25">
        <f>AVERAGEIFS($S56:$AB56,$S$5:$AB$5,"&gt;="&amp;A_PANEL!$J$188,$S$5:$AB$5,"&lt;="&amp;A_PANEL!$J$190)</f>
        <v>207.30612282800007</v>
      </c>
      <c r="N56" s="25">
        <f>SUMIF($S$5:$AB$5,N$5,S56:AB56)</f>
        <v>207.26382906000006</v>
      </c>
      <c r="O56" s="47"/>
      <c r="P56" s="15" t="s">
        <v>110</v>
      </c>
      <c r="Q56" s="17"/>
      <c r="R56" s="17"/>
      <c r="S56" s="66">
        <v>89.070675408</v>
      </c>
      <c r="T56" s="66">
        <v>89.070675408</v>
      </c>
      <c r="U56" s="66">
        <v>157.00340841600004</v>
      </c>
      <c r="V56" s="66">
        <v>156.74964580800005</v>
      </c>
      <c r="W56" s="66">
        <v>207.26382906000006</v>
      </c>
      <c r="X56" s="66">
        <v>207.26382906000006</v>
      </c>
      <c r="Y56" s="66">
        <v>207.51759166800005</v>
      </c>
      <c r="Z56" s="66">
        <v>207.26382906000006</v>
      </c>
      <c r="AA56" s="66">
        <v>207.26382906000006</v>
      </c>
      <c r="AB56" s="66">
        <v>207.26382906000003</v>
      </c>
      <c r="AC56" s="66">
        <v>207.51759166800005</v>
      </c>
      <c r="AD56" s="66">
        <v>207.26382906000003</v>
      </c>
      <c r="AE56" s="66">
        <v>207.26382906000006</v>
      </c>
      <c r="AF56" s="66">
        <v>207.26382906000006</v>
      </c>
      <c r="AG56" s="66">
        <v>207.51759166800005</v>
      </c>
      <c r="AH56" s="66">
        <v>207.26382906000006</v>
      </c>
      <c r="AI56" s="66">
        <v>207.26382906000006</v>
      </c>
      <c r="AJ56" s="66">
        <v>207.26382906000006</v>
      </c>
      <c r="AK56" s="66">
        <v>207.51759166800005</v>
      </c>
    </row>
    <row r="57" spans="1:37" hidden="1" x14ac:dyDescent="0.3">
      <c r="A57" s="7">
        <f t="shared" si="0"/>
        <v>0</v>
      </c>
      <c r="B57" s="79"/>
      <c r="C57" s="79"/>
    </row>
    <row r="58" spans="1:37" ht="11.1" hidden="1" customHeight="1" x14ac:dyDescent="0.3">
      <c r="A58" s="7" t="str">
        <f t="shared" si="0"/>
        <v>Dane podstawowe na potrzeby korekt</v>
      </c>
      <c r="B58" s="79" t="s">
        <v>165</v>
      </c>
      <c r="C58" s="79" t="s">
        <v>165</v>
      </c>
      <c r="D58" s="17"/>
      <c r="E58" s="17" t="s">
        <v>164</v>
      </c>
      <c r="F58" s="17" t="s">
        <v>287</v>
      </c>
      <c r="G58" s="17"/>
      <c r="H58" s="17"/>
      <c r="I58" s="17"/>
      <c r="J58" s="17"/>
      <c r="K58" s="17"/>
      <c r="L58" s="18"/>
      <c r="O58" s="19"/>
      <c r="P58" s="17"/>
      <c r="Q58" s="17"/>
      <c r="R58" s="17"/>
    </row>
    <row r="59" spans="1:37" ht="3" hidden="1" customHeight="1" x14ac:dyDescent="0.3">
      <c r="B59" s="79"/>
      <c r="C59" s="79"/>
      <c r="S59" s="145"/>
      <c r="T59" s="145"/>
      <c r="U59" s="145"/>
      <c r="V59" s="145"/>
      <c r="W59" s="145"/>
      <c r="X59" s="145"/>
      <c r="Y59" s="145"/>
      <c r="Z59" s="145"/>
      <c r="AA59" s="145"/>
      <c r="AB59" s="145"/>
      <c r="AC59" s="145"/>
      <c r="AD59" s="145"/>
      <c r="AE59" s="145"/>
      <c r="AF59" s="145"/>
      <c r="AG59" s="145"/>
      <c r="AH59" s="145"/>
      <c r="AI59" s="145"/>
      <c r="AJ59" s="145"/>
      <c r="AK59" s="145"/>
    </row>
    <row r="60" spans="1:37" ht="3" hidden="1" customHeight="1" x14ac:dyDescent="0.3">
      <c r="B60" s="79"/>
      <c r="C60" s="79"/>
      <c r="S60" s="145"/>
      <c r="T60" s="145"/>
      <c r="U60" s="145"/>
      <c r="V60" s="145"/>
      <c r="W60" s="145"/>
      <c r="X60" s="145"/>
      <c r="Y60" s="145"/>
      <c r="Z60" s="145"/>
      <c r="AA60" s="145"/>
      <c r="AB60" s="145"/>
      <c r="AC60" s="145"/>
      <c r="AD60" s="145"/>
      <c r="AE60" s="145"/>
      <c r="AF60" s="145"/>
      <c r="AG60" s="145"/>
      <c r="AH60" s="145"/>
      <c r="AI60" s="145"/>
      <c r="AJ60" s="145"/>
      <c r="AK60" s="145"/>
    </row>
    <row r="61" spans="1:37" ht="12" hidden="1" customHeight="1" x14ac:dyDescent="0.3">
      <c r="A61" s="7" t="str">
        <f t="shared" si="0"/>
        <v>Uśredniona stawka opłaty za regazyfikację</v>
      </c>
      <c r="B61" s="79" t="s">
        <v>127</v>
      </c>
      <c r="C61" s="79" t="s">
        <v>127</v>
      </c>
      <c r="D61" s="15"/>
      <c r="E61" s="15" t="s">
        <v>288</v>
      </c>
      <c r="F61" s="15" t="str">
        <f>A61</f>
        <v>Uśredniona stawka opłaty za regazyfikację</v>
      </c>
      <c r="G61" s="15"/>
      <c r="H61" s="15"/>
      <c r="I61" s="15"/>
      <c r="J61" s="15"/>
      <c r="K61" s="17"/>
      <c r="L61" s="15"/>
      <c r="M61" s="25">
        <f>AVERAGEIFS($S61:$AB61,$S$5:$AB$5,"&gt;="&amp;A_PANEL!$J$188,$S$5:$AB$5,"&lt;="&amp;A_PANEL!$J$190)</f>
        <v>8.926888078009684</v>
      </c>
      <c r="N61" s="25">
        <f>SUMIF($S$5:$AB$5,N$5,S61:AB61)</f>
        <v>8.9222966135151935</v>
      </c>
      <c r="O61" s="47"/>
      <c r="P61" s="15" t="s">
        <v>53</v>
      </c>
      <c r="Q61" s="17"/>
      <c r="R61" s="17"/>
      <c r="S61" s="25">
        <f t="shared" ref="S61:AK61" si="14">IFERROR(S51/S56,"")</f>
        <v>7.8741046860401616</v>
      </c>
      <c r="T61" s="25">
        <f t="shared" si="14"/>
        <v>8.1501876333013428</v>
      </c>
      <c r="U61" s="25">
        <f t="shared" si="14"/>
        <v>9.0334000514695632</v>
      </c>
      <c r="V61" s="25">
        <f t="shared" si="14"/>
        <v>9.0108860894066982</v>
      </c>
      <c r="W61" s="25">
        <f t="shared" si="14"/>
        <v>8.9222966135151935</v>
      </c>
      <c r="X61" s="25">
        <f t="shared" si="14"/>
        <v>8.9154623728761813</v>
      </c>
      <c r="Y61" s="25">
        <f t="shared" si="14"/>
        <v>8.9179857954945128</v>
      </c>
      <c r="Z61" s="25">
        <f t="shared" si="14"/>
        <v>8.9049630207078341</v>
      </c>
      <c r="AA61" s="25">
        <f t="shared" si="14"/>
        <v>8.9343463762396702</v>
      </c>
      <c r="AB61" s="25">
        <f t="shared" si="14"/>
        <v>8.9662742892247156</v>
      </c>
      <c r="AC61" s="25">
        <f t="shared" si="14"/>
        <v>8.9831373270429147</v>
      </c>
      <c r="AD61" s="25">
        <f t="shared" si="14"/>
        <v>9.0232520241826677</v>
      </c>
      <c r="AE61" s="25">
        <f t="shared" si="14"/>
        <v>9.0743825836189007</v>
      </c>
      <c r="AF61" s="25">
        <f t="shared" si="14"/>
        <v>9.1300133738038802</v>
      </c>
      <c r="AG61" s="25">
        <f t="shared" si="14"/>
        <v>9.1756862184733237</v>
      </c>
      <c r="AH61" s="25">
        <f t="shared" si="14"/>
        <v>9.2046960824791757</v>
      </c>
      <c r="AI61" s="25">
        <f t="shared" si="14"/>
        <v>9.2427625202804666</v>
      </c>
      <c r="AJ61" s="25">
        <f t="shared" si="14"/>
        <v>9.1153574874050101</v>
      </c>
      <c r="AK61" s="25">
        <f t="shared" si="14"/>
        <v>9.1809412781941813</v>
      </c>
    </row>
    <row r="63" spans="1:37" ht="12" hidden="1" customHeight="1" x14ac:dyDescent="0.3">
      <c r="A63" s="7" t="str">
        <f t="shared" si="0"/>
        <v>Uśredniona stawka opłaty za regazyfikację (GWARANCJA)</v>
      </c>
      <c r="B63" s="79" t="s">
        <v>282</v>
      </c>
      <c r="C63" s="79" t="s">
        <v>282</v>
      </c>
      <c r="D63" s="15"/>
      <c r="E63" s="15" t="s">
        <v>289</v>
      </c>
      <c r="F63" s="15" t="str">
        <f>A63</f>
        <v>Uśredniona stawka opłaty za regazyfikację (GWARANCJA)</v>
      </c>
      <c r="G63" s="15"/>
      <c r="H63" s="15"/>
      <c r="I63" s="15"/>
      <c r="J63" s="15"/>
      <c r="K63" s="17"/>
      <c r="L63" s="15"/>
      <c r="M63" s="25">
        <f>AVERAGEIFS($S63:$AB63,$S$5:$AB$5,"&gt;="&amp;A_PANEL!$J$188,$S$5:$AB$5,"&lt;="&amp;A_PANEL!$J$190)</f>
        <v>8.9268880780096875</v>
      </c>
      <c r="N63" s="25">
        <f>SUMIF($S$5:$AB$5,N$5,S63:AB63)</f>
        <v>8.9222966135151953</v>
      </c>
      <c r="O63" s="47"/>
      <c r="P63" s="15" t="s">
        <v>53</v>
      </c>
      <c r="Q63" s="17"/>
      <c r="R63" s="17"/>
      <c r="S63" s="126">
        <v>7.8741046860401624</v>
      </c>
      <c r="T63" s="126">
        <v>8.1501876333013428</v>
      </c>
      <c r="U63" s="126">
        <v>9.0332697711822973</v>
      </c>
      <c r="V63" s="126">
        <v>9.0107285437374447</v>
      </c>
      <c r="W63" s="126">
        <v>8.9222966135151953</v>
      </c>
      <c r="X63" s="126">
        <v>8.9154623728761813</v>
      </c>
      <c r="Y63" s="126">
        <v>8.9179857954945145</v>
      </c>
      <c r="Z63" s="126">
        <v>8.9049630207078359</v>
      </c>
      <c r="AA63" s="126">
        <v>8.934346376239672</v>
      </c>
      <c r="AB63" s="126">
        <v>8.9662742892247156</v>
      </c>
      <c r="AC63" s="126">
        <v>8.9831373270429165</v>
      </c>
      <c r="AD63" s="126">
        <v>9.0232520241826677</v>
      </c>
      <c r="AE63" s="126">
        <v>9.0743825836189025</v>
      </c>
      <c r="AF63" s="126">
        <v>9.130013373803882</v>
      </c>
      <c r="AG63" s="126">
        <v>9.1756862184733237</v>
      </c>
      <c r="AH63" s="126">
        <v>9.2046960824791775</v>
      </c>
      <c r="AI63" s="126">
        <v>9.2427625202804684</v>
      </c>
      <c r="AJ63" s="126">
        <v>9.1153574874050118</v>
      </c>
      <c r="AK63" s="126">
        <v>9.1809412781941813</v>
      </c>
    </row>
    <row r="64" spans="1:37" hidden="1" x14ac:dyDescent="0.3">
      <c r="A64" s="7">
        <f t="shared" si="0"/>
        <v>0</v>
      </c>
      <c r="B64" s="79"/>
      <c r="C64" s="79"/>
    </row>
    <row r="65" spans="1:37" ht="11.1" hidden="1" customHeight="1" x14ac:dyDescent="0.3">
      <c r="A65" s="7" t="str">
        <f>IF($A$1=$C$1,$C65,$B65)</f>
        <v>Długość slotu</v>
      </c>
      <c r="B65" s="79" t="s">
        <v>242</v>
      </c>
      <c r="C65" s="79" t="s">
        <v>242</v>
      </c>
      <c r="D65" s="17"/>
      <c r="E65" s="17" t="s">
        <v>291</v>
      </c>
      <c r="F65" s="17" t="str">
        <f>A65</f>
        <v>Długość slotu</v>
      </c>
      <c r="G65" s="17"/>
      <c r="H65" s="17"/>
      <c r="I65" s="17"/>
      <c r="J65" s="17"/>
      <c r="K65" s="17"/>
      <c r="L65" s="15"/>
      <c r="N65" s="66">
        <f>9*24</f>
        <v>216</v>
      </c>
      <c r="P65" s="78" t="s">
        <v>290</v>
      </c>
    </row>
    <row r="66" spans="1:37" hidden="1" x14ac:dyDescent="0.3">
      <c r="A66" s="7">
        <f t="shared" si="0"/>
        <v>0</v>
      </c>
      <c r="B66" s="79"/>
      <c r="C66" s="79"/>
    </row>
    <row r="67" spans="1:37" ht="15" hidden="1" customHeight="1" x14ac:dyDescent="0.3">
      <c r="A67" s="7" t="str">
        <f t="shared" si="0"/>
        <v>Parametry Użytkownika</v>
      </c>
      <c r="B67" s="79" t="s">
        <v>159</v>
      </c>
      <c r="C67" s="79" t="s">
        <v>159</v>
      </c>
      <c r="D67" s="14"/>
      <c r="E67" s="14" t="s">
        <v>99</v>
      </c>
      <c r="F67" s="14" t="str">
        <f>A67</f>
        <v>Parametry Użytkownika</v>
      </c>
      <c r="G67" s="14"/>
      <c r="H67" s="14"/>
      <c r="I67" s="14"/>
      <c r="J67" s="14"/>
      <c r="K67" s="14"/>
      <c r="L67" s="14"/>
      <c r="M67" s="14"/>
      <c r="N67" s="14"/>
      <c r="O67" s="14"/>
      <c r="P67" s="14"/>
      <c r="Q67" s="14"/>
      <c r="R67" s="14"/>
      <c r="S67" s="14"/>
      <c r="T67" s="14"/>
      <c r="U67" s="14"/>
      <c r="V67" s="13"/>
      <c r="W67" s="14"/>
      <c r="X67" s="14"/>
      <c r="Y67" s="14"/>
      <c r="Z67" s="14"/>
      <c r="AA67" s="14"/>
      <c r="AB67" s="14"/>
      <c r="AC67" s="14"/>
      <c r="AD67" s="14"/>
      <c r="AE67" s="14"/>
      <c r="AF67" s="14"/>
      <c r="AG67" s="14"/>
      <c r="AH67" s="14"/>
      <c r="AI67" s="14"/>
      <c r="AJ67" s="14"/>
      <c r="AK67" s="14"/>
    </row>
    <row r="68" spans="1:37" hidden="1" x14ac:dyDescent="0.3">
      <c r="A68" s="7">
        <f t="shared" si="0"/>
        <v>0</v>
      </c>
      <c r="B68" s="79"/>
      <c r="C68" s="79"/>
    </row>
    <row r="69" spans="1:37" hidden="1" x14ac:dyDescent="0.3">
      <c r="A69" s="7" t="str">
        <f t="shared" si="0"/>
        <v>Scenariusz Użytkownika</v>
      </c>
      <c r="B69" s="79" t="s">
        <v>21</v>
      </c>
      <c r="C69" s="79" t="s">
        <v>21</v>
      </c>
      <c r="D69" s="17"/>
      <c r="E69" s="32" t="str">
        <f>A69</f>
        <v>Scenariusz Użytkownika</v>
      </c>
      <c r="F69" s="32"/>
      <c r="G69" s="32"/>
      <c r="H69" s="32"/>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row>
    <row r="70" spans="1:37" ht="3" hidden="1" customHeight="1" x14ac:dyDescent="0.3">
      <c r="B70" s="79"/>
      <c r="C70" s="79"/>
      <c r="E70" s="81"/>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row>
    <row r="71" spans="1:37" ht="12" hidden="1" customHeight="1" x14ac:dyDescent="0.3">
      <c r="A71" s="7" t="str">
        <f t="shared" si="0"/>
        <v>Przychód regulowany</v>
      </c>
      <c r="B71" s="79" t="s">
        <v>161</v>
      </c>
      <c r="C71" s="79" t="s">
        <v>161</v>
      </c>
      <c r="D71" s="15"/>
      <c r="E71" s="27" t="s">
        <v>20</v>
      </c>
      <c r="F71" s="27" t="str">
        <f>A71</f>
        <v>Przychód regulowany</v>
      </c>
      <c r="G71" s="28"/>
      <c r="H71" s="28"/>
      <c r="I71" s="28"/>
      <c r="J71" s="28"/>
      <c r="K71" s="27"/>
      <c r="L71" s="28"/>
      <c r="M71" s="42">
        <f>AVERAGEIFS($S71:$AB71,$S$5:$AB$5,"&gt;="&amp;A_PANEL!$J$188,$S$5:$AB$5,"&lt;="&amp;A_PANEL!$J$190)</f>
        <v>1850.5981798606135</v>
      </c>
      <c r="N71" s="42">
        <f>SUMIF($S$5:$AB$5,N$5,S71:AB71)</f>
        <v>1849.2693601262306</v>
      </c>
      <c r="O71" s="29"/>
      <c r="P71" s="27" t="s">
        <v>162</v>
      </c>
      <c r="Q71" s="27"/>
      <c r="R71" s="27"/>
      <c r="S71" s="42">
        <f>S108+S110</f>
        <v>701.35182261889497</v>
      </c>
      <c r="T71" s="42">
        <f t="shared" ref="T71:AK71" si="15">T108+T110</f>
        <v>725.94271720007964</v>
      </c>
      <c r="U71" s="42">
        <f>U108+U110</f>
        <v>1418.2745976659917</v>
      </c>
      <c r="V71" s="42">
        <f t="shared" si="15"/>
        <v>1412.4532029307347</v>
      </c>
      <c r="W71" s="42">
        <f t="shared" si="15"/>
        <v>1849.2693601262306</v>
      </c>
      <c r="X71" s="42">
        <f t="shared" si="15"/>
        <v>1847.8528692426712</v>
      </c>
      <c r="Y71" s="42">
        <f t="shared" si="15"/>
        <v>1850.6389348104549</v>
      </c>
      <c r="Z71" s="42">
        <f t="shared" si="15"/>
        <v>1845.6767333096104</v>
      </c>
      <c r="AA71" s="42">
        <f t="shared" si="15"/>
        <v>1851.7668400877701</v>
      </c>
      <c r="AB71" s="42">
        <f t="shared" si="15"/>
        <v>1858.3843415869446</v>
      </c>
      <c r="AC71" s="42">
        <f t="shared" si="15"/>
        <v>1864.159023730861</v>
      </c>
      <c r="AD71" s="42">
        <f t="shared" si="15"/>
        <v>1870.1937651054959</v>
      </c>
      <c r="AE71" s="42">
        <f t="shared" si="15"/>
        <v>1880.7912806362297</v>
      </c>
      <c r="AF71" s="42">
        <f t="shared" si="15"/>
        <v>1892.3215312236018</v>
      </c>
      <c r="AG71" s="42">
        <f t="shared" si="15"/>
        <v>1904.1163059588425</v>
      </c>
      <c r="AH71" s="42">
        <f t="shared" si="15"/>
        <v>1907.8005553882163</v>
      </c>
      <c r="AI71" s="42">
        <f t="shared" si="15"/>
        <v>1915.6903510455861</v>
      </c>
      <c r="AJ71" s="42">
        <f t="shared" si="15"/>
        <v>1889.2838960903036</v>
      </c>
      <c r="AK71" s="42">
        <f t="shared" si="15"/>
        <v>1905.2068232961865</v>
      </c>
    </row>
    <row r="72" spans="1:37" ht="3" hidden="1" customHeight="1" x14ac:dyDescent="0.3">
      <c r="A72" s="7">
        <f t="shared" si="0"/>
        <v>0</v>
      </c>
      <c r="B72" s="79"/>
      <c r="C72" s="79"/>
      <c r="E72" s="81"/>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row>
    <row r="73" spans="1:37" ht="12" hidden="1" customHeight="1" x14ac:dyDescent="0.3">
      <c r="A73" s="7" t="str">
        <f t="shared" si="0"/>
        <v>Zakontraktowana moc regazyfikacji Terminalu FSRU-2 (uroczniona)</v>
      </c>
      <c r="B73" s="79" t="s">
        <v>151</v>
      </c>
      <c r="C73" s="79" t="s">
        <v>151</v>
      </c>
      <c r="E73" s="27" t="s">
        <v>30</v>
      </c>
      <c r="F73" s="27" t="str">
        <f>A73</f>
        <v>Zakontraktowana moc regazyfikacji Terminalu FSRU-2 (uroczniona)</v>
      </c>
      <c r="G73" s="28"/>
      <c r="H73" s="28"/>
      <c r="I73" s="28"/>
      <c r="J73" s="28"/>
      <c r="K73" s="27"/>
      <c r="L73" s="28"/>
      <c r="M73" s="42">
        <f>AVERAGEIFS($S73:$AB73,$S$5:$AB$5,"&gt;="&amp;A_PANEL!$J$188,$S$5:$AB$5,"&lt;="&amp;A_PANEL!$J$190)</f>
        <v>207.30612282800004</v>
      </c>
      <c r="N73" s="42">
        <f>SUMIF($S$5:$AB$5,N$5,S73:AB73)</f>
        <v>207.26382906000003</v>
      </c>
      <c r="O73" s="29"/>
      <c r="P73" s="27" t="s">
        <v>110</v>
      </c>
      <c r="Q73" s="27"/>
      <c r="R73" s="27"/>
      <c r="S73" s="42">
        <f t="shared" ref="S73:AK73" si="16">S56-S98+S100</f>
        <v>89.070675408</v>
      </c>
      <c r="T73" s="42">
        <f t="shared" si="16"/>
        <v>89.070675408</v>
      </c>
      <c r="U73" s="42">
        <f t="shared" si="16"/>
        <v>157.00340841600004</v>
      </c>
      <c r="V73" s="42">
        <f t="shared" si="16"/>
        <v>156.74964580800005</v>
      </c>
      <c r="W73" s="42">
        <f t="shared" si="16"/>
        <v>207.26382906000003</v>
      </c>
      <c r="X73" s="42">
        <f t="shared" si="16"/>
        <v>207.26382906000003</v>
      </c>
      <c r="Y73" s="42">
        <f t="shared" si="16"/>
        <v>207.51759166800002</v>
      </c>
      <c r="Z73" s="42">
        <f t="shared" si="16"/>
        <v>207.26382906000003</v>
      </c>
      <c r="AA73" s="42">
        <f t="shared" si="16"/>
        <v>207.26382906000003</v>
      </c>
      <c r="AB73" s="42">
        <f t="shared" si="16"/>
        <v>207.26382906000003</v>
      </c>
      <c r="AC73" s="42">
        <f t="shared" si="16"/>
        <v>207.51759166800002</v>
      </c>
      <c r="AD73" s="42">
        <f t="shared" si="16"/>
        <v>207.26382906000003</v>
      </c>
      <c r="AE73" s="42">
        <f t="shared" si="16"/>
        <v>207.26382906000003</v>
      </c>
      <c r="AF73" s="42">
        <f t="shared" si="16"/>
        <v>207.26382906000003</v>
      </c>
      <c r="AG73" s="42">
        <f t="shared" si="16"/>
        <v>207.51759166800002</v>
      </c>
      <c r="AH73" s="42">
        <f t="shared" si="16"/>
        <v>207.26382906000003</v>
      </c>
      <c r="AI73" s="42">
        <f t="shared" si="16"/>
        <v>207.26382906000003</v>
      </c>
      <c r="AJ73" s="42">
        <f t="shared" si="16"/>
        <v>207.26382906000003</v>
      </c>
      <c r="AK73" s="42">
        <f t="shared" si="16"/>
        <v>207.51759166800002</v>
      </c>
    </row>
    <row r="74" spans="1:37" ht="3" hidden="1" customHeight="1" x14ac:dyDescent="0.3">
      <c r="A74" s="7">
        <f t="shared" si="0"/>
        <v>0</v>
      </c>
      <c r="B74" s="79"/>
      <c r="C74" s="79"/>
      <c r="E74" s="81"/>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row>
    <row r="75" spans="1:37" ht="12" hidden="1" customHeight="1" x14ac:dyDescent="0.3">
      <c r="A75" s="7" t="str">
        <f t="shared" si="0"/>
        <v>Uśredniona stawka opłaty za regazyfikację</v>
      </c>
      <c r="B75" s="79" t="s">
        <v>127</v>
      </c>
      <c r="C75" s="79" t="s">
        <v>127</v>
      </c>
      <c r="E75" s="27" t="s">
        <v>54</v>
      </c>
      <c r="F75" s="27" t="str">
        <f>A75</f>
        <v>Uśredniona stawka opłaty za regazyfikację</v>
      </c>
      <c r="G75" s="28"/>
      <c r="H75" s="28"/>
      <c r="I75" s="28"/>
      <c r="J75" s="28"/>
      <c r="K75" s="27"/>
      <c r="L75" s="28"/>
      <c r="M75" s="30">
        <f>AVERAGEIFS($S75:$AB75,$S$5:$AB$5,"&gt;="&amp;A_PANEL!$J$188,$S$5:$AB$5,"&lt;="&amp;A_PANEL!$J$190)</f>
        <v>8.9268880780096875</v>
      </c>
      <c r="N75" s="30">
        <f>SUMIF($S$5:$AB$5,N$5,S75:AB75)</f>
        <v>8.9222966135151953</v>
      </c>
      <c r="O75" s="29"/>
      <c r="P75" s="27" t="s">
        <v>53</v>
      </c>
      <c r="Q75" s="27"/>
      <c r="R75" s="27"/>
      <c r="S75" s="30">
        <f>IFERROR(S71/S73,"")</f>
        <v>7.8741046860401616</v>
      </c>
      <c r="T75" s="30">
        <f t="shared" ref="T75:AK75" si="17">IFERROR(T71/T73,"")</f>
        <v>8.1501876333013428</v>
      </c>
      <c r="U75" s="30">
        <f t="shared" si="17"/>
        <v>9.0334000514695632</v>
      </c>
      <c r="V75" s="30">
        <f t="shared" si="17"/>
        <v>9.0108860894066982</v>
      </c>
      <c r="W75" s="30">
        <f t="shared" si="17"/>
        <v>8.9222966135151953</v>
      </c>
      <c r="X75" s="30">
        <f t="shared" si="17"/>
        <v>8.9154623728761813</v>
      </c>
      <c r="Y75" s="30">
        <f t="shared" si="17"/>
        <v>8.9179857954945145</v>
      </c>
      <c r="Z75" s="30">
        <f t="shared" si="17"/>
        <v>8.9049630207078359</v>
      </c>
      <c r="AA75" s="30">
        <f t="shared" si="17"/>
        <v>8.934346376239672</v>
      </c>
      <c r="AB75" s="30">
        <f t="shared" si="17"/>
        <v>8.9662742892247156</v>
      </c>
      <c r="AC75" s="30">
        <f t="shared" si="17"/>
        <v>8.9831373270429165</v>
      </c>
      <c r="AD75" s="30">
        <f t="shared" si="17"/>
        <v>9.0232520241826677</v>
      </c>
      <c r="AE75" s="30">
        <f t="shared" si="17"/>
        <v>9.0743825836189025</v>
      </c>
      <c r="AF75" s="30">
        <f t="shared" si="17"/>
        <v>9.130013373803882</v>
      </c>
      <c r="AG75" s="30">
        <f t="shared" si="17"/>
        <v>9.1756862184733237</v>
      </c>
      <c r="AH75" s="30">
        <f t="shared" si="17"/>
        <v>9.2046960824791775</v>
      </c>
      <c r="AI75" s="30">
        <f t="shared" si="17"/>
        <v>9.2427625202804684</v>
      </c>
      <c r="AJ75" s="30">
        <f t="shared" si="17"/>
        <v>9.1153574874050118</v>
      </c>
      <c r="AK75" s="30">
        <f t="shared" si="17"/>
        <v>9.1809412781941813</v>
      </c>
    </row>
    <row r="76" spans="1:37" hidden="1" x14ac:dyDescent="0.3">
      <c r="B76" s="79"/>
      <c r="C76" s="79"/>
    </row>
    <row r="77" spans="1:37" ht="11.1" hidden="1" customHeight="1" x14ac:dyDescent="0.3">
      <c r="A77" s="7" t="str">
        <f t="shared" si="0"/>
        <v>Inflacja</v>
      </c>
      <c r="B77" s="79" t="s">
        <v>34</v>
      </c>
      <c r="C77" s="79" t="s">
        <v>34</v>
      </c>
      <c r="D77" s="17"/>
      <c r="E77" s="17" t="s">
        <v>20</v>
      </c>
      <c r="F77" s="17" t="str">
        <f>A77</f>
        <v>Inflacja</v>
      </c>
      <c r="G77" s="17"/>
      <c r="H77" s="17"/>
      <c r="I77" s="17"/>
      <c r="J77" s="17"/>
      <c r="K77" s="17"/>
      <c r="L77" s="18"/>
      <c r="O77" s="19"/>
      <c r="P77" s="17"/>
      <c r="Q77" s="17"/>
      <c r="R77" s="17"/>
    </row>
    <row r="78" spans="1:37" ht="3" hidden="1" customHeight="1" x14ac:dyDescent="0.3">
      <c r="A78" s="7">
        <f t="shared" si="0"/>
        <v>0</v>
      </c>
      <c r="B78" s="79"/>
      <c r="C78" s="79"/>
    </row>
    <row r="79" spans="1:37" ht="12" hidden="1" customHeight="1" x14ac:dyDescent="0.3">
      <c r="A79" s="7" t="str">
        <f t="shared" si="0"/>
        <v>Inflacja PLN</v>
      </c>
      <c r="B79" s="79" t="s">
        <v>98</v>
      </c>
      <c r="C79" s="79" t="s">
        <v>98</v>
      </c>
      <c r="D79" s="15"/>
      <c r="E79" s="15" t="s">
        <v>135</v>
      </c>
      <c r="F79" s="15" t="str">
        <f>A79</f>
        <v>Inflacja PLN</v>
      </c>
      <c r="G79" s="15"/>
      <c r="H79" s="15"/>
      <c r="I79" s="15"/>
      <c r="J79" s="15"/>
      <c r="K79" s="17"/>
      <c r="L79" s="15"/>
      <c r="M79" s="135">
        <f>AVERAGEIFS($S79:$AB79,$S$5:$AB$5,"&gt;="&amp;A_PANEL!$J$188,$S$5:$AB$5,"&lt;="&amp;A_PANEL!$J$190)</f>
        <v>2.4999999999999998E-2</v>
      </c>
      <c r="N79" s="135">
        <f>SUMIF($S$5:$AB$5,N$5,S79:AB79)</f>
        <v>2.5000000000000001E-2</v>
      </c>
      <c r="O79" s="19"/>
      <c r="P79" s="15" t="s">
        <v>50</v>
      </c>
      <c r="Q79" s="17"/>
      <c r="R79" s="17"/>
      <c r="S79" s="135">
        <f>A1_ASSUMPTIONS!S10*A_PANEL!$S$153</f>
        <v>3.0099999999999998E-2</v>
      </c>
      <c r="T79" s="135">
        <f>A1_ASSUMPTIONS!T10*A_PANEL!$S$153</f>
        <v>2.87E-2</v>
      </c>
      <c r="U79" s="135">
        <f>A1_ASSUMPTIONS!U10*A_PANEL!$S$153</f>
        <v>2.7200000000000002E-2</v>
      </c>
      <c r="V79" s="135">
        <f>A1_ASSUMPTIONS!V10*A_PANEL!$S$153</f>
        <v>2.5000000000000001E-2</v>
      </c>
      <c r="W79" s="135">
        <f>A1_ASSUMPTIONS!W10*A_PANEL!$S$153</f>
        <v>2.5000000000000001E-2</v>
      </c>
      <c r="X79" s="135">
        <f>A1_ASSUMPTIONS!X10*A_PANEL!$S$153</f>
        <v>2.5000000000000001E-2</v>
      </c>
      <c r="Y79" s="135">
        <f>A1_ASSUMPTIONS!Y10*A_PANEL!$S$153</f>
        <v>2.5000000000000001E-2</v>
      </c>
      <c r="Z79" s="135">
        <f>A1_ASSUMPTIONS!Z10*A_PANEL!$S$153</f>
        <v>2.5000000000000001E-2</v>
      </c>
      <c r="AA79" s="135">
        <f>A1_ASSUMPTIONS!AA10*A_PANEL!$S$153</f>
        <v>2.5000000000000001E-2</v>
      </c>
      <c r="AB79" s="135">
        <f>A1_ASSUMPTIONS!AB10*A_PANEL!$S$153</f>
        <v>2.5000000000000001E-2</v>
      </c>
      <c r="AC79" s="135">
        <f>A1_ASSUMPTIONS!AC10*A_PANEL!$S$153</f>
        <v>2.5000000000000001E-2</v>
      </c>
      <c r="AD79" s="135">
        <f>A1_ASSUMPTIONS!AD10*A_PANEL!$S$153</f>
        <v>2.5000000000000001E-2</v>
      </c>
      <c r="AE79" s="135">
        <f>A1_ASSUMPTIONS!AE10*A_PANEL!$S$153</f>
        <v>2.5000000000000001E-2</v>
      </c>
      <c r="AF79" s="135">
        <f>A1_ASSUMPTIONS!AF10*A_PANEL!$S$153</f>
        <v>2.5000000000000001E-2</v>
      </c>
      <c r="AG79" s="135">
        <f>A1_ASSUMPTIONS!AG10*A_PANEL!$S$153</f>
        <v>2.5000000000000001E-2</v>
      </c>
      <c r="AH79" s="135">
        <f>A1_ASSUMPTIONS!AH10*A_PANEL!$S$153</f>
        <v>2.5000000000000001E-2</v>
      </c>
      <c r="AI79" s="135">
        <f>A1_ASSUMPTIONS!AI10*A_PANEL!$S$153</f>
        <v>2.5000000000000001E-2</v>
      </c>
      <c r="AJ79" s="135">
        <f>A1_ASSUMPTIONS!AJ10*A_PANEL!$S$153</f>
        <v>2.5000000000000001E-2</v>
      </c>
      <c r="AK79" s="135">
        <f>A1_ASSUMPTIONS!AK10*A_PANEL!$S$153</f>
        <v>2.5000000000000001E-2</v>
      </c>
    </row>
    <row r="80" spans="1:37" ht="3" hidden="1" customHeight="1" x14ac:dyDescent="0.3">
      <c r="B80" s="79"/>
      <c r="C80" s="79"/>
    </row>
    <row r="81" spans="1:37" ht="12" hidden="1" customHeight="1" x14ac:dyDescent="0.3">
      <c r="A81" s="7" t="str">
        <f t="shared" si="0"/>
        <v>Infacja USD</v>
      </c>
      <c r="B81" s="79" t="s">
        <v>145</v>
      </c>
      <c r="C81" s="79" t="s">
        <v>145</v>
      </c>
      <c r="E81" s="15" t="s">
        <v>136</v>
      </c>
      <c r="F81" s="15" t="str">
        <f>A81</f>
        <v>Infacja USD</v>
      </c>
      <c r="G81" s="17"/>
      <c r="H81" s="17"/>
      <c r="I81" s="17"/>
      <c r="J81" s="17"/>
      <c r="K81" s="17"/>
      <c r="L81" s="18"/>
      <c r="M81" s="135">
        <f>AVERAGEIFS($S81:$AB81,$S$5:$AB$5,"&gt;="&amp;A_PANEL!$J$188,$S$5:$AB$5,"&lt;="&amp;A_PANEL!$J$190)</f>
        <v>2.2249999999999995E-2</v>
      </c>
      <c r="N81" s="135">
        <f>SUMIF($S$5:$AB$5,N$5,S81:AB81)</f>
        <v>2.29E-2</v>
      </c>
      <c r="O81" s="19"/>
      <c r="P81" s="15" t="s">
        <v>50</v>
      </c>
      <c r="Q81" s="17"/>
      <c r="R81" s="17"/>
      <c r="S81" s="135">
        <f>A1_ASSUMPTIONS!S12*A_PANEL!$S$155</f>
        <v>2.7000000000000003E-2</v>
      </c>
      <c r="T81" s="135">
        <f>A1_ASSUMPTIONS!T12*A_PANEL!$S$155</f>
        <v>2.3E-2</v>
      </c>
      <c r="U81" s="135">
        <f>A1_ASSUMPTIONS!U12*A_PANEL!$S$155</f>
        <v>2.4799999999999999E-2</v>
      </c>
      <c r="V81" s="135">
        <f>A1_ASSUMPTIONS!V12*A_PANEL!$S$155</f>
        <v>2.3E-2</v>
      </c>
      <c r="W81" s="135">
        <f>A1_ASSUMPTIONS!W12*A_PANEL!$S$155</f>
        <v>2.29E-2</v>
      </c>
      <c r="X81" s="135">
        <f>A1_ASSUMPTIONS!X12*A_PANEL!$S$155</f>
        <v>2.2200000000000001E-2</v>
      </c>
      <c r="Y81" s="135">
        <f>A1_ASSUMPTIONS!Y12*A_PANEL!$S$155</f>
        <v>2.2099999999999998E-2</v>
      </c>
      <c r="Z81" s="135">
        <f>A1_ASSUMPTIONS!Z12*A_PANEL!$S$155</f>
        <v>2.2099999999999998E-2</v>
      </c>
      <c r="AA81" s="135">
        <f>A1_ASSUMPTIONS!AA12*A_PANEL!$S$155</f>
        <v>2.2099999999999998E-2</v>
      </c>
      <c r="AB81" s="135">
        <f>A1_ASSUMPTIONS!AB12*A_PANEL!$S$155</f>
        <v>2.2099999999999998E-2</v>
      </c>
      <c r="AC81" s="135">
        <f>A1_ASSUMPTIONS!AC12*A_PANEL!$S$155</f>
        <v>2.2099999999999998E-2</v>
      </c>
      <c r="AD81" s="135">
        <f>A1_ASSUMPTIONS!AD12*A_PANEL!$S$155</f>
        <v>2.2099999999999998E-2</v>
      </c>
      <c r="AE81" s="135">
        <f>A1_ASSUMPTIONS!AE12*A_PANEL!$S$155</f>
        <v>2.2099999999999998E-2</v>
      </c>
      <c r="AF81" s="135">
        <f>A1_ASSUMPTIONS!AF12*A_PANEL!$S$155</f>
        <v>2.2099999999999998E-2</v>
      </c>
      <c r="AG81" s="135">
        <f>A1_ASSUMPTIONS!AG12*A_PANEL!$S$155</f>
        <v>2.2099999999999998E-2</v>
      </c>
      <c r="AH81" s="135">
        <f>A1_ASSUMPTIONS!AH12*A_PANEL!$S$155</f>
        <v>2.2099999999999998E-2</v>
      </c>
      <c r="AI81" s="135">
        <f>A1_ASSUMPTIONS!AI12*A_PANEL!$S$155</f>
        <v>2.2099999999999998E-2</v>
      </c>
      <c r="AJ81" s="135">
        <f>A1_ASSUMPTIONS!AJ12*A_PANEL!$S$155</f>
        <v>2.2099999999999998E-2</v>
      </c>
      <c r="AK81" s="135">
        <f>A1_ASSUMPTIONS!AK12*A_PANEL!$S$155</f>
        <v>2.2099999999999998E-2</v>
      </c>
    </row>
    <row r="82" spans="1:37" hidden="1" x14ac:dyDescent="0.3">
      <c r="A82" s="7">
        <f t="shared" si="0"/>
        <v>0</v>
      </c>
      <c r="B82" s="79"/>
      <c r="C82" s="79"/>
    </row>
    <row r="83" spans="1:37" ht="11.1" hidden="1" customHeight="1" x14ac:dyDescent="0.3">
      <c r="A83" s="7" t="str">
        <f t="shared" si="0"/>
        <v>Kursy walut</v>
      </c>
      <c r="B83" s="79" t="s">
        <v>35</v>
      </c>
      <c r="C83" s="79" t="s">
        <v>35</v>
      </c>
      <c r="D83" s="17"/>
      <c r="E83" s="17" t="s">
        <v>30</v>
      </c>
      <c r="F83" s="17" t="str">
        <f>A83</f>
        <v>Kursy walut</v>
      </c>
      <c r="G83" s="17"/>
      <c r="H83" s="17"/>
      <c r="I83" s="17"/>
      <c r="J83" s="17"/>
      <c r="K83" s="17"/>
      <c r="L83" s="18"/>
      <c r="O83" s="19"/>
      <c r="P83" s="17"/>
      <c r="Q83" s="17"/>
      <c r="R83" s="17"/>
    </row>
    <row r="84" spans="1:37" ht="3" hidden="1" customHeight="1" x14ac:dyDescent="0.3">
      <c r="A84" s="7">
        <f t="shared" si="0"/>
        <v>0</v>
      </c>
      <c r="B84" s="79"/>
      <c r="C84" s="79"/>
    </row>
    <row r="85" spans="1:37" ht="12" hidden="1" customHeight="1" x14ac:dyDescent="0.3">
      <c r="A85" s="7" t="str">
        <f t="shared" si="0"/>
        <v>Kurs USD/PLN</v>
      </c>
      <c r="B85" s="79" t="s">
        <v>100</v>
      </c>
      <c r="C85" s="79" t="s">
        <v>100</v>
      </c>
      <c r="D85" s="15"/>
      <c r="E85" s="15" t="s">
        <v>137</v>
      </c>
      <c r="F85" s="15" t="str">
        <f>A85</f>
        <v>Kurs USD/PLN</v>
      </c>
      <c r="G85" s="15"/>
      <c r="H85" s="15"/>
      <c r="I85" s="15"/>
      <c r="J85" s="15"/>
      <c r="K85" s="17"/>
      <c r="L85" s="15"/>
      <c r="M85" s="25">
        <f>AVERAGEIFS($S85:$AB85,$S$5:$AB$5,"&gt;="&amp;A_PANEL!$J$188,$S$5:$AB$5,"&lt;="&amp;A_PANEL!$J$190)</f>
        <v>3.9</v>
      </c>
      <c r="N85" s="25">
        <f>SUMIF($S$5:$AB$5,N$5,S85:AB85)</f>
        <v>3.9</v>
      </c>
      <c r="O85" s="19"/>
      <c r="P85" s="15" t="s">
        <v>37</v>
      </c>
      <c r="Q85" s="17"/>
      <c r="R85" s="17"/>
      <c r="S85" s="25">
        <f>A1_ASSUMPTIONS!S17*A_PANEL!$S$159</f>
        <v>3.9</v>
      </c>
      <c r="T85" s="25">
        <f>A1_ASSUMPTIONS!T17*A_PANEL!$S$159</f>
        <v>3.9</v>
      </c>
      <c r="U85" s="25">
        <f>A1_ASSUMPTIONS!U17*A_PANEL!$S$159</f>
        <v>3.9</v>
      </c>
      <c r="V85" s="25">
        <f>A1_ASSUMPTIONS!V17*A_PANEL!$S$159</f>
        <v>3.9</v>
      </c>
      <c r="W85" s="25">
        <f>A1_ASSUMPTIONS!W17*A_PANEL!$S$159</f>
        <v>3.9</v>
      </c>
      <c r="X85" s="25">
        <f>A1_ASSUMPTIONS!X17*A_PANEL!$S$159</f>
        <v>3.9</v>
      </c>
      <c r="Y85" s="25">
        <f>A1_ASSUMPTIONS!Y17*A_PANEL!$S$159</f>
        <v>3.9</v>
      </c>
      <c r="Z85" s="25">
        <f>A1_ASSUMPTIONS!Z17*A_PANEL!$S$159</f>
        <v>3.9</v>
      </c>
      <c r="AA85" s="25">
        <f>A1_ASSUMPTIONS!AA17*A_PANEL!$S$159</f>
        <v>3.9</v>
      </c>
      <c r="AB85" s="25">
        <f>A1_ASSUMPTIONS!AB17*A_PANEL!$S$159</f>
        <v>3.9</v>
      </c>
      <c r="AC85" s="25">
        <f>A1_ASSUMPTIONS!AC17*A_PANEL!$S$159</f>
        <v>3.9</v>
      </c>
      <c r="AD85" s="25">
        <f>A1_ASSUMPTIONS!AD17*A_PANEL!$S$159</f>
        <v>3.9</v>
      </c>
      <c r="AE85" s="25">
        <f>A1_ASSUMPTIONS!AE17*A_PANEL!$S$159</f>
        <v>3.9</v>
      </c>
      <c r="AF85" s="25">
        <f>A1_ASSUMPTIONS!AF17*A_PANEL!$S$159</f>
        <v>3.9</v>
      </c>
      <c r="AG85" s="25">
        <f>A1_ASSUMPTIONS!AG17*A_PANEL!$S$159</f>
        <v>3.9</v>
      </c>
      <c r="AH85" s="25">
        <f>A1_ASSUMPTIONS!AH17*A_PANEL!$S$159</f>
        <v>3.9</v>
      </c>
      <c r="AI85" s="25">
        <f>A1_ASSUMPTIONS!AI17*A_PANEL!$S$159</f>
        <v>3.9</v>
      </c>
      <c r="AJ85" s="25">
        <f>A1_ASSUMPTIONS!AJ17*A_PANEL!$S$159</f>
        <v>3.9</v>
      </c>
      <c r="AK85" s="25">
        <f>A1_ASSUMPTIONS!AK17*A_PANEL!$S$159</f>
        <v>3.9</v>
      </c>
    </row>
    <row r="86" spans="1:37" ht="3" hidden="1" customHeight="1" x14ac:dyDescent="0.3">
      <c r="B86" s="79"/>
      <c r="C86" s="79"/>
    </row>
    <row r="87" spans="1:37" ht="12" hidden="1" customHeight="1" x14ac:dyDescent="0.3">
      <c r="A87" s="7" t="str">
        <f t="shared" si="0"/>
        <v>Kurs EUR/PLN</v>
      </c>
      <c r="B87" s="79" t="s">
        <v>101</v>
      </c>
      <c r="C87" s="79" t="s">
        <v>101</v>
      </c>
      <c r="E87" s="15" t="s">
        <v>138</v>
      </c>
      <c r="F87" s="15" t="str">
        <f>A87</f>
        <v>Kurs EUR/PLN</v>
      </c>
      <c r="G87" s="17"/>
      <c r="H87" s="17"/>
      <c r="I87" s="17"/>
      <c r="J87" s="17"/>
      <c r="K87" s="17"/>
      <c r="L87" s="18"/>
      <c r="M87" s="25">
        <f>AVERAGEIFS($S87:$AB87,$S$5:$AB$5,"&gt;="&amp;A_PANEL!$J$188,$S$5:$AB$5,"&lt;="&amp;A_PANEL!$J$190)</f>
        <v>4.3</v>
      </c>
      <c r="N87" s="25">
        <f>SUMIF($S$5:$AB$5,N$5,S87:AB87)</f>
        <v>4.3</v>
      </c>
      <c r="O87" s="19"/>
      <c r="P87" s="15" t="s">
        <v>38</v>
      </c>
      <c r="Q87" s="17"/>
      <c r="R87" s="17"/>
      <c r="S87" s="25">
        <f>A1_ASSUMPTIONS!S19*A_PANEL!$S$161</f>
        <v>4.3</v>
      </c>
      <c r="T87" s="25">
        <f>A1_ASSUMPTIONS!T19*A_PANEL!$S$161</f>
        <v>4.3</v>
      </c>
      <c r="U87" s="25">
        <f>A1_ASSUMPTIONS!U19*A_PANEL!$S$161</f>
        <v>4.3</v>
      </c>
      <c r="V87" s="25">
        <f>A1_ASSUMPTIONS!V19*A_PANEL!$S$161</f>
        <v>4.3</v>
      </c>
      <c r="W87" s="25">
        <f>A1_ASSUMPTIONS!W19*A_PANEL!$S$161</f>
        <v>4.3</v>
      </c>
      <c r="X87" s="25">
        <f>A1_ASSUMPTIONS!X19*A_PANEL!$S$161</f>
        <v>4.3</v>
      </c>
      <c r="Y87" s="25">
        <f>A1_ASSUMPTIONS!Y19*A_PANEL!$S$161</f>
        <v>4.3</v>
      </c>
      <c r="Z87" s="25">
        <f>A1_ASSUMPTIONS!Z19*A_PANEL!$S$161</f>
        <v>4.3</v>
      </c>
      <c r="AA87" s="25">
        <f>A1_ASSUMPTIONS!AA19*A_PANEL!$S$161</f>
        <v>4.3</v>
      </c>
      <c r="AB87" s="25">
        <f>A1_ASSUMPTIONS!AB19*A_PANEL!$S$161</f>
        <v>4.3</v>
      </c>
      <c r="AC87" s="25">
        <f>A1_ASSUMPTIONS!AC19*A_PANEL!$S$161</f>
        <v>4.3</v>
      </c>
      <c r="AD87" s="25">
        <f>A1_ASSUMPTIONS!AD19*A_PANEL!$S$161</f>
        <v>4.3</v>
      </c>
      <c r="AE87" s="25">
        <f>A1_ASSUMPTIONS!AE19*A_PANEL!$S$161</f>
        <v>4.3</v>
      </c>
      <c r="AF87" s="25">
        <f>A1_ASSUMPTIONS!AF19*A_PANEL!$S$161</f>
        <v>4.3</v>
      </c>
      <c r="AG87" s="25">
        <f>A1_ASSUMPTIONS!AG19*A_PANEL!$S$161</f>
        <v>4.3</v>
      </c>
      <c r="AH87" s="25">
        <f>A1_ASSUMPTIONS!AH19*A_PANEL!$S$161</f>
        <v>4.3</v>
      </c>
      <c r="AI87" s="25">
        <f>A1_ASSUMPTIONS!AI19*A_PANEL!$S$161</f>
        <v>4.3</v>
      </c>
      <c r="AJ87" s="25">
        <f>A1_ASSUMPTIONS!AJ19*A_PANEL!$S$161</f>
        <v>4.3</v>
      </c>
      <c r="AK87" s="25">
        <f>A1_ASSUMPTIONS!AK19*A_PANEL!$S$161</f>
        <v>4.3</v>
      </c>
    </row>
    <row r="88" spans="1:37" ht="3" hidden="1" customHeight="1" x14ac:dyDescent="0.3">
      <c r="A88" s="7">
        <f t="shared" si="0"/>
        <v>0</v>
      </c>
      <c r="B88" s="79"/>
      <c r="C88" s="79"/>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row>
    <row r="89" spans="1:37" ht="12" hidden="1" customHeight="1" x14ac:dyDescent="0.3">
      <c r="A89" s="7">
        <f t="shared" si="0"/>
        <v>0</v>
      </c>
      <c r="B89" s="79"/>
      <c r="C89" s="79"/>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row>
    <row r="90" spans="1:37" ht="11.1" hidden="1" customHeight="1" x14ac:dyDescent="0.3">
      <c r="A90" s="7" t="str">
        <f t="shared" si="0"/>
        <v>Założenia cenowe</v>
      </c>
      <c r="B90" s="79" t="s">
        <v>33</v>
      </c>
      <c r="C90" s="79" t="s">
        <v>33</v>
      </c>
      <c r="D90" s="17"/>
      <c r="E90" s="17" t="s">
        <v>54</v>
      </c>
      <c r="F90" s="17" t="str">
        <f>A90</f>
        <v>Założenia cenowe</v>
      </c>
      <c r="G90" s="17"/>
      <c r="H90" s="17"/>
      <c r="I90" s="17"/>
      <c r="J90" s="17"/>
      <c r="K90" s="17"/>
      <c r="L90" s="18"/>
      <c r="O90" s="19"/>
      <c r="P90" s="17"/>
      <c r="Q90" s="17"/>
      <c r="R90" s="17"/>
    </row>
    <row r="91" spans="1:37" ht="3" hidden="1" customHeight="1" x14ac:dyDescent="0.3">
      <c r="A91" s="7">
        <f t="shared" si="0"/>
        <v>0</v>
      </c>
      <c r="B91" s="79"/>
      <c r="C91" s="79"/>
    </row>
    <row r="92" spans="1:37" ht="12" hidden="1" customHeight="1" x14ac:dyDescent="0.3">
      <c r="A92" s="7" t="str">
        <f t="shared" ref="A92:A104" si="18">IF($A$1=$C$1,$C92,$B92)</f>
        <v>Koszt uprawnień do emisji CO2</v>
      </c>
      <c r="B92" s="79" t="s">
        <v>44</v>
      </c>
      <c r="C92" s="79" t="s">
        <v>44</v>
      </c>
      <c r="D92" s="15"/>
      <c r="E92" s="15" t="s">
        <v>146</v>
      </c>
      <c r="F92" s="15" t="str">
        <f>A92</f>
        <v>Koszt uprawnień do emisji CO2</v>
      </c>
      <c r="G92" s="15"/>
      <c r="H92" s="15"/>
      <c r="I92" s="15"/>
      <c r="J92" s="15"/>
      <c r="K92" s="17"/>
      <c r="L92" s="15"/>
      <c r="M92" s="119">
        <f>AVERAGEIFS($S92:$AB92,$S$5:$AB$5,"&gt;="&amp;A_PANEL!$J$188,$S$5:$AB$5,"&lt;="&amp;A_PANEL!$J$190)</f>
        <v>85.911344928308452</v>
      </c>
      <c r="N92" s="119">
        <f>SUMIF($S$5:$AB$5,N$5,S92:AB92)</f>
        <v>80.696511374480949</v>
      </c>
      <c r="O92" s="19"/>
      <c r="P92" s="15" t="s">
        <v>106</v>
      </c>
      <c r="Q92" s="17"/>
      <c r="R92" s="17"/>
      <c r="S92" s="119">
        <f>A1_ASSUMPTIONS!S24*A_PANEL!$S$165</f>
        <v>72.752167888953238</v>
      </c>
      <c r="T92" s="119">
        <f>A1_ASSUMPTIONS!T24*A_PANEL!$S$165</f>
        <v>74.93473292562183</v>
      </c>
      <c r="U92" s="119">
        <f>A1_ASSUMPTIONS!U24*A_PANEL!$S$165</f>
        <v>76.80810124876237</v>
      </c>
      <c r="V92" s="119">
        <f>A1_ASSUMPTIONS!V24*A_PANEL!$S$165</f>
        <v>78.728303779981417</v>
      </c>
      <c r="W92" s="119">
        <f>A1_ASSUMPTIONS!W24*A_PANEL!$S$165</f>
        <v>80.696511374480949</v>
      </c>
      <c r="X92" s="119">
        <f>A1_ASSUMPTIONS!X24*A_PANEL!$S$165</f>
        <v>82.713924158842971</v>
      </c>
      <c r="Y92" s="119">
        <f>A1_ASSUMPTIONS!Y24*A_PANEL!$S$165</f>
        <v>84.781772262814044</v>
      </c>
      <c r="Z92" s="119">
        <f>A1_ASSUMPTIONS!Z24*A_PANEL!$S$165</f>
        <v>86.901316569384392</v>
      </c>
      <c r="AA92" s="119">
        <f>A1_ASSUMPTIONS!AA24*A_PANEL!$S$165</f>
        <v>89.073849483619</v>
      </c>
      <c r="AB92" s="119">
        <f>A1_ASSUMPTIONS!AB24*A_PANEL!$S$165</f>
        <v>91.30069572070947</v>
      </c>
      <c r="AC92" s="119">
        <f>A1_ASSUMPTIONS!AC24*A_PANEL!$S$165</f>
        <v>93.583213113727197</v>
      </c>
      <c r="AD92" s="119">
        <f>A1_ASSUMPTIONS!AD24*A_PANEL!$S$165</f>
        <v>95.922793441570363</v>
      </c>
      <c r="AE92" s="119">
        <f>A1_ASSUMPTIONS!AE24*A_PANEL!$S$165</f>
        <v>98.320863277609618</v>
      </c>
      <c r="AF92" s="119">
        <f>A1_ASSUMPTIONS!AF24*A_PANEL!$S$165</f>
        <v>100.77888485954985</v>
      </c>
      <c r="AG92" s="119">
        <f>A1_ASSUMPTIONS!AG24*A_PANEL!$S$165</f>
        <v>103.29835698103858</v>
      </c>
      <c r="AH92" s="119">
        <f>A1_ASSUMPTIONS!AH24*A_PANEL!$S$165</f>
        <v>105.88081590556453</v>
      </c>
      <c r="AI92" s="119">
        <f>A1_ASSUMPTIONS!AI24*A_PANEL!$S$165</f>
        <v>108.52783630320364</v>
      </c>
      <c r="AJ92" s="119">
        <f>A1_ASSUMPTIONS!AJ24*A_PANEL!$S$165</f>
        <v>111.24103221078373</v>
      </c>
      <c r="AK92" s="119">
        <f>A1_ASSUMPTIONS!AK24*A_PANEL!$S$165</f>
        <v>114.02205801605331</v>
      </c>
    </row>
    <row r="93" spans="1:37" ht="3" hidden="1" customHeight="1" x14ac:dyDescent="0.3">
      <c r="B93" s="79"/>
      <c r="C93" s="79"/>
      <c r="M93" s="145"/>
      <c r="N93" s="145"/>
      <c r="S93" s="145"/>
      <c r="T93" s="145"/>
      <c r="U93" s="145"/>
      <c r="V93" s="145"/>
      <c r="W93" s="145"/>
      <c r="X93" s="145"/>
      <c r="Y93" s="145"/>
      <c r="Z93" s="145"/>
      <c r="AA93" s="145"/>
      <c r="AB93" s="145"/>
      <c r="AC93" s="145"/>
      <c r="AD93" s="145"/>
      <c r="AE93" s="145"/>
      <c r="AF93" s="145"/>
      <c r="AG93" s="145"/>
      <c r="AH93" s="145"/>
      <c r="AI93" s="145"/>
      <c r="AJ93" s="145"/>
      <c r="AK93" s="145"/>
    </row>
    <row r="94" spans="1:37" ht="12" hidden="1" customHeight="1" x14ac:dyDescent="0.3">
      <c r="A94" s="7" t="str">
        <f t="shared" si="18"/>
        <v xml:space="preserve">Cena energii elektrycznej </v>
      </c>
      <c r="B94" s="79" t="s">
        <v>45</v>
      </c>
      <c r="C94" s="79" t="s">
        <v>45</v>
      </c>
      <c r="E94" s="15" t="s">
        <v>147</v>
      </c>
      <c r="F94" s="15" t="str">
        <f>A94</f>
        <v xml:space="preserve">Cena energii elektrycznej </v>
      </c>
      <c r="G94" s="17"/>
      <c r="H94" s="17"/>
      <c r="I94" s="17"/>
      <c r="J94" s="17"/>
      <c r="K94" s="17"/>
      <c r="L94" s="18"/>
      <c r="M94" s="119">
        <f>AVERAGEIFS($S94:$AB94,$S$5:$AB$5,"&gt;="&amp;A_PANEL!$J$188,$S$5:$AB$5,"&lt;="&amp;A_PANEL!$J$190)</f>
        <v>553.83120449246042</v>
      </c>
      <c r="N94" s="119">
        <f>SUMIF($S$5:$AB$5,N$5,S94:AB94)</f>
        <v>520.21355421874989</v>
      </c>
      <c r="O94" s="19"/>
      <c r="P94" s="15" t="s">
        <v>53</v>
      </c>
      <c r="Q94" s="17"/>
      <c r="R94" s="17"/>
      <c r="S94" s="119">
        <f>A1_ASSUMPTIONS!S26*A_PANEL!$S$167</f>
        <v>469</v>
      </c>
      <c r="T94" s="119">
        <f>A1_ASSUMPTIONS!T26*A_PANEL!$S$167</f>
        <v>483.07</v>
      </c>
      <c r="U94" s="119">
        <f>A1_ASSUMPTIONS!U26*A_PANEL!$S$167</f>
        <v>495.14674999999994</v>
      </c>
      <c r="V94" s="119">
        <f>A1_ASSUMPTIONS!V26*A_PANEL!$S$167</f>
        <v>507.52541874999991</v>
      </c>
      <c r="W94" s="119">
        <f>A1_ASSUMPTIONS!W26*A_PANEL!$S$167</f>
        <v>520.21355421874989</v>
      </c>
      <c r="X94" s="119">
        <f>A1_ASSUMPTIONS!X26*A_PANEL!$S$167</f>
        <v>533.21889307421861</v>
      </c>
      <c r="Y94" s="119">
        <f>A1_ASSUMPTIONS!Y26*A_PANEL!$S$167</f>
        <v>546.54936540107406</v>
      </c>
      <c r="Z94" s="119">
        <f>A1_ASSUMPTIONS!Z26*A_PANEL!$S$167</f>
        <v>560.21309953610091</v>
      </c>
      <c r="AA94" s="119">
        <f>A1_ASSUMPTIONS!AA26*A_PANEL!$S$167</f>
        <v>574.2184270245034</v>
      </c>
      <c r="AB94" s="119">
        <f>A1_ASSUMPTIONS!AB26*A_PANEL!$S$167</f>
        <v>588.57388770011596</v>
      </c>
      <c r="AC94" s="119">
        <f>A1_ASSUMPTIONS!AC26*A_PANEL!$S$167</f>
        <v>603.28823489261879</v>
      </c>
      <c r="AD94" s="119">
        <f>A1_ASSUMPTIONS!AD26*A_PANEL!$S$167</f>
        <v>618.37044076493419</v>
      </c>
      <c r="AE94" s="119">
        <f>A1_ASSUMPTIONS!AE26*A_PANEL!$S$167</f>
        <v>633.82970178405753</v>
      </c>
      <c r="AF94" s="119">
        <f>A1_ASSUMPTIONS!AF26*A_PANEL!$S$167</f>
        <v>649.67544432865895</v>
      </c>
      <c r="AG94" s="119">
        <f>A1_ASSUMPTIONS!AG26*A_PANEL!$S$167</f>
        <v>665.91733043687532</v>
      </c>
      <c r="AH94" s="119">
        <f>A1_ASSUMPTIONS!AH26*A_PANEL!$S$167</f>
        <v>682.56526369779715</v>
      </c>
      <c r="AI94" s="119">
        <f>A1_ASSUMPTIONS!AI26*A_PANEL!$S$167</f>
        <v>699.62939529024197</v>
      </c>
      <c r="AJ94" s="119">
        <f>A1_ASSUMPTIONS!AJ26*A_PANEL!$S$167</f>
        <v>717.12013017249797</v>
      </c>
      <c r="AK94" s="119">
        <f>A1_ASSUMPTIONS!AK26*A_PANEL!$S$167</f>
        <v>735.0481334268103</v>
      </c>
    </row>
    <row r="96" spans="1:37" ht="11.1" hidden="1" customHeight="1" x14ac:dyDescent="0.3">
      <c r="A96" s="7" t="str">
        <f t="shared" si="18"/>
        <v>Założenia biznesowe</v>
      </c>
      <c r="B96" s="79" t="s">
        <v>108</v>
      </c>
      <c r="C96" s="79" t="s">
        <v>108</v>
      </c>
      <c r="D96" s="17"/>
      <c r="E96" s="17" t="s">
        <v>89</v>
      </c>
      <c r="F96" s="17" t="str">
        <f>A96</f>
        <v>Założenia biznesowe</v>
      </c>
      <c r="G96" s="17"/>
      <c r="H96" s="17"/>
      <c r="I96" s="17"/>
      <c r="J96" s="17"/>
      <c r="K96" s="17"/>
      <c r="L96" s="18"/>
      <c r="O96" s="19"/>
      <c r="P96" s="17"/>
      <c r="Q96" s="17"/>
      <c r="R96" s="17"/>
    </row>
    <row r="97" spans="1:37" ht="3" hidden="1" customHeight="1" x14ac:dyDescent="0.3">
      <c r="A97" s="7">
        <f t="shared" si="18"/>
        <v>0</v>
      </c>
      <c r="B97" s="79"/>
      <c r="C97" s="79"/>
    </row>
    <row r="98" spans="1:37" ht="12" hidden="1" customHeight="1" x14ac:dyDescent="0.3">
      <c r="A98" s="7" t="str">
        <f t="shared" si="18"/>
        <v>Zdolność nominalna regazyfikacji Terminalu FSRU-2 (uroczniona)</v>
      </c>
      <c r="B98" s="79" t="s">
        <v>150</v>
      </c>
      <c r="C98" s="79" t="s">
        <v>150</v>
      </c>
      <c r="D98" s="15"/>
      <c r="E98" s="15" t="s">
        <v>148</v>
      </c>
      <c r="F98" s="15" t="str">
        <f>A98</f>
        <v>Zdolność nominalna regazyfikacji Terminalu FSRU-2 (uroczniona)</v>
      </c>
      <c r="G98" s="15"/>
      <c r="H98" s="15"/>
      <c r="I98" s="15"/>
      <c r="J98" s="15"/>
      <c r="K98" s="17"/>
      <c r="L98" s="15"/>
      <c r="M98" s="119">
        <f>AVERAGEIFS($S98:$AB98,$S$5:$AB$5,"&gt;="&amp;A_PANEL!$J$188,$S$5:$AB$5,"&lt;="&amp;A_PANEL!$J$190)</f>
        <v>50.514183252000002</v>
      </c>
      <c r="N98" s="119">
        <f>SUMIF($S$5:$AB$5,N$5,S98:AB98)</f>
        <v>50.514183252000002</v>
      </c>
      <c r="O98" s="19"/>
      <c r="P98" s="15" t="str">
        <f>A1_ASSUMPTIONS!$P$31</f>
        <v>TWh/r</v>
      </c>
      <c r="Q98" s="17"/>
      <c r="R98" s="17"/>
      <c r="S98" s="17"/>
      <c r="T98" s="17"/>
      <c r="U98" s="17"/>
      <c r="W98" s="119">
        <f>A1_ASSUMPTIONS!W33</f>
        <v>50.514183252000002</v>
      </c>
      <c r="X98" s="119">
        <f>A1_ASSUMPTIONS!X33</f>
        <v>50.514183252000002</v>
      </c>
      <c r="Y98" s="119">
        <f>A1_ASSUMPTIONS!Y33</f>
        <v>50.514183252000002</v>
      </c>
      <c r="Z98" s="119">
        <f>A1_ASSUMPTIONS!Z33</f>
        <v>50.514183252000002</v>
      </c>
      <c r="AA98" s="119">
        <f>A1_ASSUMPTIONS!AA33</f>
        <v>50.514183252000002</v>
      </c>
      <c r="AB98" s="119">
        <f>A1_ASSUMPTIONS!AB33</f>
        <v>50.514183252000002</v>
      </c>
      <c r="AC98" s="119">
        <f>A1_ASSUMPTIONS!AC33</f>
        <v>50.514183252000002</v>
      </c>
      <c r="AD98" s="119">
        <f>A1_ASSUMPTIONS!AD33</f>
        <v>50.514183252000002</v>
      </c>
      <c r="AE98" s="119">
        <f>A1_ASSUMPTIONS!AE33</f>
        <v>50.514183252000002</v>
      </c>
      <c r="AF98" s="119">
        <f>A1_ASSUMPTIONS!AF33</f>
        <v>50.514183252000002</v>
      </c>
      <c r="AG98" s="119">
        <f>A1_ASSUMPTIONS!AG33</f>
        <v>50.514183252000002</v>
      </c>
      <c r="AH98" s="119">
        <f>A1_ASSUMPTIONS!AH33</f>
        <v>50.514183252000002</v>
      </c>
      <c r="AI98" s="119">
        <f>A1_ASSUMPTIONS!AI33</f>
        <v>50.514183252000002</v>
      </c>
      <c r="AJ98" s="119">
        <f>A1_ASSUMPTIONS!AJ33</f>
        <v>50.514183252000002</v>
      </c>
      <c r="AK98" s="119">
        <f>A1_ASSUMPTIONS!AK33</f>
        <v>50.514183252000002</v>
      </c>
    </row>
    <row r="99" spans="1:37" ht="3" hidden="1" customHeight="1" x14ac:dyDescent="0.3">
      <c r="B99" s="79"/>
      <c r="C99" s="79"/>
      <c r="M99" s="145"/>
      <c r="N99" s="145"/>
      <c r="S99" s="145"/>
      <c r="T99" s="145"/>
      <c r="U99" s="145"/>
      <c r="W99" s="145"/>
      <c r="X99" s="145"/>
      <c r="Y99" s="145"/>
      <c r="Z99" s="145"/>
      <c r="AA99" s="145"/>
      <c r="AB99" s="145"/>
      <c r="AC99" s="145"/>
      <c r="AD99" s="145"/>
      <c r="AE99" s="145"/>
      <c r="AF99" s="145"/>
      <c r="AG99" s="145"/>
      <c r="AH99" s="145"/>
      <c r="AI99" s="145"/>
      <c r="AJ99" s="145"/>
      <c r="AK99" s="145"/>
    </row>
    <row r="100" spans="1:37" ht="12" hidden="1" customHeight="1" x14ac:dyDescent="0.3">
      <c r="A100" s="7" t="str">
        <f t="shared" si="18"/>
        <v>Zakontraktowana moc regazyfikacji Terminalu FSRU-2 (uroczniona)</v>
      </c>
      <c r="B100" s="79" t="s">
        <v>151</v>
      </c>
      <c r="C100" s="79" t="s">
        <v>151</v>
      </c>
      <c r="E100" s="15" t="s">
        <v>149</v>
      </c>
      <c r="F100" s="15" t="str">
        <f>A100</f>
        <v>Zakontraktowana moc regazyfikacji Terminalu FSRU-2 (uroczniona)</v>
      </c>
      <c r="G100" s="17"/>
      <c r="H100" s="17"/>
      <c r="I100" s="17"/>
      <c r="J100" s="17"/>
      <c r="K100" s="17"/>
      <c r="L100" s="18"/>
      <c r="M100" s="119">
        <f>AVERAGEIFS($S100:$AB100,$S$5:$AB$5,"&gt;="&amp;A_PANEL!$J$188,$S$5:$AB$5,"&lt;="&amp;A_PANEL!$J$190)</f>
        <v>50.514183252000002</v>
      </c>
      <c r="N100" s="119">
        <f>SUMIF($S$5:$AB$5,N$5,S100:AB100)</f>
        <v>50.514183251999995</v>
      </c>
      <c r="O100" s="19"/>
      <c r="P100" s="15" t="str">
        <f>A1_ASSUMPTIONS!$P$31</f>
        <v>TWh/r</v>
      </c>
      <c r="Q100" s="17"/>
      <c r="R100" s="17"/>
      <c r="S100" s="17"/>
      <c r="T100" s="17"/>
      <c r="U100" s="17"/>
      <c r="W100" s="119">
        <f>A1_ASSUMPTIONS!W31</f>
        <v>50.514183251999995</v>
      </c>
      <c r="X100" s="119">
        <f>A1_ASSUMPTIONS!X31</f>
        <v>50.514183251999995</v>
      </c>
      <c r="Y100" s="119">
        <f>A1_ASSUMPTIONS!Y31</f>
        <v>50.514183251999995</v>
      </c>
      <c r="Z100" s="119">
        <f>A1_ASSUMPTIONS!Z31</f>
        <v>50.514183251999995</v>
      </c>
      <c r="AA100" s="119">
        <f>A1_ASSUMPTIONS!AA31</f>
        <v>50.514183251999995</v>
      </c>
      <c r="AB100" s="119">
        <f>A1_ASSUMPTIONS!AB31</f>
        <v>50.514183251999995</v>
      </c>
      <c r="AC100" s="119">
        <f>A1_ASSUMPTIONS!AC31</f>
        <v>50.514183251999995</v>
      </c>
      <c r="AD100" s="119">
        <f>A1_ASSUMPTIONS!AD31</f>
        <v>50.514183251999995</v>
      </c>
      <c r="AE100" s="119">
        <f>A1_ASSUMPTIONS!AE31</f>
        <v>50.514183251999995</v>
      </c>
      <c r="AF100" s="119">
        <f>A1_ASSUMPTIONS!AF31</f>
        <v>50.514183251999995</v>
      </c>
      <c r="AG100" s="119">
        <f>A1_ASSUMPTIONS!AG31</f>
        <v>50.514183251999995</v>
      </c>
      <c r="AH100" s="119">
        <f>A1_ASSUMPTIONS!AH31</f>
        <v>50.514183251999995</v>
      </c>
      <c r="AI100" s="119">
        <f>A1_ASSUMPTIONS!AI31</f>
        <v>50.514183251999995</v>
      </c>
      <c r="AJ100" s="119">
        <f>A1_ASSUMPTIONS!AJ31</f>
        <v>50.514183251999995</v>
      </c>
      <c r="AK100" s="119">
        <f>A1_ASSUMPTIONS!AK31</f>
        <v>50.514183251999995</v>
      </c>
    </row>
    <row r="101" spans="1:37" ht="3" hidden="1" customHeight="1" x14ac:dyDescent="0.3">
      <c r="B101" s="79"/>
      <c r="C101" s="79"/>
      <c r="M101" s="145"/>
      <c r="N101" s="145"/>
      <c r="S101" s="145"/>
      <c r="T101" s="145"/>
      <c r="U101" s="145"/>
      <c r="W101" s="145"/>
      <c r="X101" s="145"/>
      <c r="Y101" s="145"/>
      <c r="Z101" s="145"/>
      <c r="AA101" s="145"/>
      <c r="AB101" s="145"/>
      <c r="AC101" s="145"/>
      <c r="AD101" s="145"/>
      <c r="AE101" s="145"/>
      <c r="AF101" s="145"/>
      <c r="AG101" s="145"/>
      <c r="AH101" s="145"/>
      <c r="AI101" s="145"/>
      <c r="AJ101" s="145"/>
      <c r="AK101" s="145"/>
    </row>
    <row r="102" spans="1:37" ht="12" hidden="1" customHeight="1" x14ac:dyDescent="0.3">
      <c r="A102" s="7" t="str">
        <f t="shared" si="18"/>
        <v>Load factor</v>
      </c>
      <c r="B102" s="79" t="s">
        <v>111</v>
      </c>
      <c r="C102" s="79" t="s">
        <v>111</v>
      </c>
      <c r="D102" s="15"/>
      <c r="E102" s="15" t="s">
        <v>152</v>
      </c>
      <c r="F102" s="15" t="str">
        <f>A102</f>
        <v>Load factor</v>
      </c>
      <c r="G102" s="15"/>
      <c r="H102" s="15"/>
      <c r="I102" s="15"/>
      <c r="J102" s="15"/>
      <c r="K102" s="17"/>
      <c r="L102" s="15"/>
      <c r="M102" s="21">
        <f>AVERAGEIFS($S102:$AB102,$S$5:$AB$5,"&gt;="&amp;A_PANEL!$J$188,$S$5:$AB$5,"&lt;="&amp;A_PANEL!$J$190)</f>
        <v>0.99999999999999989</v>
      </c>
      <c r="N102" s="21">
        <f>SUMIF($S$5:$AB$5,N$5,S102:AB102)</f>
        <v>0.99999999999999989</v>
      </c>
      <c r="O102" s="19"/>
      <c r="P102" s="15" t="s">
        <v>50</v>
      </c>
      <c r="Q102" s="17"/>
      <c r="R102" s="17"/>
      <c r="S102" s="17"/>
      <c r="T102" s="17"/>
      <c r="U102" s="17"/>
      <c r="W102" s="21">
        <f>A1_ASSUMPTIONS!W35</f>
        <v>0.99999999999999989</v>
      </c>
      <c r="X102" s="21">
        <f>A1_ASSUMPTIONS!X35</f>
        <v>0.99999999999999989</v>
      </c>
      <c r="Y102" s="21">
        <f>A1_ASSUMPTIONS!Y35</f>
        <v>0.99999999999999989</v>
      </c>
      <c r="Z102" s="21">
        <f>A1_ASSUMPTIONS!Z35</f>
        <v>0.99999999999999989</v>
      </c>
      <c r="AA102" s="21">
        <f>A1_ASSUMPTIONS!AA35</f>
        <v>0.99999999999999989</v>
      </c>
      <c r="AB102" s="21">
        <f>A1_ASSUMPTIONS!AB35</f>
        <v>0.99999999999999989</v>
      </c>
      <c r="AC102" s="21">
        <f>A1_ASSUMPTIONS!AC35</f>
        <v>0.99999999999999989</v>
      </c>
      <c r="AD102" s="21">
        <f>A1_ASSUMPTIONS!AD35</f>
        <v>0.99999999999999989</v>
      </c>
      <c r="AE102" s="21">
        <f>A1_ASSUMPTIONS!AE35</f>
        <v>0.99999999999999989</v>
      </c>
      <c r="AF102" s="21">
        <f>A1_ASSUMPTIONS!AF35</f>
        <v>0.99999999999999989</v>
      </c>
      <c r="AG102" s="21">
        <f>A1_ASSUMPTIONS!AG35</f>
        <v>0.99999999999999989</v>
      </c>
      <c r="AH102" s="21">
        <f>A1_ASSUMPTIONS!AH35</f>
        <v>0.99999999999999989</v>
      </c>
      <c r="AI102" s="21">
        <f>A1_ASSUMPTIONS!AI35</f>
        <v>0.99999999999999989</v>
      </c>
      <c r="AJ102" s="21">
        <f>A1_ASSUMPTIONS!AJ35</f>
        <v>0.99999999999999989</v>
      </c>
      <c r="AK102" s="21">
        <f>A1_ASSUMPTIONS!AK35</f>
        <v>0.99999999999999989</v>
      </c>
    </row>
    <row r="103" spans="1:37" ht="3" hidden="1" customHeight="1" x14ac:dyDescent="0.3">
      <c r="B103" s="79"/>
      <c r="C103" s="79"/>
    </row>
    <row r="104" spans="1:37" hidden="1" x14ac:dyDescent="0.3">
      <c r="A104" s="7" t="str">
        <f t="shared" si="18"/>
        <v>Zakładany okres czarteru jednostki FSRU-2 (w latach)</v>
      </c>
      <c r="B104" s="79" t="s">
        <v>153</v>
      </c>
      <c r="C104" s="79" t="s">
        <v>153</v>
      </c>
      <c r="E104" s="15" t="s">
        <v>152</v>
      </c>
      <c r="F104" s="15" t="str">
        <f>A104</f>
        <v>Zakładany okres czarteru jednostki FSRU-2 (w latach)</v>
      </c>
      <c r="G104" s="15"/>
      <c r="H104" s="15"/>
      <c r="I104" s="15"/>
      <c r="N104" s="119">
        <f>A1_ASSUMPTIONS!N37</f>
        <v>15</v>
      </c>
      <c r="P104" s="15" t="str">
        <f>A1_ASSUMPTIONS!$P$39</f>
        <v># lat</v>
      </c>
    </row>
    <row r="105" spans="1:37" hidden="1" x14ac:dyDescent="0.3">
      <c r="B105" s="79"/>
      <c r="C105" s="79"/>
      <c r="E105" s="15"/>
      <c r="F105" s="15"/>
      <c r="G105" s="15"/>
      <c r="H105" s="15"/>
      <c r="I105" s="15"/>
      <c r="N105" s="146"/>
      <c r="P105" s="15"/>
    </row>
    <row r="106" spans="1:37" ht="11.1" hidden="1" customHeight="1" x14ac:dyDescent="0.3">
      <c r="A106" s="7" t="str">
        <f t="shared" ref="A106:A115" si="19">IF($A$1=$C$1,$C106,$B106)</f>
        <v>Dane podstawowe na potrzeby korekt</v>
      </c>
      <c r="B106" s="79" t="s">
        <v>165</v>
      </c>
      <c r="C106" s="79" t="s">
        <v>165</v>
      </c>
      <c r="D106" s="17"/>
      <c r="E106" s="17" t="s">
        <v>114</v>
      </c>
      <c r="F106" s="17" t="str">
        <f>A106</f>
        <v>Dane podstawowe na potrzeby korekt</v>
      </c>
      <c r="G106" s="17"/>
      <c r="H106" s="17"/>
      <c r="I106" s="17"/>
      <c r="J106" s="17"/>
      <c r="K106" s="17"/>
      <c r="L106" s="18"/>
      <c r="O106" s="19"/>
      <c r="P106" s="17"/>
      <c r="Q106" s="17"/>
      <c r="R106" s="17"/>
      <c r="S106" s="147"/>
      <c r="T106" s="147"/>
      <c r="U106" s="147"/>
      <c r="V106" s="147"/>
      <c r="W106" s="147"/>
      <c r="X106" s="147"/>
      <c r="Y106" s="147"/>
      <c r="Z106" s="147"/>
      <c r="AA106" s="147"/>
      <c r="AB106" s="147"/>
      <c r="AC106" s="147"/>
      <c r="AD106" s="147"/>
      <c r="AE106" s="147"/>
      <c r="AF106" s="147"/>
      <c r="AG106" s="147"/>
      <c r="AH106" s="147"/>
      <c r="AI106" s="147"/>
      <c r="AJ106" s="147"/>
      <c r="AK106" s="147"/>
    </row>
    <row r="107" spans="1:37" ht="3" hidden="1" customHeight="1" x14ac:dyDescent="0.3">
      <c r="A107" s="7">
        <f t="shared" si="19"/>
        <v>0</v>
      </c>
      <c r="B107" s="79"/>
      <c r="C107" s="79"/>
    </row>
    <row r="108" spans="1:37" ht="12" hidden="1" customHeight="1" x14ac:dyDescent="0.3">
      <c r="A108" s="7" t="str">
        <f t="shared" si="19"/>
        <v>Przychód regulowany</v>
      </c>
      <c r="B108" s="79" t="s">
        <v>161</v>
      </c>
      <c r="C108" s="79" t="s">
        <v>161</v>
      </c>
      <c r="D108" s="15"/>
      <c r="E108" s="15" t="s">
        <v>155</v>
      </c>
      <c r="F108" s="15" t="str">
        <f>A108</f>
        <v>Przychód regulowany</v>
      </c>
      <c r="G108" s="15"/>
      <c r="H108" s="15"/>
      <c r="I108" s="15"/>
      <c r="J108" s="15"/>
      <c r="K108" s="17"/>
      <c r="L108" s="15"/>
      <c r="M108" s="46">
        <f>AVERAGEIFS($S108:$AB108,$S$5:$AB$5,"&gt;="&amp;A_PANEL!$J$188,$S$5:$AB$5,"&lt;="&amp;A_PANEL!$J$190)</f>
        <v>1850.5981798606135</v>
      </c>
      <c r="N108" s="46">
        <f>SUMIF($S$5:$AB$5,N$5,S108:AB108)</f>
        <v>1849.2693601262306</v>
      </c>
      <c r="O108" s="47"/>
      <c r="P108" s="15" t="s">
        <v>162</v>
      </c>
      <c r="Q108" s="17"/>
      <c r="R108" s="17"/>
      <c r="S108" s="46">
        <f t="shared" ref="S108:AK108" si="20">S51</f>
        <v>701.35182261889497</v>
      </c>
      <c r="T108" s="46">
        <f t="shared" si="20"/>
        <v>725.94271720007964</v>
      </c>
      <c r="U108" s="46">
        <f t="shared" si="20"/>
        <v>1418.2745976659917</v>
      </c>
      <c r="V108" s="46">
        <f t="shared" si="20"/>
        <v>1412.4532029307347</v>
      </c>
      <c r="W108" s="46">
        <f t="shared" si="20"/>
        <v>1849.2693601262306</v>
      </c>
      <c r="X108" s="46">
        <f t="shared" si="20"/>
        <v>1847.8528692426712</v>
      </c>
      <c r="Y108" s="46">
        <f t="shared" si="20"/>
        <v>1850.6389348104549</v>
      </c>
      <c r="Z108" s="46">
        <f t="shared" si="20"/>
        <v>1845.6767333096104</v>
      </c>
      <c r="AA108" s="46">
        <f t="shared" si="20"/>
        <v>1851.7668400877701</v>
      </c>
      <c r="AB108" s="46">
        <f t="shared" si="20"/>
        <v>1858.3843415869446</v>
      </c>
      <c r="AC108" s="46">
        <f t="shared" si="20"/>
        <v>1864.159023730861</v>
      </c>
      <c r="AD108" s="46">
        <f t="shared" si="20"/>
        <v>1870.1937651054959</v>
      </c>
      <c r="AE108" s="46">
        <f t="shared" si="20"/>
        <v>1880.7912806362297</v>
      </c>
      <c r="AF108" s="46">
        <f t="shared" si="20"/>
        <v>1892.3215312236018</v>
      </c>
      <c r="AG108" s="46">
        <f t="shared" si="20"/>
        <v>1904.1163059588425</v>
      </c>
      <c r="AH108" s="46">
        <f t="shared" si="20"/>
        <v>1907.8005553882163</v>
      </c>
      <c r="AI108" s="46">
        <f t="shared" si="20"/>
        <v>1915.6903510455861</v>
      </c>
      <c r="AJ108" s="46">
        <f t="shared" si="20"/>
        <v>1889.2838960903036</v>
      </c>
      <c r="AK108" s="46">
        <f t="shared" si="20"/>
        <v>1905.2068232961865</v>
      </c>
    </row>
    <row r="109" spans="1:37" ht="3" hidden="1" customHeight="1" x14ac:dyDescent="0.3">
      <c r="B109" s="79"/>
      <c r="C109" s="79"/>
      <c r="S109" s="145"/>
      <c r="T109" s="145"/>
      <c r="U109" s="145"/>
      <c r="V109" s="145"/>
      <c r="W109" s="145"/>
      <c r="X109" s="145"/>
      <c r="Y109" s="145"/>
      <c r="Z109" s="145"/>
      <c r="AA109" s="145"/>
      <c r="AB109" s="145"/>
      <c r="AC109" s="145"/>
      <c r="AD109" s="145"/>
      <c r="AE109" s="145"/>
      <c r="AF109" s="145"/>
      <c r="AG109" s="145"/>
      <c r="AH109" s="145"/>
      <c r="AI109" s="145"/>
      <c r="AJ109" s="145"/>
      <c r="AK109" s="145"/>
    </row>
    <row r="110" spans="1:37" ht="12" hidden="1" customHeight="1" x14ac:dyDescent="0.3">
      <c r="A110" s="7" t="str">
        <f t="shared" si="19"/>
        <v>Zakontraktowana moc regazyfikacji</v>
      </c>
      <c r="B110" s="79" t="s">
        <v>240</v>
      </c>
      <c r="C110" s="79" t="s">
        <v>240</v>
      </c>
      <c r="E110" s="15" t="s">
        <v>156</v>
      </c>
      <c r="F110" s="15" t="s">
        <v>284</v>
      </c>
      <c r="G110" s="17"/>
      <c r="H110" s="17"/>
      <c r="I110" s="17"/>
      <c r="J110" s="17"/>
      <c r="K110" s="17"/>
      <c r="L110" s="18"/>
      <c r="M110" s="25">
        <f>AVERAGEIFS($S110:$AB110,$S$5:$AB$5,"&gt;="&amp;A_PANEL!$J$188,$S$5:$AB$5,"&lt;="&amp;A_PANEL!$J$190)</f>
        <v>0</v>
      </c>
      <c r="N110" s="25">
        <f>SUMIF($S$5:$AB$5,N$5,S110:AB110)</f>
        <v>0</v>
      </c>
      <c r="O110" s="47"/>
      <c r="P110" s="15" t="s">
        <v>162</v>
      </c>
      <c r="Q110" s="17"/>
      <c r="R110" s="17"/>
      <c r="S110" s="46">
        <f>SUM(S112:S113)</f>
        <v>0</v>
      </c>
      <c r="T110" s="46">
        <f t="shared" ref="T110:AK110" si="21">SUM(T112:T113)</f>
        <v>0</v>
      </c>
      <c r="U110" s="46">
        <f t="shared" si="21"/>
        <v>0</v>
      </c>
      <c r="V110" s="46">
        <f t="shared" si="21"/>
        <v>0</v>
      </c>
      <c r="W110" s="46">
        <f t="shared" si="21"/>
        <v>0</v>
      </c>
      <c r="X110" s="46">
        <f t="shared" si="21"/>
        <v>0</v>
      </c>
      <c r="Y110" s="46">
        <f t="shared" si="21"/>
        <v>0</v>
      </c>
      <c r="Z110" s="46">
        <f t="shared" si="21"/>
        <v>0</v>
      </c>
      <c r="AA110" s="46">
        <f t="shared" si="21"/>
        <v>0</v>
      </c>
      <c r="AB110" s="46">
        <f t="shared" si="21"/>
        <v>0</v>
      </c>
      <c r="AC110" s="46">
        <f t="shared" si="21"/>
        <v>0</v>
      </c>
      <c r="AD110" s="46">
        <f t="shared" si="21"/>
        <v>0</v>
      </c>
      <c r="AE110" s="46">
        <f t="shared" si="21"/>
        <v>0</v>
      </c>
      <c r="AF110" s="46">
        <f t="shared" si="21"/>
        <v>0</v>
      </c>
      <c r="AG110" s="46">
        <f t="shared" si="21"/>
        <v>0</v>
      </c>
      <c r="AH110" s="46">
        <f t="shared" si="21"/>
        <v>0</v>
      </c>
      <c r="AI110" s="46">
        <f t="shared" si="21"/>
        <v>0</v>
      </c>
      <c r="AJ110" s="46">
        <f t="shared" si="21"/>
        <v>0</v>
      </c>
      <c r="AK110" s="46">
        <f t="shared" si="21"/>
        <v>0</v>
      </c>
    </row>
    <row r="111" spans="1:37" ht="3" hidden="1" customHeight="1" x14ac:dyDescent="0.3"/>
    <row r="112" spans="1:37" ht="12" hidden="1" customHeight="1" x14ac:dyDescent="0.3">
      <c r="A112" s="7" t="str">
        <f t="shared" si="19"/>
        <v>Zakontraktowana moc regazyfikacji</v>
      </c>
      <c r="B112" s="79" t="s">
        <v>240</v>
      </c>
      <c r="C112" s="79" t="s">
        <v>240</v>
      </c>
      <c r="E112" s="15"/>
      <c r="F112" s="15" t="s">
        <v>285</v>
      </c>
      <c r="G112" s="17"/>
      <c r="H112" s="17"/>
      <c r="I112" s="17"/>
      <c r="J112" s="17"/>
      <c r="K112" s="17"/>
      <c r="L112" s="18"/>
      <c r="M112" s="25">
        <f>AVERAGEIFS($S112:$AB112,$S$5:$AB$5,"&gt;="&amp;A_PANEL!$J$188,$S$5:$AB$5,"&lt;="&amp;A_PANEL!$J$190)</f>
        <v>0</v>
      </c>
      <c r="N112" s="25">
        <f>SUMIF($S$5:$AB$5,N$5,S112:AB112)</f>
        <v>0</v>
      </c>
      <c r="O112" s="47"/>
      <c r="P112" s="15" t="s">
        <v>162</v>
      </c>
      <c r="Q112" s="17"/>
      <c r="R112" s="17"/>
      <c r="S112" s="276">
        <f t="shared" ref="S112:AK112" si="22">S174-S113-S108</f>
        <v>0</v>
      </c>
      <c r="T112" s="276">
        <f t="shared" si="22"/>
        <v>0</v>
      </c>
      <c r="U112" s="276">
        <f t="shared" si="22"/>
        <v>0</v>
      </c>
      <c r="V112" s="276">
        <f t="shared" si="22"/>
        <v>0</v>
      </c>
      <c r="W112" s="276">
        <f t="shared" si="22"/>
        <v>0</v>
      </c>
      <c r="X112" s="276">
        <f t="shared" si="22"/>
        <v>0</v>
      </c>
      <c r="Y112" s="276">
        <f t="shared" si="22"/>
        <v>0</v>
      </c>
      <c r="Z112" s="276">
        <f t="shared" si="22"/>
        <v>0</v>
      </c>
      <c r="AA112" s="276">
        <f t="shared" si="22"/>
        <v>0</v>
      </c>
      <c r="AB112" s="276">
        <f t="shared" si="22"/>
        <v>0</v>
      </c>
      <c r="AC112" s="276">
        <f t="shared" si="22"/>
        <v>0</v>
      </c>
      <c r="AD112" s="276">
        <f t="shared" si="22"/>
        <v>0</v>
      </c>
      <c r="AE112" s="276">
        <f t="shared" si="22"/>
        <v>0</v>
      </c>
      <c r="AF112" s="276">
        <f t="shared" si="22"/>
        <v>0</v>
      </c>
      <c r="AG112" s="276">
        <f t="shared" si="22"/>
        <v>0</v>
      </c>
      <c r="AH112" s="276">
        <f t="shared" si="22"/>
        <v>0</v>
      </c>
      <c r="AI112" s="276">
        <f t="shared" si="22"/>
        <v>0</v>
      </c>
      <c r="AJ112" s="276">
        <f t="shared" si="22"/>
        <v>0</v>
      </c>
      <c r="AK112" s="276">
        <f t="shared" si="22"/>
        <v>0</v>
      </c>
    </row>
    <row r="113" spans="1:37" ht="12" hidden="1" customHeight="1" x14ac:dyDescent="0.3">
      <c r="A113" s="78"/>
      <c r="B113" s="78"/>
      <c r="C113" s="78"/>
      <c r="D113" s="78"/>
      <c r="E113" s="78"/>
      <c r="F113" s="15" t="s">
        <v>286</v>
      </c>
      <c r="M113" s="25">
        <f>AVERAGEIFS($S113:$AB113,$S$5:$AB$5,"&gt;="&amp;A_PANEL!$J$188,$S$5:$AB$5,"&lt;="&amp;A_PANEL!$J$190)</f>
        <v>0</v>
      </c>
      <c r="N113" s="25">
        <f>SUMIF($S$5:$AB$5,N$5,S113:AB113)</f>
        <v>0</v>
      </c>
      <c r="O113" s="47"/>
      <c r="P113" s="15" t="s">
        <v>162</v>
      </c>
      <c r="Q113" s="17"/>
      <c r="R113" s="17"/>
      <c r="S113" s="46">
        <f>S397</f>
        <v>0</v>
      </c>
      <c r="T113" s="46">
        <f t="shared" ref="T113:AK113" si="23">T397</f>
        <v>0</v>
      </c>
      <c r="U113" s="46">
        <f t="shared" si="23"/>
        <v>0</v>
      </c>
      <c r="V113" s="46">
        <f t="shared" si="23"/>
        <v>0</v>
      </c>
      <c r="W113" s="46">
        <f t="shared" si="23"/>
        <v>0</v>
      </c>
      <c r="X113" s="46">
        <f t="shared" si="23"/>
        <v>0</v>
      </c>
      <c r="Y113" s="46">
        <f t="shared" si="23"/>
        <v>0</v>
      </c>
      <c r="Z113" s="46">
        <f t="shared" si="23"/>
        <v>0</v>
      </c>
      <c r="AA113" s="46">
        <f t="shared" si="23"/>
        <v>0</v>
      </c>
      <c r="AB113" s="46">
        <f t="shared" si="23"/>
        <v>0</v>
      </c>
      <c r="AC113" s="46">
        <f t="shared" si="23"/>
        <v>0</v>
      </c>
      <c r="AD113" s="46">
        <f t="shared" si="23"/>
        <v>0</v>
      </c>
      <c r="AE113" s="46">
        <f t="shared" si="23"/>
        <v>0</v>
      </c>
      <c r="AF113" s="46">
        <f t="shared" si="23"/>
        <v>0</v>
      </c>
      <c r="AG113" s="46">
        <f t="shared" si="23"/>
        <v>0</v>
      </c>
      <c r="AH113" s="46">
        <f t="shared" si="23"/>
        <v>0</v>
      </c>
      <c r="AI113" s="46">
        <f t="shared" si="23"/>
        <v>0</v>
      </c>
      <c r="AJ113" s="46">
        <f t="shared" si="23"/>
        <v>0</v>
      </c>
      <c r="AK113" s="46">
        <f t="shared" si="23"/>
        <v>0</v>
      </c>
    </row>
    <row r="114" spans="1:37" ht="3" hidden="1" customHeight="1" x14ac:dyDescent="0.3">
      <c r="B114" s="79"/>
      <c r="C114" s="79"/>
      <c r="S114" s="145"/>
      <c r="T114" s="145"/>
      <c r="U114" s="145"/>
      <c r="V114" s="145"/>
      <c r="W114" s="145"/>
      <c r="X114" s="145"/>
      <c r="Y114" s="145"/>
      <c r="Z114" s="145"/>
      <c r="AA114" s="145"/>
      <c r="AB114" s="145"/>
      <c r="AC114" s="145"/>
      <c r="AD114" s="145"/>
      <c r="AE114" s="145"/>
      <c r="AF114" s="145"/>
      <c r="AG114" s="145"/>
      <c r="AH114" s="145"/>
      <c r="AI114" s="145"/>
      <c r="AJ114" s="145"/>
      <c r="AK114" s="145"/>
    </row>
    <row r="115" spans="1:37" ht="12" hidden="1" customHeight="1" x14ac:dyDescent="0.3">
      <c r="A115" s="7" t="str">
        <f t="shared" si="19"/>
        <v>Zakontraktowana moc regazyfikacji</v>
      </c>
      <c r="B115" s="79" t="s">
        <v>240</v>
      </c>
      <c r="C115" s="79" t="s">
        <v>240</v>
      </c>
      <c r="E115" s="15" t="s">
        <v>156</v>
      </c>
      <c r="F115" s="15" t="str">
        <f>A115</f>
        <v>Zakontraktowana moc regazyfikacji</v>
      </c>
      <c r="G115" s="17"/>
      <c r="H115" s="17"/>
      <c r="I115" s="17"/>
      <c r="J115" s="17"/>
      <c r="K115" s="17"/>
      <c r="L115" s="18"/>
      <c r="M115" s="25">
        <f>AVERAGEIFS($S115:$AB115,$S$5:$AB$5,"&gt;="&amp;A_PANEL!$J$188,$S$5:$AB$5,"&lt;="&amp;A_PANEL!$J$190)</f>
        <v>207.30612282800007</v>
      </c>
      <c r="N115" s="25">
        <f>SUMIF($S$5:$AB$5,N$5,S115:AB115)</f>
        <v>207.26382906000006</v>
      </c>
      <c r="O115" s="47"/>
      <c r="P115" s="15" t="s">
        <v>110</v>
      </c>
      <c r="Q115" s="17"/>
      <c r="R115" s="17"/>
      <c r="S115" s="46">
        <f>S56</f>
        <v>89.070675408</v>
      </c>
      <c r="T115" s="46">
        <f t="shared" ref="T115:AK115" si="24">T56</f>
        <v>89.070675408</v>
      </c>
      <c r="U115" s="46">
        <f t="shared" si="24"/>
        <v>157.00340841600004</v>
      </c>
      <c r="V115" s="46">
        <f t="shared" si="24"/>
        <v>156.74964580800005</v>
      </c>
      <c r="W115" s="46">
        <f t="shared" si="24"/>
        <v>207.26382906000006</v>
      </c>
      <c r="X115" s="46">
        <f t="shared" si="24"/>
        <v>207.26382906000006</v>
      </c>
      <c r="Y115" s="46">
        <f t="shared" si="24"/>
        <v>207.51759166800005</v>
      </c>
      <c r="Z115" s="46">
        <f t="shared" si="24"/>
        <v>207.26382906000006</v>
      </c>
      <c r="AA115" s="46">
        <f t="shared" si="24"/>
        <v>207.26382906000006</v>
      </c>
      <c r="AB115" s="46">
        <f t="shared" si="24"/>
        <v>207.26382906000003</v>
      </c>
      <c r="AC115" s="46">
        <f t="shared" si="24"/>
        <v>207.51759166800005</v>
      </c>
      <c r="AD115" s="46">
        <f t="shared" si="24"/>
        <v>207.26382906000003</v>
      </c>
      <c r="AE115" s="46">
        <f t="shared" si="24"/>
        <v>207.26382906000006</v>
      </c>
      <c r="AF115" s="46">
        <f t="shared" si="24"/>
        <v>207.26382906000006</v>
      </c>
      <c r="AG115" s="46">
        <f t="shared" si="24"/>
        <v>207.51759166800005</v>
      </c>
      <c r="AH115" s="46">
        <f t="shared" si="24"/>
        <v>207.26382906000006</v>
      </c>
      <c r="AI115" s="46">
        <f t="shared" si="24"/>
        <v>207.26382906000006</v>
      </c>
      <c r="AJ115" s="46">
        <f t="shared" si="24"/>
        <v>207.26382906000006</v>
      </c>
      <c r="AK115" s="46">
        <f t="shared" si="24"/>
        <v>207.51759166800005</v>
      </c>
    </row>
    <row r="116" spans="1:37" hidden="1" x14ac:dyDescent="0.3">
      <c r="B116" s="79"/>
      <c r="C116" s="79"/>
      <c r="E116" s="15"/>
      <c r="F116" s="15"/>
      <c r="G116" s="15"/>
      <c r="H116" s="15"/>
      <c r="I116" s="15"/>
      <c r="N116" s="146"/>
      <c r="P116" s="15"/>
    </row>
    <row r="117" spans="1:37" ht="15" hidden="1" customHeight="1" x14ac:dyDescent="0.3">
      <c r="A117" s="7" t="str">
        <f t="shared" ref="A117:A177" si="25">IF($A$1=$C$1,$C117,$B117)</f>
        <v>Odchylenia od parametrów bazowych</v>
      </c>
      <c r="B117" s="79" t="s">
        <v>160</v>
      </c>
      <c r="C117" s="79" t="s">
        <v>160</v>
      </c>
      <c r="D117" s="14"/>
      <c r="E117" s="14" t="s">
        <v>104</v>
      </c>
      <c r="F117" s="14" t="str">
        <f>A117</f>
        <v>Odchylenia od parametrów bazowych</v>
      </c>
      <c r="G117" s="14"/>
      <c r="H117" s="14"/>
      <c r="I117" s="14"/>
      <c r="J117" s="14"/>
      <c r="K117" s="14"/>
      <c r="L117" s="14"/>
      <c r="M117" s="14"/>
      <c r="N117" s="14"/>
      <c r="O117" s="14"/>
      <c r="P117" s="14"/>
      <c r="Q117" s="14"/>
      <c r="R117" s="14"/>
      <c r="S117" s="14"/>
      <c r="T117" s="14"/>
      <c r="U117" s="14"/>
      <c r="V117" s="13"/>
      <c r="W117" s="14"/>
      <c r="X117" s="14"/>
      <c r="Y117" s="14"/>
      <c r="Z117" s="14"/>
      <c r="AA117" s="14"/>
      <c r="AB117" s="14"/>
      <c r="AC117" s="14"/>
      <c r="AD117" s="14"/>
      <c r="AE117" s="14"/>
      <c r="AF117" s="14"/>
      <c r="AG117" s="14"/>
      <c r="AH117" s="14"/>
      <c r="AI117" s="14"/>
      <c r="AJ117" s="14"/>
      <c r="AK117" s="14"/>
    </row>
    <row r="118" spans="1:37" hidden="1" x14ac:dyDescent="0.3">
      <c r="A118" s="7">
        <f t="shared" si="25"/>
        <v>0</v>
      </c>
      <c r="B118" s="79"/>
      <c r="C118" s="79"/>
    </row>
    <row r="119" spans="1:37" hidden="1" x14ac:dyDescent="0.3">
      <c r="A119" s="7" t="str">
        <f t="shared" si="25"/>
        <v>WSKAŹNIK ODCHYLEŃ</v>
      </c>
      <c r="B119" s="79" t="s">
        <v>163</v>
      </c>
      <c r="C119" s="79" t="s">
        <v>163</v>
      </c>
      <c r="D119" s="17"/>
      <c r="E119" s="27" t="str">
        <f>A119</f>
        <v>WSKAŹNIK ODCHYLEŃ</v>
      </c>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row>
    <row r="120" spans="1:37" ht="3" hidden="1" customHeight="1" x14ac:dyDescent="0.3">
      <c r="B120" s="79"/>
      <c r="C120" s="79"/>
      <c r="E120" s="81"/>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row>
    <row r="121" spans="1:37" ht="12" hidden="1" customHeight="1" x14ac:dyDescent="0.3">
      <c r="A121" s="7" t="str">
        <f t="shared" si="25"/>
        <v>Przychód regulowany</v>
      </c>
      <c r="B121" s="79" t="s">
        <v>161</v>
      </c>
      <c r="C121" s="79" t="s">
        <v>161</v>
      </c>
      <c r="D121" s="15"/>
      <c r="E121" s="27" t="s">
        <v>20</v>
      </c>
      <c r="F121" s="27" t="str">
        <f>A121</f>
        <v>Przychód regulowany</v>
      </c>
      <c r="G121" s="28"/>
      <c r="H121" s="28"/>
      <c r="I121" s="28"/>
      <c r="J121" s="28"/>
      <c r="K121" s="27"/>
      <c r="L121" s="28"/>
      <c r="M121" s="43">
        <f>AVERAGEIFS($S121:$AB121,$S$5:$AB$5,"&gt;="&amp;A_PANEL!$J$188,$S$5:$AB$5,"&lt;="&amp;A_PANEL!$J$190)</f>
        <v>1</v>
      </c>
      <c r="N121" s="43">
        <f>SUMIF($S$5:$AB$5,N$5,S121:AB121)</f>
        <v>1</v>
      </c>
      <c r="O121" s="29"/>
      <c r="P121" s="27" t="s">
        <v>50</v>
      </c>
      <c r="Q121" s="27"/>
      <c r="R121" s="27"/>
      <c r="S121" s="43">
        <f t="shared" ref="S121:AK121" si="26">IFERROR(S71/S12,1)</f>
        <v>1</v>
      </c>
      <c r="T121" s="43">
        <f t="shared" si="26"/>
        <v>1</v>
      </c>
      <c r="U121" s="43">
        <f t="shared" si="26"/>
        <v>1</v>
      </c>
      <c r="V121" s="43">
        <f t="shared" si="26"/>
        <v>1</v>
      </c>
      <c r="W121" s="43">
        <f t="shared" si="26"/>
        <v>1</v>
      </c>
      <c r="X121" s="43">
        <f t="shared" si="26"/>
        <v>1</v>
      </c>
      <c r="Y121" s="43">
        <f t="shared" si="26"/>
        <v>1</v>
      </c>
      <c r="Z121" s="43">
        <f t="shared" si="26"/>
        <v>1</v>
      </c>
      <c r="AA121" s="43">
        <f t="shared" si="26"/>
        <v>1</v>
      </c>
      <c r="AB121" s="43">
        <f t="shared" si="26"/>
        <v>1</v>
      </c>
      <c r="AC121" s="43">
        <f t="shared" si="26"/>
        <v>1</v>
      </c>
      <c r="AD121" s="43">
        <f t="shared" si="26"/>
        <v>1</v>
      </c>
      <c r="AE121" s="43">
        <f t="shared" si="26"/>
        <v>1</v>
      </c>
      <c r="AF121" s="43">
        <f t="shared" si="26"/>
        <v>1</v>
      </c>
      <c r="AG121" s="43">
        <f t="shared" si="26"/>
        <v>1</v>
      </c>
      <c r="AH121" s="43">
        <f t="shared" si="26"/>
        <v>1</v>
      </c>
      <c r="AI121" s="43">
        <f t="shared" si="26"/>
        <v>1</v>
      </c>
      <c r="AJ121" s="43">
        <f t="shared" si="26"/>
        <v>1</v>
      </c>
      <c r="AK121" s="43">
        <f t="shared" si="26"/>
        <v>1</v>
      </c>
    </row>
    <row r="122" spans="1:37" ht="3" hidden="1" customHeight="1" x14ac:dyDescent="0.3">
      <c r="A122" s="7">
        <f t="shared" si="25"/>
        <v>0</v>
      </c>
      <c r="B122" s="79"/>
      <c r="C122" s="79"/>
      <c r="E122" s="81"/>
      <c r="F122" s="120"/>
      <c r="G122" s="120"/>
      <c r="H122" s="120"/>
      <c r="I122" s="120"/>
      <c r="J122" s="120"/>
      <c r="K122" s="120"/>
      <c r="L122" s="120"/>
      <c r="M122" s="148"/>
      <c r="N122" s="148"/>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0"/>
    </row>
    <row r="123" spans="1:37" ht="12" hidden="1" customHeight="1" x14ac:dyDescent="0.3">
      <c r="A123" s="7" t="str">
        <f t="shared" si="25"/>
        <v>Zakontraktowana moc regazyfikacji Terminalu FSRU-2 (uroczniona)</v>
      </c>
      <c r="B123" s="79" t="s">
        <v>151</v>
      </c>
      <c r="C123" s="79" t="s">
        <v>151</v>
      </c>
      <c r="E123" s="27" t="s">
        <v>30</v>
      </c>
      <c r="F123" s="27" t="str">
        <f>A123</f>
        <v>Zakontraktowana moc regazyfikacji Terminalu FSRU-2 (uroczniona)</v>
      </c>
      <c r="G123" s="28"/>
      <c r="H123" s="28"/>
      <c r="I123" s="28"/>
      <c r="J123" s="28"/>
      <c r="K123" s="27"/>
      <c r="L123" s="28"/>
      <c r="M123" s="43">
        <f>AVERAGEIFS($S123:$AB123,$S$5:$AB$5,"&gt;="&amp;A_PANEL!$J$188,$S$5:$AB$5,"&lt;="&amp;A_PANEL!$J$190)</f>
        <v>0.99999999999999989</v>
      </c>
      <c r="N123" s="43">
        <f>SUMIF($S$5:$AB$5,N$5,S123:AB123)</f>
        <v>0.99999999999999989</v>
      </c>
      <c r="O123" s="29"/>
      <c r="P123" s="27" t="s">
        <v>50</v>
      </c>
      <c r="Q123" s="27"/>
      <c r="R123" s="27"/>
      <c r="S123" s="43">
        <f t="shared" ref="S123:AK123" si="27">IFERROR(S73/S14,1)</f>
        <v>1</v>
      </c>
      <c r="T123" s="43">
        <f t="shared" si="27"/>
        <v>1</v>
      </c>
      <c r="U123" s="43">
        <f t="shared" si="27"/>
        <v>1</v>
      </c>
      <c r="V123" s="43">
        <f t="shared" si="27"/>
        <v>1</v>
      </c>
      <c r="W123" s="43">
        <f t="shared" si="27"/>
        <v>0.99999999999999989</v>
      </c>
      <c r="X123" s="43">
        <f t="shared" si="27"/>
        <v>0.99999999999999989</v>
      </c>
      <c r="Y123" s="43">
        <f t="shared" si="27"/>
        <v>0.99999999999999989</v>
      </c>
      <c r="Z123" s="43">
        <f t="shared" si="27"/>
        <v>0.99999999999999989</v>
      </c>
      <c r="AA123" s="43">
        <f t="shared" si="27"/>
        <v>0.99999999999999989</v>
      </c>
      <c r="AB123" s="43">
        <f t="shared" si="27"/>
        <v>1</v>
      </c>
      <c r="AC123" s="43">
        <f t="shared" si="27"/>
        <v>0.99999999999999989</v>
      </c>
      <c r="AD123" s="43">
        <f t="shared" si="27"/>
        <v>1</v>
      </c>
      <c r="AE123" s="43">
        <f t="shared" si="27"/>
        <v>0.99999999999999989</v>
      </c>
      <c r="AF123" s="43">
        <f t="shared" si="27"/>
        <v>0.99999999999999989</v>
      </c>
      <c r="AG123" s="43">
        <f t="shared" si="27"/>
        <v>0.99999999999999989</v>
      </c>
      <c r="AH123" s="43">
        <f t="shared" si="27"/>
        <v>0.99999999999999989</v>
      </c>
      <c r="AI123" s="43">
        <f t="shared" si="27"/>
        <v>0.99999999999999989</v>
      </c>
      <c r="AJ123" s="43">
        <f t="shared" si="27"/>
        <v>0.99999999999999989</v>
      </c>
      <c r="AK123" s="43">
        <f t="shared" si="27"/>
        <v>0.99999999999999989</v>
      </c>
    </row>
    <row r="124" spans="1:37" ht="3" hidden="1" customHeight="1" x14ac:dyDescent="0.3">
      <c r="A124" s="7">
        <f t="shared" si="25"/>
        <v>0</v>
      </c>
      <c r="B124" s="79"/>
      <c r="C124" s="79"/>
      <c r="E124" s="81"/>
      <c r="F124" s="120"/>
      <c r="G124" s="120"/>
      <c r="H124" s="120"/>
      <c r="I124" s="120"/>
      <c r="J124" s="120"/>
      <c r="K124" s="120"/>
      <c r="L124" s="120"/>
      <c r="M124" s="148"/>
      <c r="N124" s="148"/>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0"/>
    </row>
    <row r="125" spans="1:37" ht="12" hidden="1" customHeight="1" x14ac:dyDescent="0.3">
      <c r="A125" s="7" t="str">
        <f t="shared" si="25"/>
        <v>Uśredniona stawka opłaty za regazyfikację</v>
      </c>
      <c r="B125" s="79" t="s">
        <v>127</v>
      </c>
      <c r="C125" s="79" t="s">
        <v>127</v>
      </c>
      <c r="E125" s="27" t="s">
        <v>54</v>
      </c>
      <c r="F125" s="27" t="str">
        <f>A125</f>
        <v>Uśredniona stawka opłaty za regazyfikację</v>
      </c>
      <c r="G125" s="28"/>
      <c r="H125" s="28"/>
      <c r="I125" s="28"/>
      <c r="J125" s="28"/>
      <c r="K125" s="27"/>
      <c r="L125" s="28"/>
      <c r="M125" s="43">
        <f>AVERAGEIFS($S125:$AB125,$S$5:$AB$5,"&gt;="&amp;A_PANEL!$J$188,$S$5:$AB$5,"&lt;="&amp;A_PANEL!$J$190)</f>
        <v>1</v>
      </c>
      <c r="N125" s="43">
        <f>SUMIF($S$5:$AB$5,N$5,S125:AB125)</f>
        <v>1.0000000000000002</v>
      </c>
      <c r="O125" s="29"/>
      <c r="P125" s="27" t="s">
        <v>50</v>
      </c>
      <c r="Q125" s="27"/>
      <c r="R125" s="27"/>
      <c r="S125" s="43">
        <f t="shared" ref="S125:AK125" si="28">IFERROR(S75/S16,1)</f>
        <v>1</v>
      </c>
      <c r="T125" s="43">
        <f t="shared" si="28"/>
        <v>1</v>
      </c>
      <c r="U125" s="43">
        <f t="shared" si="28"/>
        <v>1</v>
      </c>
      <c r="V125" s="43">
        <f t="shared" si="28"/>
        <v>1</v>
      </c>
      <c r="W125" s="43">
        <f t="shared" si="28"/>
        <v>1.0000000000000002</v>
      </c>
      <c r="X125" s="43">
        <f t="shared" si="28"/>
        <v>1</v>
      </c>
      <c r="Y125" s="43">
        <f t="shared" si="28"/>
        <v>1.0000000000000002</v>
      </c>
      <c r="Z125" s="43">
        <f t="shared" si="28"/>
        <v>1.0000000000000002</v>
      </c>
      <c r="AA125" s="43">
        <f t="shared" si="28"/>
        <v>1.0000000000000002</v>
      </c>
      <c r="AB125" s="43">
        <f t="shared" si="28"/>
        <v>1</v>
      </c>
      <c r="AC125" s="43">
        <f t="shared" si="28"/>
        <v>1.0000000000000002</v>
      </c>
      <c r="AD125" s="43">
        <f t="shared" si="28"/>
        <v>1</v>
      </c>
      <c r="AE125" s="43">
        <f t="shared" si="28"/>
        <v>1.0000000000000002</v>
      </c>
      <c r="AF125" s="43">
        <f t="shared" si="28"/>
        <v>1.0000000000000002</v>
      </c>
      <c r="AG125" s="43">
        <f t="shared" si="28"/>
        <v>1</v>
      </c>
      <c r="AH125" s="43">
        <f t="shared" si="28"/>
        <v>1.0000000000000002</v>
      </c>
      <c r="AI125" s="43">
        <f t="shared" si="28"/>
        <v>1.0000000000000002</v>
      </c>
      <c r="AJ125" s="43">
        <f t="shared" si="28"/>
        <v>1.0000000000000002</v>
      </c>
      <c r="AK125" s="43">
        <f t="shared" si="28"/>
        <v>1</v>
      </c>
    </row>
    <row r="126" spans="1:37" hidden="1" x14ac:dyDescent="0.3">
      <c r="A126" s="7">
        <f t="shared" si="25"/>
        <v>0</v>
      </c>
      <c r="B126" s="79"/>
      <c r="C126" s="79"/>
    </row>
    <row r="127" spans="1:37" ht="11.1" hidden="1" customHeight="1" x14ac:dyDescent="0.3">
      <c r="A127" s="7" t="str">
        <f t="shared" si="25"/>
        <v>Inflacja</v>
      </c>
      <c r="B127" s="79" t="s">
        <v>34</v>
      </c>
      <c r="C127" s="79" t="s">
        <v>34</v>
      </c>
      <c r="D127" s="17"/>
      <c r="E127" s="17" t="s">
        <v>20</v>
      </c>
      <c r="F127" s="17" t="str">
        <f>A127</f>
        <v>Inflacja</v>
      </c>
      <c r="G127" s="17"/>
      <c r="H127" s="17"/>
      <c r="I127" s="17"/>
      <c r="J127" s="17"/>
      <c r="K127" s="17"/>
      <c r="L127" s="18"/>
      <c r="O127" s="19"/>
      <c r="P127" s="17"/>
      <c r="Q127" s="17"/>
      <c r="R127" s="17"/>
    </row>
    <row r="128" spans="1:37" ht="3" hidden="1" customHeight="1" x14ac:dyDescent="0.3">
      <c r="A128" s="7">
        <f t="shared" si="25"/>
        <v>0</v>
      </c>
      <c r="B128" s="79"/>
      <c r="C128" s="79"/>
    </row>
    <row r="129" spans="1:37" ht="12" hidden="1" customHeight="1" x14ac:dyDescent="0.3">
      <c r="A129" s="7" t="str">
        <f t="shared" si="25"/>
        <v>Inflacja PLN</v>
      </c>
      <c r="B129" s="79" t="s">
        <v>98</v>
      </c>
      <c r="C129" s="79" t="s">
        <v>98</v>
      </c>
      <c r="D129" s="15"/>
      <c r="E129" s="15" t="s">
        <v>135</v>
      </c>
      <c r="F129" s="15" t="str">
        <f>A129</f>
        <v>Inflacja PLN</v>
      </c>
      <c r="G129" s="15"/>
      <c r="H129" s="15"/>
      <c r="I129" s="15"/>
      <c r="J129" s="15"/>
      <c r="K129" s="17"/>
      <c r="L129" s="15"/>
      <c r="M129" s="135">
        <f>AVERAGEIFS($S129:$AB129,$S$5:$AB$5,"&gt;="&amp;A_PANEL!$J$188,$S$5:$AB$5,"&lt;="&amp;A_PANEL!$J$190)</f>
        <v>1</v>
      </c>
      <c r="N129" s="135">
        <f>SUMIF($S$5:$AB$5,N$5,S129:AB129)</f>
        <v>1</v>
      </c>
      <c r="O129" s="19"/>
      <c r="P129" s="15" t="s">
        <v>50</v>
      </c>
      <c r="Q129" s="17"/>
      <c r="R129" s="17"/>
      <c r="S129" s="135">
        <f t="shared" ref="S129:AK129" si="29">IFERROR(S79/S22,1)</f>
        <v>1</v>
      </c>
      <c r="T129" s="135">
        <f t="shared" si="29"/>
        <v>1</v>
      </c>
      <c r="U129" s="135">
        <f t="shared" si="29"/>
        <v>1</v>
      </c>
      <c r="V129" s="135">
        <f t="shared" si="29"/>
        <v>1</v>
      </c>
      <c r="W129" s="135">
        <f t="shared" si="29"/>
        <v>1</v>
      </c>
      <c r="X129" s="135">
        <f t="shared" si="29"/>
        <v>1</v>
      </c>
      <c r="Y129" s="135">
        <f t="shared" si="29"/>
        <v>1</v>
      </c>
      <c r="Z129" s="135">
        <f t="shared" si="29"/>
        <v>1</v>
      </c>
      <c r="AA129" s="135">
        <f t="shared" si="29"/>
        <v>1</v>
      </c>
      <c r="AB129" s="135">
        <f t="shared" si="29"/>
        <v>1</v>
      </c>
      <c r="AC129" s="135">
        <f t="shared" si="29"/>
        <v>1</v>
      </c>
      <c r="AD129" s="135">
        <f t="shared" si="29"/>
        <v>1</v>
      </c>
      <c r="AE129" s="135">
        <f t="shared" si="29"/>
        <v>1</v>
      </c>
      <c r="AF129" s="135">
        <f t="shared" si="29"/>
        <v>1</v>
      </c>
      <c r="AG129" s="135">
        <f t="shared" si="29"/>
        <v>1</v>
      </c>
      <c r="AH129" s="135">
        <f t="shared" si="29"/>
        <v>1</v>
      </c>
      <c r="AI129" s="135">
        <f t="shared" si="29"/>
        <v>1</v>
      </c>
      <c r="AJ129" s="135">
        <f t="shared" si="29"/>
        <v>1</v>
      </c>
      <c r="AK129" s="135">
        <f t="shared" si="29"/>
        <v>1</v>
      </c>
    </row>
    <row r="130" spans="1:37" ht="3" hidden="1" customHeight="1" x14ac:dyDescent="0.3">
      <c r="B130" s="79"/>
      <c r="C130" s="79"/>
    </row>
    <row r="131" spans="1:37" ht="12" hidden="1" customHeight="1" x14ac:dyDescent="0.3">
      <c r="A131" s="7" t="str">
        <f t="shared" si="25"/>
        <v>Infacja USD</v>
      </c>
      <c r="B131" s="79" t="s">
        <v>145</v>
      </c>
      <c r="C131" s="79" t="s">
        <v>145</v>
      </c>
      <c r="E131" s="15" t="s">
        <v>136</v>
      </c>
      <c r="F131" s="15" t="str">
        <f>A131</f>
        <v>Infacja USD</v>
      </c>
      <c r="G131" s="17"/>
      <c r="H131" s="17"/>
      <c r="I131" s="17"/>
      <c r="J131" s="17"/>
      <c r="K131" s="17"/>
      <c r="L131" s="18"/>
      <c r="M131" s="135">
        <f>AVERAGEIFS($S131:$AB131,$S$5:$AB$5,"&gt;="&amp;A_PANEL!$J$188,$S$5:$AB$5,"&lt;="&amp;A_PANEL!$J$190)</f>
        <v>1</v>
      </c>
      <c r="N131" s="135">
        <f>SUMIF($S$5:$AB$5,N$5,S131:AB131)</f>
        <v>1</v>
      </c>
      <c r="O131" s="19"/>
      <c r="P131" s="15" t="s">
        <v>50</v>
      </c>
      <c r="Q131" s="17"/>
      <c r="R131" s="17"/>
      <c r="S131" s="135">
        <f t="shared" ref="S131:AK131" si="30">IFERROR(S81/S24,1)</f>
        <v>1</v>
      </c>
      <c r="T131" s="135">
        <f t="shared" si="30"/>
        <v>1</v>
      </c>
      <c r="U131" s="135">
        <f t="shared" si="30"/>
        <v>1</v>
      </c>
      <c r="V131" s="135">
        <f t="shared" si="30"/>
        <v>1</v>
      </c>
      <c r="W131" s="135">
        <f t="shared" si="30"/>
        <v>1</v>
      </c>
      <c r="X131" s="135">
        <f t="shared" si="30"/>
        <v>1</v>
      </c>
      <c r="Y131" s="135">
        <f t="shared" si="30"/>
        <v>1</v>
      </c>
      <c r="Z131" s="135">
        <f t="shared" si="30"/>
        <v>1</v>
      </c>
      <c r="AA131" s="135">
        <f t="shared" si="30"/>
        <v>1</v>
      </c>
      <c r="AB131" s="135">
        <f t="shared" si="30"/>
        <v>1</v>
      </c>
      <c r="AC131" s="135">
        <f t="shared" si="30"/>
        <v>1</v>
      </c>
      <c r="AD131" s="135">
        <f t="shared" si="30"/>
        <v>1</v>
      </c>
      <c r="AE131" s="135">
        <f t="shared" si="30"/>
        <v>1</v>
      </c>
      <c r="AF131" s="135">
        <f t="shared" si="30"/>
        <v>1</v>
      </c>
      <c r="AG131" s="135">
        <f t="shared" si="30"/>
        <v>1</v>
      </c>
      <c r="AH131" s="135">
        <f t="shared" si="30"/>
        <v>1</v>
      </c>
      <c r="AI131" s="135">
        <f t="shared" si="30"/>
        <v>1</v>
      </c>
      <c r="AJ131" s="135">
        <f t="shared" si="30"/>
        <v>1</v>
      </c>
      <c r="AK131" s="135">
        <f t="shared" si="30"/>
        <v>1</v>
      </c>
    </row>
    <row r="132" spans="1:37" hidden="1" x14ac:dyDescent="0.3">
      <c r="A132" s="7">
        <f t="shared" si="25"/>
        <v>0</v>
      </c>
      <c r="B132" s="79"/>
      <c r="C132" s="79"/>
    </row>
    <row r="133" spans="1:37" ht="11.1" hidden="1" customHeight="1" x14ac:dyDescent="0.3">
      <c r="A133" s="7" t="str">
        <f t="shared" si="25"/>
        <v>Kursy walut</v>
      </c>
      <c r="B133" s="79" t="s">
        <v>35</v>
      </c>
      <c r="C133" s="79" t="s">
        <v>35</v>
      </c>
      <c r="D133" s="17"/>
      <c r="E133" s="17" t="s">
        <v>30</v>
      </c>
      <c r="F133" s="17" t="str">
        <f>A133</f>
        <v>Kursy walut</v>
      </c>
      <c r="G133" s="17"/>
      <c r="H133" s="17"/>
      <c r="I133" s="17"/>
      <c r="J133" s="17"/>
      <c r="K133" s="17"/>
      <c r="L133" s="18"/>
      <c r="O133" s="19"/>
      <c r="P133" s="17"/>
      <c r="Q133" s="17"/>
      <c r="R133" s="17"/>
    </row>
    <row r="134" spans="1:37" ht="3" hidden="1" customHeight="1" x14ac:dyDescent="0.3">
      <c r="A134" s="7">
        <f t="shared" si="25"/>
        <v>0</v>
      </c>
      <c r="B134" s="79"/>
      <c r="C134" s="79"/>
    </row>
    <row r="135" spans="1:37" ht="12" hidden="1" customHeight="1" x14ac:dyDescent="0.3">
      <c r="A135" s="7" t="str">
        <f t="shared" si="25"/>
        <v>Kurs USD/PLN</v>
      </c>
      <c r="B135" s="79" t="s">
        <v>100</v>
      </c>
      <c r="C135" s="79" t="s">
        <v>100</v>
      </c>
      <c r="D135" s="15"/>
      <c r="E135" s="15" t="s">
        <v>137</v>
      </c>
      <c r="F135" s="15" t="str">
        <f>A135</f>
        <v>Kurs USD/PLN</v>
      </c>
      <c r="G135" s="15"/>
      <c r="H135" s="15"/>
      <c r="I135" s="15"/>
      <c r="J135" s="15"/>
      <c r="K135" s="17"/>
      <c r="L135" s="15"/>
      <c r="M135" s="135">
        <f>AVERAGEIFS($S135:$AB135,$S$5:$AB$5,"&gt;="&amp;A_PANEL!$J$188,$S$5:$AB$5,"&lt;="&amp;A_PANEL!$J$190)</f>
        <v>1</v>
      </c>
      <c r="N135" s="135">
        <f>SUMIF($S$5:$AB$5,N$5,S135:AB135)</f>
        <v>1</v>
      </c>
      <c r="O135" s="19"/>
      <c r="P135" s="15" t="s">
        <v>50</v>
      </c>
      <c r="Q135" s="17"/>
      <c r="R135" s="17"/>
      <c r="S135" s="135">
        <f t="shared" ref="S135:AK135" si="31">IFERROR(S85/S28,1)</f>
        <v>1</v>
      </c>
      <c r="T135" s="135">
        <f t="shared" si="31"/>
        <v>1</v>
      </c>
      <c r="U135" s="135">
        <f t="shared" si="31"/>
        <v>1</v>
      </c>
      <c r="V135" s="135">
        <f t="shared" si="31"/>
        <v>1</v>
      </c>
      <c r="W135" s="135">
        <f t="shared" si="31"/>
        <v>1</v>
      </c>
      <c r="X135" s="135">
        <f t="shared" si="31"/>
        <v>1</v>
      </c>
      <c r="Y135" s="135">
        <f t="shared" si="31"/>
        <v>1</v>
      </c>
      <c r="Z135" s="135">
        <f t="shared" si="31"/>
        <v>1</v>
      </c>
      <c r="AA135" s="135">
        <f t="shared" si="31"/>
        <v>1</v>
      </c>
      <c r="AB135" s="135">
        <f t="shared" si="31"/>
        <v>1</v>
      </c>
      <c r="AC135" s="135">
        <f t="shared" si="31"/>
        <v>1</v>
      </c>
      <c r="AD135" s="135">
        <f t="shared" si="31"/>
        <v>1</v>
      </c>
      <c r="AE135" s="135">
        <f t="shared" si="31"/>
        <v>1</v>
      </c>
      <c r="AF135" s="135">
        <f t="shared" si="31"/>
        <v>1</v>
      </c>
      <c r="AG135" s="135">
        <f t="shared" si="31"/>
        <v>1</v>
      </c>
      <c r="AH135" s="135">
        <f t="shared" si="31"/>
        <v>1</v>
      </c>
      <c r="AI135" s="135">
        <f t="shared" si="31"/>
        <v>1</v>
      </c>
      <c r="AJ135" s="135">
        <f t="shared" si="31"/>
        <v>1</v>
      </c>
      <c r="AK135" s="135">
        <f t="shared" si="31"/>
        <v>1</v>
      </c>
    </row>
    <row r="136" spans="1:37" ht="3" hidden="1" customHeight="1" x14ac:dyDescent="0.3">
      <c r="B136" s="79"/>
      <c r="C136" s="79"/>
    </row>
    <row r="137" spans="1:37" ht="12" hidden="1" customHeight="1" x14ac:dyDescent="0.3">
      <c r="A137" s="7" t="str">
        <f t="shared" si="25"/>
        <v>Kurs EUR/PLN</v>
      </c>
      <c r="B137" s="79" t="s">
        <v>101</v>
      </c>
      <c r="C137" s="79" t="s">
        <v>101</v>
      </c>
      <c r="E137" s="15" t="s">
        <v>138</v>
      </c>
      <c r="F137" s="15" t="str">
        <f>A137</f>
        <v>Kurs EUR/PLN</v>
      </c>
      <c r="G137" s="17"/>
      <c r="H137" s="17"/>
      <c r="I137" s="17"/>
      <c r="J137" s="17"/>
      <c r="K137" s="17"/>
      <c r="L137" s="18"/>
      <c r="M137" s="135">
        <f>AVERAGEIFS($S137:$AB137,$S$5:$AB$5,"&gt;="&amp;A_PANEL!$J$188,$S$5:$AB$5,"&lt;="&amp;A_PANEL!$J$190)</f>
        <v>1</v>
      </c>
      <c r="N137" s="135">
        <f>SUMIF($S$5:$AB$5,N$5,S137:AB137)</f>
        <v>1</v>
      </c>
      <c r="O137" s="19"/>
      <c r="P137" s="15" t="s">
        <v>50</v>
      </c>
      <c r="Q137" s="17"/>
      <c r="R137" s="17"/>
      <c r="S137" s="135">
        <f t="shared" ref="S137:AK137" si="32">IFERROR(S87/S30,1)</f>
        <v>1</v>
      </c>
      <c r="T137" s="135">
        <f t="shared" si="32"/>
        <v>1</v>
      </c>
      <c r="U137" s="135">
        <f t="shared" si="32"/>
        <v>1</v>
      </c>
      <c r="V137" s="135">
        <f t="shared" si="32"/>
        <v>1</v>
      </c>
      <c r="W137" s="135">
        <f t="shared" si="32"/>
        <v>1</v>
      </c>
      <c r="X137" s="135">
        <f t="shared" si="32"/>
        <v>1</v>
      </c>
      <c r="Y137" s="135">
        <f t="shared" si="32"/>
        <v>1</v>
      </c>
      <c r="Z137" s="135">
        <f t="shared" si="32"/>
        <v>1</v>
      </c>
      <c r="AA137" s="135">
        <f t="shared" si="32"/>
        <v>1</v>
      </c>
      <c r="AB137" s="135">
        <f t="shared" si="32"/>
        <v>1</v>
      </c>
      <c r="AC137" s="135">
        <f t="shared" si="32"/>
        <v>1</v>
      </c>
      <c r="AD137" s="135">
        <f t="shared" si="32"/>
        <v>1</v>
      </c>
      <c r="AE137" s="135">
        <f t="shared" si="32"/>
        <v>1</v>
      </c>
      <c r="AF137" s="135">
        <f t="shared" si="32"/>
        <v>1</v>
      </c>
      <c r="AG137" s="135">
        <f t="shared" si="32"/>
        <v>1</v>
      </c>
      <c r="AH137" s="135">
        <f t="shared" si="32"/>
        <v>1</v>
      </c>
      <c r="AI137" s="135">
        <f t="shared" si="32"/>
        <v>1</v>
      </c>
      <c r="AJ137" s="135">
        <f t="shared" si="32"/>
        <v>1</v>
      </c>
      <c r="AK137" s="135">
        <f t="shared" si="32"/>
        <v>1</v>
      </c>
    </row>
    <row r="138" spans="1:37" ht="3" hidden="1" customHeight="1" x14ac:dyDescent="0.3">
      <c r="A138" s="7">
        <f t="shared" si="25"/>
        <v>0</v>
      </c>
      <c r="B138" s="79"/>
      <c r="C138" s="79"/>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row>
    <row r="139" spans="1:37" ht="12" hidden="1" customHeight="1" x14ac:dyDescent="0.3">
      <c r="A139" s="7">
        <f t="shared" si="25"/>
        <v>0</v>
      </c>
      <c r="B139" s="79"/>
      <c r="C139" s="79"/>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row>
    <row r="140" spans="1:37" ht="11.1" hidden="1" customHeight="1" x14ac:dyDescent="0.3">
      <c r="A140" s="7" t="str">
        <f t="shared" si="25"/>
        <v>Założenia cenowe</v>
      </c>
      <c r="B140" s="79" t="s">
        <v>33</v>
      </c>
      <c r="C140" s="79" t="s">
        <v>33</v>
      </c>
      <c r="D140" s="17"/>
      <c r="E140" s="17" t="s">
        <v>54</v>
      </c>
      <c r="F140" s="17" t="str">
        <f>A140</f>
        <v>Założenia cenowe</v>
      </c>
      <c r="G140" s="17"/>
      <c r="H140" s="17"/>
      <c r="I140" s="17"/>
      <c r="J140" s="17"/>
      <c r="K140" s="17"/>
      <c r="L140" s="18"/>
      <c r="O140" s="19"/>
      <c r="P140" s="17"/>
      <c r="Q140" s="17"/>
      <c r="R140" s="17"/>
    </row>
    <row r="141" spans="1:37" ht="3" hidden="1" customHeight="1" x14ac:dyDescent="0.3">
      <c r="A141" s="7">
        <f t="shared" si="25"/>
        <v>0</v>
      </c>
      <c r="B141" s="79"/>
      <c r="C141" s="79"/>
    </row>
    <row r="142" spans="1:37" ht="12" hidden="1" customHeight="1" x14ac:dyDescent="0.3">
      <c r="A142" s="7" t="str">
        <f t="shared" si="25"/>
        <v>Koszt uprawnień do emisji CO2</v>
      </c>
      <c r="B142" s="79" t="s">
        <v>44</v>
      </c>
      <c r="C142" s="79" t="s">
        <v>44</v>
      </c>
      <c r="D142" s="15"/>
      <c r="E142" s="15" t="s">
        <v>146</v>
      </c>
      <c r="F142" s="15" t="str">
        <f>A142</f>
        <v>Koszt uprawnień do emisji CO2</v>
      </c>
      <c r="G142" s="15"/>
      <c r="H142" s="15"/>
      <c r="I142" s="15"/>
      <c r="J142" s="15"/>
      <c r="K142" s="17"/>
      <c r="L142" s="15"/>
      <c r="M142" s="135">
        <f>AVERAGEIFS($S142:$AB142,$S$5:$AB$5,"&gt;="&amp;A_PANEL!$J$188,$S$5:$AB$5,"&lt;="&amp;A_PANEL!$J$190)</f>
        <v>1</v>
      </c>
      <c r="N142" s="135">
        <f>SUMIF($S$5:$AB$5,N$5,S142:AB142)</f>
        <v>1</v>
      </c>
      <c r="O142" s="19"/>
      <c r="P142" s="15" t="s">
        <v>50</v>
      </c>
      <c r="Q142" s="17"/>
      <c r="R142" s="17"/>
      <c r="S142" s="135">
        <f t="shared" ref="S142:AK142" si="33">IFERROR(S92/S35,1)</f>
        <v>1</v>
      </c>
      <c r="T142" s="135">
        <f t="shared" si="33"/>
        <v>1</v>
      </c>
      <c r="U142" s="135">
        <f t="shared" si="33"/>
        <v>1</v>
      </c>
      <c r="V142" s="135">
        <f t="shared" si="33"/>
        <v>1</v>
      </c>
      <c r="W142" s="135">
        <f t="shared" si="33"/>
        <v>1</v>
      </c>
      <c r="X142" s="135">
        <f t="shared" si="33"/>
        <v>1</v>
      </c>
      <c r="Y142" s="135">
        <f t="shared" si="33"/>
        <v>1</v>
      </c>
      <c r="Z142" s="135">
        <f t="shared" si="33"/>
        <v>1</v>
      </c>
      <c r="AA142" s="135">
        <f t="shared" si="33"/>
        <v>1</v>
      </c>
      <c r="AB142" s="135">
        <f t="shared" si="33"/>
        <v>1</v>
      </c>
      <c r="AC142" s="135">
        <f t="shared" si="33"/>
        <v>1</v>
      </c>
      <c r="AD142" s="135">
        <f t="shared" si="33"/>
        <v>1</v>
      </c>
      <c r="AE142" s="135">
        <f t="shared" si="33"/>
        <v>1</v>
      </c>
      <c r="AF142" s="135">
        <f t="shared" si="33"/>
        <v>1</v>
      </c>
      <c r="AG142" s="135">
        <f t="shared" si="33"/>
        <v>1</v>
      </c>
      <c r="AH142" s="135">
        <f t="shared" si="33"/>
        <v>1</v>
      </c>
      <c r="AI142" s="135">
        <f t="shared" si="33"/>
        <v>1</v>
      </c>
      <c r="AJ142" s="135">
        <f t="shared" si="33"/>
        <v>1</v>
      </c>
      <c r="AK142" s="135">
        <f t="shared" si="33"/>
        <v>1</v>
      </c>
    </row>
    <row r="144" spans="1:37" ht="12" hidden="1" customHeight="1" x14ac:dyDescent="0.3">
      <c r="A144" s="7" t="str">
        <f t="shared" si="25"/>
        <v xml:space="preserve">Cena energii elektrycznej </v>
      </c>
      <c r="B144" s="79" t="s">
        <v>45</v>
      </c>
      <c r="C144" s="79" t="s">
        <v>45</v>
      </c>
      <c r="E144" s="15" t="s">
        <v>147</v>
      </c>
      <c r="F144" s="15" t="str">
        <f>A144</f>
        <v xml:space="preserve">Cena energii elektrycznej </v>
      </c>
      <c r="G144" s="17"/>
      <c r="H144" s="17"/>
      <c r="I144" s="17"/>
      <c r="J144" s="17"/>
      <c r="K144" s="17"/>
      <c r="L144" s="18"/>
      <c r="M144" s="135">
        <f>AVERAGEIFS($S144:$AB144,$S$5:$AB$5,"&gt;="&amp;A_PANEL!$J$188,$S$5:$AB$5,"&lt;="&amp;A_PANEL!$J$190)</f>
        <v>1</v>
      </c>
      <c r="N144" s="135">
        <f>SUMIF($S$5:$AB$5,N$5,S144:AB144)</f>
        <v>1</v>
      </c>
      <c r="O144" s="19"/>
      <c r="P144" s="15" t="s">
        <v>50</v>
      </c>
      <c r="Q144" s="17"/>
      <c r="R144" s="17"/>
      <c r="S144" s="135">
        <f t="shared" ref="S144:AK144" si="34">IFERROR(S94/S37,1)</f>
        <v>1</v>
      </c>
      <c r="T144" s="135">
        <f t="shared" si="34"/>
        <v>1</v>
      </c>
      <c r="U144" s="135">
        <f t="shared" si="34"/>
        <v>1</v>
      </c>
      <c r="V144" s="135">
        <f t="shared" si="34"/>
        <v>1</v>
      </c>
      <c r="W144" s="135">
        <f t="shared" si="34"/>
        <v>1</v>
      </c>
      <c r="X144" s="135">
        <f t="shared" si="34"/>
        <v>1</v>
      </c>
      <c r="Y144" s="135">
        <f t="shared" si="34"/>
        <v>1</v>
      </c>
      <c r="Z144" s="135">
        <f t="shared" si="34"/>
        <v>1</v>
      </c>
      <c r="AA144" s="135">
        <f t="shared" si="34"/>
        <v>1</v>
      </c>
      <c r="AB144" s="135">
        <f t="shared" si="34"/>
        <v>1</v>
      </c>
      <c r="AC144" s="135">
        <f t="shared" si="34"/>
        <v>1</v>
      </c>
      <c r="AD144" s="135">
        <f t="shared" si="34"/>
        <v>1</v>
      </c>
      <c r="AE144" s="135">
        <f t="shared" si="34"/>
        <v>1</v>
      </c>
      <c r="AF144" s="135">
        <f t="shared" si="34"/>
        <v>1</v>
      </c>
      <c r="AG144" s="135">
        <f t="shared" si="34"/>
        <v>1</v>
      </c>
      <c r="AH144" s="135">
        <f t="shared" si="34"/>
        <v>1</v>
      </c>
      <c r="AI144" s="135">
        <f t="shared" si="34"/>
        <v>1</v>
      </c>
      <c r="AJ144" s="135">
        <f t="shared" si="34"/>
        <v>1</v>
      </c>
      <c r="AK144" s="135">
        <f t="shared" si="34"/>
        <v>1</v>
      </c>
    </row>
    <row r="145" spans="1:37" hidden="1" x14ac:dyDescent="0.3">
      <c r="B145" s="79"/>
      <c r="C145" s="79"/>
    </row>
    <row r="146" spans="1:37" ht="11.1" hidden="1" customHeight="1" x14ac:dyDescent="0.3">
      <c r="A146" s="7" t="str">
        <f t="shared" si="25"/>
        <v>Założenia biznesowe</v>
      </c>
      <c r="B146" s="79" t="s">
        <v>108</v>
      </c>
      <c r="C146" s="79" t="s">
        <v>108</v>
      </c>
      <c r="D146" s="17"/>
      <c r="E146" s="17" t="s">
        <v>89</v>
      </c>
      <c r="F146" s="17" t="str">
        <f>A146</f>
        <v>Założenia biznesowe</v>
      </c>
      <c r="G146" s="17"/>
      <c r="H146" s="17"/>
      <c r="I146" s="17"/>
      <c r="J146" s="17"/>
      <c r="K146" s="17"/>
      <c r="L146" s="18"/>
      <c r="O146" s="19"/>
      <c r="P146" s="17"/>
      <c r="Q146" s="17"/>
      <c r="R146" s="17"/>
    </row>
    <row r="147" spans="1:37" ht="3" hidden="1" customHeight="1" x14ac:dyDescent="0.3">
      <c r="A147" s="7">
        <f t="shared" si="25"/>
        <v>0</v>
      </c>
      <c r="B147" s="79"/>
      <c r="C147" s="79"/>
    </row>
    <row r="148" spans="1:37" ht="12" hidden="1" customHeight="1" x14ac:dyDescent="0.3">
      <c r="A148" s="7" t="str">
        <f t="shared" si="25"/>
        <v>Zdolność nominalna regazyfikacji Terminalu FSRU-2 (uroczniona)</v>
      </c>
      <c r="B148" s="79" t="s">
        <v>150</v>
      </c>
      <c r="C148" s="79" t="s">
        <v>150</v>
      </c>
      <c r="D148" s="15"/>
      <c r="E148" s="15" t="s">
        <v>148</v>
      </c>
      <c r="F148" s="15" t="str">
        <f>A148</f>
        <v>Zdolność nominalna regazyfikacji Terminalu FSRU-2 (uroczniona)</v>
      </c>
      <c r="G148" s="15"/>
      <c r="H148" s="15"/>
      <c r="I148" s="15"/>
      <c r="J148" s="15"/>
      <c r="K148" s="17"/>
      <c r="L148" s="15"/>
      <c r="M148" s="135">
        <f>AVERAGEIFS($S148:$AB148,$S$5:$AB$5,"&gt;="&amp;A_PANEL!$J$188,$S$5:$AB$5,"&lt;="&amp;A_PANEL!$J$190)</f>
        <v>1</v>
      </c>
      <c r="N148" s="135">
        <f>SUMIF($S$5:$AB$5,N$5,S148:AB148)</f>
        <v>1</v>
      </c>
      <c r="O148" s="19"/>
      <c r="P148" s="15" t="s">
        <v>50</v>
      </c>
      <c r="Q148" s="17"/>
      <c r="R148" s="17"/>
      <c r="S148" s="135">
        <f t="shared" ref="S148:AK148" si="35">IFERROR(S98/S41,1)</f>
        <v>1</v>
      </c>
      <c r="T148" s="135">
        <f t="shared" si="35"/>
        <v>1</v>
      </c>
      <c r="U148" s="135">
        <f t="shared" si="35"/>
        <v>1</v>
      </c>
      <c r="V148" s="135">
        <f t="shared" si="35"/>
        <v>1</v>
      </c>
      <c r="W148" s="135">
        <f t="shared" si="35"/>
        <v>1</v>
      </c>
      <c r="X148" s="135">
        <f t="shared" si="35"/>
        <v>1</v>
      </c>
      <c r="Y148" s="135">
        <f t="shared" si="35"/>
        <v>1</v>
      </c>
      <c r="Z148" s="135">
        <f t="shared" si="35"/>
        <v>1</v>
      </c>
      <c r="AA148" s="135">
        <f t="shared" si="35"/>
        <v>1</v>
      </c>
      <c r="AB148" s="135">
        <f t="shared" si="35"/>
        <v>1</v>
      </c>
      <c r="AC148" s="135">
        <f t="shared" si="35"/>
        <v>1</v>
      </c>
      <c r="AD148" s="135">
        <f t="shared" si="35"/>
        <v>1</v>
      </c>
      <c r="AE148" s="135">
        <f t="shared" si="35"/>
        <v>1</v>
      </c>
      <c r="AF148" s="135">
        <f t="shared" si="35"/>
        <v>1</v>
      </c>
      <c r="AG148" s="135">
        <f t="shared" si="35"/>
        <v>1</v>
      </c>
      <c r="AH148" s="135">
        <f t="shared" si="35"/>
        <v>1</v>
      </c>
      <c r="AI148" s="135">
        <f t="shared" si="35"/>
        <v>1</v>
      </c>
      <c r="AJ148" s="135">
        <f t="shared" si="35"/>
        <v>1</v>
      </c>
      <c r="AK148" s="135">
        <f t="shared" si="35"/>
        <v>1</v>
      </c>
    </row>
    <row r="149" spans="1:37" ht="3" hidden="1" customHeight="1" x14ac:dyDescent="0.3">
      <c r="B149" s="79"/>
      <c r="C149" s="79"/>
      <c r="M149" s="145"/>
      <c r="N149" s="145"/>
      <c r="S149" s="145"/>
      <c r="T149" s="145"/>
      <c r="U149" s="145"/>
      <c r="V149" s="145"/>
      <c r="W149" s="145"/>
      <c r="X149" s="145"/>
      <c r="Y149" s="145"/>
      <c r="Z149" s="145"/>
      <c r="AA149" s="145"/>
      <c r="AB149" s="145"/>
      <c r="AC149" s="145"/>
      <c r="AD149" s="145"/>
      <c r="AE149" s="145"/>
      <c r="AF149" s="145"/>
      <c r="AG149" s="145"/>
      <c r="AH149" s="145"/>
      <c r="AI149" s="145"/>
      <c r="AJ149" s="145"/>
      <c r="AK149" s="145"/>
    </row>
    <row r="150" spans="1:37" ht="12" hidden="1" customHeight="1" x14ac:dyDescent="0.3">
      <c r="A150" s="7" t="str">
        <f t="shared" si="25"/>
        <v>Zakontraktowana moc regazyfikacji Terminalu FSRU-2 (uroczniona)</v>
      </c>
      <c r="B150" s="79" t="s">
        <v>151</v>
      </c>
      <c r="C150" s="79" t="s">
        <v>151</v>
      </c>
      <c r="E150" s="15" t="s">
        <v>149</v>
      </c>
      <c r="F150" s="15" t="str">
        <f>A150</f>
        <v>Zakontraktowana moc regazyfikacji Terminalu FSRU-2 (uroczniona)</v>
      </c>
      <c r="G150" s="17"/>
      <c r="H150" s="17"/>
      <c r="I150" s="17"/>
      <c r="J150" s="17"/>
      <c r="K150" s="17"/>
      <c r="L150" s="18"/>
      <c r="M150" s="135">
        <f>AVERAGEIFS($S150:$AB150,$S$5:$AB$5,"&gt;="&amp;A_PANEL!$J$188,$S$5:$AB$5,"&lt;="&amp;A_PANEL!$J$190)</f>
        <v>0.99999999999999989</v>
      </c>
      <c r="N150" s="135">
        <f>SUMIF($S$5:$AB$5,N$5,S150:AB150)</f>
        <v>0.99999999999999989</v>
      </c>
      <c r="O150" s="19"/>
      <c r="P150" s="15" t="s">
        <v>50</v>
      </c>
      <c r="Q150" s="17"/>
      <c r="R150" s="17"/>
      <c r="S150" s="135">
        <f t="shared" ref="S150:AK150" si="36">IFERROR(S100/S43,1)</f>
        <v>1</v>
      </c>
      <c r="T150" s="135">
        <f t="shared" si="36"/>
        <v>1</v>
      </c>
      <c r="U150" s="135">
        <f t="shared" si="36"/>
        <v>1</v>
      </c>
      <c r="V150" s="135">
        <f t="shared" si="36"/>
        <v>1</v>
      </c>
      <c r="W150" s="135">
        <f t="shared" si="36"/>
        <v>0.99999999999999989</v>
      </c>
      <c r="X150" s="135">
        <f t="shared" si="36"/>
        <v>0.99999999999999989</v>
      </c>
      <c r="Y150" s="135">
        <f t="shared" si="36"/>
        <v>0.99999999999999989</v>
      </c>
      <c r="Z150" s="135">
        <f t="shared" si="36"/>
        <v>0.99999999999999989</v>
      </c>
      <c r="AA150" s="135">
        <f t="shared" si="36"/>
        <v>0.99999999999999989</v>
      </c>
      <c r="AB150" s="135">
        <f t="shared" si="36"/>
        <v>0.99999999999999989</v>
      </c>
      <c r="AC150" s="135">
        <f t="shared" si="36"/>
        <v>0.99999999999999989</v>
      </c>
      <c r="AD150" s="135">
        <f t="shared" si="36"/>
        <v>0.99999999999999989</v>
      </c>
      <c r="AE150" s="135">
        <f t="shared" si="36"/>
        <v>0.99999999999999989</v>
      </c>
      <c r="AF150" s="135">
        <f t="shared" si="36"/>
        <v>0.99999999999999989</v>
      </c>
      <c r="AG150" s="135">
        <f t="shared" si="36"/>
        <v>0.99999999999999989</v>
      </c>
      <c r="AH150" s="135">
        <f t="shared" si="36"/>
        <v>0.99999999999999989</v>
      </c>
      <c r="AI150" s="135">
        <f t="shared" si="36"/>
        <v>0.99999999999999989</v>
      </c>
      <c r="AJ150" s="135">
        <f t="shared" si="36"/>
        <v>0.99999999999999989</v>
      </c>
      <c r="AK150" s="135">
        <f t="shared" si="36"/>
        <v>0.99999999999999989</v>
      </c>
    </row>
    <row r="151" spans="1:37" ht="3" hidden="1" customHeight="1" x14ac:dyDescent="0.3">
      <c r="B151" s="79"/>
      <c r="C151" s="79"/>
      <c r="M151" s="145"/>
      <c r="N151" s="145"/>
      <c r="S151" s="145"/>
      <c r="T151" s="145"/>
      <c r="U151" s="145"/>
      <c r="V151" s="145"/>
      <c r="W151" s="145"/>
      <c r="X151" s="145"/>
      <c r="Y151" s="145"/>
      <c r="Z151" s="145"/>
      <c r="AA151" s="145"/>
      <c r="AB151" s="145"/>
      <c r="AC151" s="145"/>
      <c r="AD151" s="145"/>
      <c r="AE151" s="145"/>
      <c r="AF151" s="145"/>
      <c r="AG151" s="145"/>
      <c r="AH151" s="145"/>
      <c r="AI151" s="145"/>
      <c r="AJ151" s="145"/>
      <c r="AK151" s="145"/>
    </row>
    <row r="152" spans="1:37" ht="12" hidden="1" customHeight="1" x14ac:dyDescent="0.3">
      <c r="A152" s="7" t="str">
        <f t="shared" si="25"/>
        <v>Load factor</v>
      </c>
      <c r="B152" s="79" t="s">
        <v>111</v>
      </c>
      <c r="C152" s="79" t="s">
        <v>111</v>
      </c>
      <c r="D152" s="15"/>
      <c r="E152" s="15" t="s">
        <v>152</v>
      </c>
      <c r="F152" s="15" t="str">
        <f>A152</f>
        <v>Load factor</v>
      </c>
      <c r="G152" s="15"/>
      <c r="H152" s="15"/>
      <c r="I152" s="15"/>
      <c r="J152" s="15"/>
      <c r="K152" s="17"/>
      <c r="L152" s="15"/>
      <c r="M152" s="135">
        <f>AVERAGEIFS($S152:$AB152,$S$5:$AB$5,"&gt;="&amp;A_PANEL!$J$188,$S$5:$AB$5,"&lt;="&amp;A_PANEL!$J$190)</f>
        <v>0.99999999999999989</v>
      </c>
      <c r="N152" s="135">
        <f>SUMIF($S$5:$AB$5,N$5,S152:AB152)</f>
        <v>0.99999999999999989</v>
      </c>
      <c r="O152" s="19"/>
      <c r="P152" s="15" t="s">
        <v>50</v>
      </c>
      <c r="Q152" s="17"/>
      <c r="R152" s="17"/>
      <c r="S152" s="135">
        <f t="shared" ref="S152:AK152" si="37">IFERROR(S102/S45,1)</f>
        <v>1</v>
      </c>
      <c r="T152" s="135">
        <f t="shared" si="37"/>
        <v>1</v>
      </c>
      <c r="U152" s="135">
        <f t="shared" si="37"/>
        <v>1</v>
      </c>
      <c r="V152" s="135">
        <f t="shared" si="37"/>
        <v>1</v>
      </c>
      <c r="W152" s="135">
        <f t="shared" si="37"/>
        <v>0.99999999999999989</v>
      </c>
      <c r="X152" s="135">
        <f t="shared" si="37"/>
        <v>0.99999999999999989</v>
      </c>
      <c r="Y152" s="135">
        <f t="shared" si="37"/>
        <v>0.99999999999999989</v>
      </c>
      <c r="Z152" s="135">
        <f t="shared" si="37"/>
        <v>0.99999999999999989</v>
      </c>
      <c r="AA152" s="135">
        <f t="shared" si="37"/>
        <v>0.99999999999999989</v>
      </c>
      <c r="AB152" s="135">
        <f t="shared" si="37"/>
        <v>0.99999999999999989</v>
      </c>
      <c r="AC152" s="135">
        <f t="shared" si="37"/>
        <v>0.99999999999999989</v>
      </c>
      <c r="AD152" s="135">
        <f t="shared" si="37"/>
        <v>0.99999999999999989</v>
      </c>
      <c r="AE152" s="135">
        <f t="shared" si="37"/>
        <v>0.99999999999999989</v>
      </c>
      <c r="AF152" s="135">
        <f t="shared" si="37"/>
        <v>0.99999999999999989</v>
      </c>
      <c r="AG152" s="135">
        <f t="shared" si="37"/>
        <v>0.99999999999999989</v>
      </c>
      <c r="AH152" s="135">
        <f t="shared" si="37"/>
        <v>0.99999999999999989</v>
      </c>
      <c r="AI152" s="135">
        <f t="shared" si="37"/>
        <v>0.99999999999999989</v>
      </c>
      <c r="AJ152" s="135">
        <f t="shared" si="37"/>
        <v>0.99999999999999989</v>
      </c>
      <c r="AK152" s="135">
        <f t="shared" si="37"/>
        <v>0.99999999999999989</v>
      </c>
    </row>
    <row r="153" spans="1:37" ht="3" hidden="1" customHeight="1" x14ac:dyDescent="0.3">
      <c r="B153" s="79"/>
      <c r="C153" s="79"/>
    </row>
    <row r="154" spans="1:37" hidden="1" x14ac:dyDescent="0.3">
      <c r="A154" s="7" t="str">
        <f t="shared" si="25"/>
        <v>Zakładany okres czarteru jednostki FSRU-2 (w latach)</v>
      </c>
      <c r="B154" s="79" t="s">
        <v>153</v>
      </c>
      <c r="C154" s="79" t="s">
        <v>153</v>
      </c>
      <c r="E154" s="15" t="s">
        <v>152</v>
      </c>
      <c r="F154" s="15" t="str">
        <f>A154</f>
        <v>Zakładany okres czarteru jednostki FSRU-2 (w latach)</v>
      </c>
      <c r="G154" s="15"/>
      <c r="H154" s="15"/>
      <c r="I154" s="15"/>
      <c r="N154" s="135">
        <f>IFERROR(N104/N47,1)</f>
        <v>1</v>
      </c>
      <c r="P154" s="15" t="s">
        <v>50</v>
      </c>
      <c r="S154" s="135">
        <f>$N154</f>
        <v>1</v>
      </c>
      <c r="T154" s="135">
        <f t="shared" ref="T154:AK154" si="38">$N154</f>
        <v>1</v>
      </c>
      <c r="U154" s="135">
        <f t="shared" si="38"/>
        <v>1</v>
      </c>
      <c r="V154" s="135">
        <f t="shared" si="38"/>
        <v>1</v>
      </c>
      <c r="W154" s="135">
        <f t="shared" si="38"/>
        <v>1</v>
      </c>
      <c r="X154" s="135">
        <f t="shared" si="38"/>
        <v>1</v>
      </c>
      <c r="Y154" s="135">
        <f t="shared" si="38"/>
        <v>1</v>
      </c>
      <c r="Z154" s="135">
        <f t="shared" si="38"/>
        <v>1</v>
      </c>
      <c r="AA154" s="135">
        <f t="shared" si="38"/>
        <v>1</v>
      </c>
      <c r="AB154" s="135">
        <f t="shared" si="38"/>
        <v>1</v>
      </c>
      <c r="AC154" s="135">
        <f t="shared" si="38"/>
        <v>1</v>
      </c>
      <c r="AD154" s="135">
        <f t="shared" si="38"/>
        <v>1</v>
      </c>
      <c r="AE154" s="135">
        <f t="shared" si="38"/>
        <v>1</v>
      </c>
      <c r="AF154" s="135">
        <f t="shared" si="38"/>
        <v>1</v>
      </c>
      <c r="AG154" s="135">
        <f t="shared" si="38"/>
        <v>1</v>
      </c>
      <c r="AH154" s="135">
        <f t="shared" si="38"/>
        <v>1</v>
      </c>
      <c r="AI154" s="135">
        <f t="shared" si="38"/>
        <v>1</v>
      </c>
      <c r="AJ154" s="135">
        <f t="shared" si="38"/>
        <v>1</v>
      </c>
      <c r="AK154" s="135">
        <f t="shared" si="38"/>
        <v>1</v>
      </c>
    </row>
    <row r="155" spans="1:37" hidden="1" x14ac:dyDescent="0.3">
      <c r="B155" s="79"/>
      <c r="C155" s="79"/>
    </row>
    <row r="156" spans="1:37" ht="11.1" hidden="1" customHeight="1" x14ac:dyDescent="0.3">
      <c r="A156" s="7" t="str">
        <f t="shared" si="25"/>
        <v>Inne założenia</v>
      </c>
      <c r="B156" s="79" t="s">
        <v>154</v>
      </c>
      <c r="C156" s="79" t="s">
        <v>154</v>
      </c>
      <c r="D156" s="17"/>
      <c r="E156" s="17" t="s">
        <v>114</v>
      </c>
      <c r="F156" s="17" t="str">
        <f>A156</f>
        <v>Inne założenia</v>
      </c>
      <c r="G156" s="17"/>
      <c r="H156" s="17"/>
      <c r="I156" s="17"/>
      <c r="J156" s="17"/>
      <c r="K156" s="17"/>
      <c r="L156" s="18"/>
      <c r="O156" s="19"/>
      <c r="P156" s="17"/>
      <c r="Q156" s="17"/>
      <c r="R156" s="17"/>
    </row>
    <row r="157" spans="1:37" ht="3" hidden="1" customHeight="1" x14ac:dyDescent="0.3">
      <c r="A157" s="7">
        <f t="shared" si="25"/>
        <v>0</v>
      </c>
      <c r="B157" s="79"/>
      <c r="C157" s="79"/>
    </row>
    <row r="158" spans="1:37" ht="12" hidden="1" customHeight="1" x14ac:dyDescent="0.3">
      <c r="A158" s="7" t="str">
        <f t="shared" si="25"/>
        <v>CAPEX / WRA Terminala FSRU 1+2</v>
      </c>
      <c r="B158" s="79" t="s">
        <v>141</v>
      </c>
      <c r="C158" s="79" t="s">
        <v>141</v>
      </c>
      <c r="D158" s="15"/>
      <c r="E158" s="15" t="s">
        <v>155</v>
      </c>
      <c r="F158" s="15" t="str">
        <f>A158</f>
        <v>CAPEX / WRA Terminala FSRU 1+2</v>
      </c>
      <c r="G158" s="15"/>
      <c r="H158" s="15"/>
      <c r="I158" s="15"/>
      <c r="J158" s="15"/>
      <c r="K158" s="17"/>
      <c r="L158" s="15"/>
      <c r="M158" s="21">
        <f>AVERAGEIFS($S158:$AB158,$S$5:$AB$5,"&gt;="&amp;A_PANEL!$J$188,$S$5:$AB$5,"&lt;="&amp;A_PANEL!$J$190)</f>
        <v>1</v>
      </c>
      <c r="N158" s="21">
        <f>SUMIF($S$5:$AB$5,N$5,S158:AB158)</f>
        <v>1</v>
      </c>
      <c r="O158" s="19"/>
      <c r="P158" s="15" t="s">
        <v>50</v>
      </c>
      <c r="Q158" s="17"/>
      <c r="R158" s="17"/>
      <c r="S158" s="135">
        <f>IFERROR(#REF!/#REF!,1)</f>
        <v>1</v>
      </c>
      <c r="T158" s="135">
        <f>IFERROR(#REF!/#REF!,1)</f>
        <v>1</v>
      </c>
      <c r="U158" s="135">
        <f>IFERROR(#REF!/#REF!,1)</f>
        <v>1</v>
      </c>
      <c r="V158" s="135">
        <f>IFERROR(#REF!/#REF!,1)</f>
        <v>1</v>
      </c>
      <c r="W158" s="135">
        <f>IFERROR(#REF!/#REF!,1)</f>
        <v>1</v>
      </c>
      <c r="X158" s="135">
        <f>IFERROR(#REF!/#REF!,1)</f>
        <v>1</v>
      </c>
      <c r="Y158" s="135">
        <f>IFERROR(#REF!/#REF!,1)</f>
        <v>1</v>
      </c>
      <c r="Z158" s="135">
        <f>IFERROR(#REF!/#REF!,1)</f>
        <v>1</v>
      </c>
      <c r="AA158" s="135">
        <f>IFERROR(#REF!/#REF!,1)</f>
        <v>1</v>
      </c>
      <c r="AB158" s="135">
        <f>IFERROR(#REF!/#REF!,1)</f>
        <v>1</v>
      </c>
      <c r="AC158" s="135">
        <f>IFERROR(#REF!/#REF!,1)</f>
        <v>1</v>
      </c>
      <c r="AD158" s="135">
        <f>IFERROR(#REF!/#REF!,1)</f>
        <v>1</v>
      </c>
      <c r="AE158" s="135">
        <f>IFERROR(#REF!/#REF!,1)</f>
        <v>1</v>
      </c>
      <c r="AF158" s="135">
        <f>IFERROR(#REF!/#REF!,1)</f>
        <v>1</v>
      </c>
      <c r="AG158" s="135">
        <f>IFERROR(#REF!/#REF!,1)</f>
        <v>1</v>
      </c>
      <c r="AH158" s="135">
        <f>IFERROR(#REF!/#REF!,1)</f>
        <v>1</v>
      </c>
      <c r="AI158" s="135">
        <f>IFERROR(#REF!/#REF!,1)</f>
        <v>1</v>
      </c>
      <c r="AJ158" s="135">
        <f>IFERROR(#REF!/#REF!,1)</f>
        <v>1</v>
      </c>
      <c r="AK158" s="135">
        <f>IFERROR(#REF!/#REF!,1)</f>
        <v>1</v>
      </c>
    </row>
    <row r="160" spans="1:37" ht="12" hidden="1" customHeight="1" x14ac:dyDescent="0.3">
      <c r="A160" s="7" t="str">
        <f t="shared" si="25"/>
        <v>OPEX terminala FSRU-1+2 (z wyłączeniem amortyzacji i stawki czarteru)</v>
      </c>
      <c r="B160" s="79" t="s">
        <v>142</v>
      </c>
      <c r="C160" s="79" t="s">
        <v>142</v>
      </c>
      <c r="E160" s="15" t="s">
        <v>156</v>
      </c>
      <c r="F160" s="15" t="str">
        <f>A160</f>
        <v>OPEX terminala FSRU-1+2 (z wyłączeniem amortyzacji i stawki czarteru)</v>
      </c>
      <c r="G160" s="17"/>
      <c r="H160" s="17"/>
      <c r="I160" s="17"/>
      <c r="J160" s="17"/>
      <c r="K160" s="17"/>
      <c r="L160" s="18"/>
      <c r="M160" s="21">
        <f>AVERAGEIFS($S160:$AB160,$S$5:$AB$5,"&gt;="&amp;A_PANEL!$J$188,$S$5:$AB$5,"&lt;="&amp;A_PANEL!$J$190)</f>
        <v>1</v>
      </c>
      <c r="N160" s="21">
        <f>SUMIF($S$5:$AB$5,N$5,S160:AB160)</f>
        <v>1</v>
      </c>
      <c r="O160" s="19"/>
      <c r="P160" s="15" t="s">
        <v>50</v>
      </c>
      <c r="Q160" s="17"/>
      <c r="R160" s="17"/>
      <c r="S160" s="135">
        <f>IFERROR(#REF!/#REF!,1)</f>
        <v>1</v>
      </c>
      <c r="T160" s="135">
        <f>IFERROR(#REF!/#REF!,1)</f>
        <v>1</v>
      </c>
      <c r="U160" s="135">
        <f>IFERROR(#REF!/#REF!,1)</f>
        <v>1</v>
      </c>
      <c r="V160" s="135">
        <f>IFERROR(#REF!/#REF!,1)</f>
        <v>1</v>
      </c>
      <c r="W160" s="135">
        <f>IFERROR(#REF!/#REF!,1)</f>
        <v>1</v>
      </c>
      <c r="X160" s="135">
        <f>IFERROR(#REF!/#REF!,1)</f>
        <v>1</v>
      </c>
      <c r="Y160" s="135">
        <f>IFERROR(#REF!/#REF!,1)</f>
        <v>1</v>
      </c>
      <c r="Z160" s="135">
        <f>IFERROR(#REF!/#REF!,1)</f>
        <v>1</v>
      </c>
      <c r="AA160" s="135">
        <f>IFERROR(#REF!/#REF!,1)</f>
        <v>1</v>
      </c>
      <c r="AB160" s="135">
        <f>IFERROR(#REF!/#REF!,1)</f>
        <v>1</v>
      </c>
      <c r="AC160" s="135">
        <f>IFERROR(#REF!/#REF!,1)</f>
        <v>1</v>
      </c>
      <c r="AD160" s="135">
        <f>IFERROR(#REF!/#REF!,1)</f>
        <v>1</v>
      </c>
      <c r="AE160" s="135">
        <f>IFERROR(#REF!/#REF!,1)</f>
        <v>1</v>
      </c>
      <c r="AF160" s="135">
        <f>IFERROR(#REF!/#REF!,1)</f>
        <v>1</v>
      </c>
      <c r="AG160" s="135">
        <f>IFERROR(#REF!/#REF!,1)</f>
        <v>1</v>
      </c>
      <c r="AH160" s="135">
        <f>IFERROR(#REF!/#REF!,1)</f>
        <v>1</v>
      </c>
      <c r="AI160" s="135">
        <f>IFERROR(#REF!/#REF!,1)</f>
        <v>1</v>
      </c>
      <c r="AJ160" s="135">
        <f>IFERROR(#REF!/#REF!,1)</f>
        <v>1</v>
      </c>
      <c r="AK160" s="135">
        <f>IFERROR(#REF!/#REF!,1)</f>
        <v>1</v>
      </c>
    </row>
    <row r="161" spans="1:38" ht="3" hidden="1" customHeight="1" x14ac:dyDescent="0.3">
      <c r="B161" s="79"/>
      <c r="C161" s="79"/>
      <c r="M161" s="145"/>
      <c r="N161" s="145"/>
      <c r="S161" s="145"/>
      <c r="T161" s="145"/>
      <c r="U161" s="145"/>
      <c r="V161" s="145"/>
      <c r="W161" s="145"/>
      <c r="X161" s="145"/>
      <c r="Y161" s="145"/>
      <c r="Z161" s="145"/>
      <c r="AA161" s="145"/>
      <c r="AB161" s="145"/>
      <c r="AC161" s="145"/>
      <c r="AD161" s="145"/>
      <c r="AE161" s="145"/>
      <c r="AF161" s="145"/>
      <c r="AG161" s="145"/>
      <c r="AH161" s="145"/>
      <c r="AI161" s="145"/>
      <c r="AJ161" s="145"/>
      <c r="AK161" s="145"/>
    </row>
    <row r="162" spans="1:38" ht="12" hidden="1" customHeight="1" x14ac:dyDescent="0.3">
      <c r="A162" s="7" t="str">
        <f t="shared" si="25"/>
        <v>Stawka czarteru CAPEX Hire Rate FSRU-2</v>
      </c>
      <c r="B162" s="79" t="s">
        <v>143</v>
      </c>
      <c r="C162" s="79" t="s">
        <v>143</v>
      </c>
      <c r="D162" s="15"/>
      <c r="E162" s="15" t="s">
        <v>157</v>
      </c>
      <c r="F162" s="15" t="str">
        <f>A162</f>
        <v>Stawka czarteru CAPEX Hire Rate FSRU-2</v>
      </c>
      <c r="G162" s="15"/>
      <c r="H162" s="15"/>
      <c r="I162" s="15"/>
      <c r="J162" s="15"/>
      <c r="K162" s="17"/>
      <c r="L162" s="15"/>
      <c r="M162" s="21">
        <f>AVERAGEIFS($S162:$AB162,$S$5:$AB$5,"&gt;="&amp;A_PANEL!$J$188,$S$5:$AB$5,"&lt;="&amp;A_PANEL!$J$190)</f>
        <v>1</v>
      </c>
      <c r="N162" s="21">
        <f>SUMIF($S$5:$AB$5,N$5,S162:AB162)</f>
        <v>1</v>
      </c>
      <c r="O162" s="19"/>
      <c r="P162" s="15" t="s">
        <v>50</v>
      </c>
      <c r="Q162" s="17"/>
      <c r="R162" s="17"/>
      <c r="S162" s="135">
        <f>IFERROR(#REF!/#REF!,1)</f>
        <v>1</v>
      </c>
      <c r="T162" s="135">
        <f>IFERROR(#REF!/#REF!,1)</f>
        <v>1</v>
      </c>
      <c r="U162" s="135">
        <f>IFERROR(#REF!/#REF!,1)</f>
        <v>1</v>
      </c>
      <c r="V162" s="135">
        <f>IFERROR(#REF!/#REF!,1)</f>
        <v>1</v>
      </c>
      <c r="W162" s="135">
        <f>IFERROR(#REF!/#REF!,1)</f>
        <v>1</v>
      </c>
      <c r="X162" s="135">
        <f>IFERROR(#REF!/#REF!,1)</f>
        <v>1</v>
      </c>
      <c r="Y162" s="135">
        <f>IFERROR(#REF!/#REF!,1)</f>
        <v>1</v>
      </c>
      <c r="Z162" s="135">
        <f>IFERROR(#REF!/#REF!,1)</f>
        <v>1</v>
      </c>
      <c r="AA162" s="135">
        <f>IFERROR(#REF!/#REF!,1)</f>
        <v>1</v>
      </c>
      <c r="AB162" s="135">
        <f>IFERROR(#REF!/#REF!,1)</f>
        <v>1</v>
      </c>
      <c r="AC162" s="135">
        <f>IFERROR(#REF!/#REF!,1)</f>
        <v>1</v>
      </c>
      <c r="AD162" s="135">
        <f>IFERROR(#REF!/#REF!,1)</f>
        <v>1</v>
      </c>
      <c r="AE162" s="135">
        <f>IFERROR(#REF!/#REF!,1)</f>
        <v>1</v>
      </c>
      <c r="AF162" s="135">
        <f>IFERROR(#REF!/#REF!,1)</f>
        <v>1</v>
      </c>
      <c r="AG162" s="135">
        <f>IFERROR(#REF!/#REF!,1)</f>
        <v>1</v>
      </c>
      <c r="AH162" s="135">
        <f>IFERROR(#REF!/#REF!,1)</f>
        <v>1</v>
      </c>
      <c r="AI162" s="135">
        <f>IFERROR(#REF!/#REF!,1)</f>
        <v>1</v>
      </c>
      <c r="AJ162" s="135">
        <f>IFERROR(#REF!/#REF!,1)</f>
        <v>1</v>
      </c>
      <c r="AK162" s="135">
        <f>IFERROR(#REF!/#REF!,1)</f>
        <v>1</v>
      </c>
    </row>
    <row r="163" spans="1:38" ht="3" hidden="1" customHeight="1" x14ac:dyDescent="0.3">
      <c r="B163" s="79"/>
      <c r="C163" s="79"/>
    </row>
    <row r="164" spans="1:38" hidden="1" x14ac:dyDescent="0.3">
      <c r="A164" s="7" t="str">
        <f t="shared" si="25"/>
        <v>WACC</v>
      </c>
      <c r="B164" s="79" t="s">
        <v>144</v>
      </c>
      <c r="C164" s="79" t="s">
        <v>144</v>
      </c>
      <c r="E164" s="15" t="s">
        <v>158</v>
      </c>
      <c r="F164" s="15" t="str">
        <f>A164</f>
        <v>WACC</v>
      </c>
      <c r="G164" s="15"/>
      <c r="H164" s="15"/>
      <c r="I164" s="15"/>
      <c r="K164" s="17"/>
      <c r="M164" s="21">
        <f>AVERAGEIFS($S164:$AB164,$S$5:$AB$5,"&gt;="&amp;A_PANEL!$J$188,$S$5:$AB$5,"&lt;="&amp;A_PANEL!$J$190)</f>
        <v>1</v>
      </c>
      <c r="N164" s="21">
        <f>SUMIF($S$5:$AB$5,N$5,S164:AB164)</f>
        <v>1</v>
      </c>
      <c r="O164" s="19"/>
      <c r="P164" s="15" t="s">
        <v>50</v>
      </c>
      <c r="Q164" s="17"/>
      <c r="R164" s="17"/>
      <c r="S164" s="135">
        <f>IFERROR(#REF!/#REF!,1)</f>
        <v>1</v>
      </c>
      <c r="T164" s="135">
        <f>IFERROR(#REF!/#REF!,1)</f>
        <v>1</v>
      </c>
      <c r="U164" s="135">
        <f>IFERROR(#REF!/#REF!,1)</f>
        <v>1</v>
      </c>
      <c r="V164" s="135">
        <f>IFERROR(#REF!/#REF!,1)</f>
        <v>1</v>
      </c>
      <c r="W164" s="135">
        <f>IFERROR(#REF!/#REF!,1)</f>
        <v>1</v>
      </c>
      <c r="X164" s="135">
        <f>IFERROR(#REF!/#REF!,1)</f>
        <v>1</v>
      </c>
      <c r="Y164" s="135">
        <f>IFERROR(#REF!/#REF!,1)</f>
        <v>1</v>
      </c>
      <c r="Z164" s="135">
        <f>IFERROR(#REF!/#REF!,1)</f>
        <v>1</v>
      </c>
      <c r="AA164" s="135">
        <f>IFERROR(#REF!/#REF!,1)</f>
        <v>1</v>
      </c>
      <c r="AB164" s="135">
        <f>IFERROR(#REF!/#REF!,1)</f>
        <v>1</v>
      </c>
      <c r="AC164" s="135">
        <f>IFERROR(#REF!/#REF!,1)</f>
        <v>1</v>
      </c>
      <c r="AD164" s="135">
        <f>IFERROR(#REF!/#REF!,1)</f>
        <v>1</v>
      </c>
      <c r="AE164" s="135">
        <f>IFERROR(#REF!/#REF!,1)</f>
        <v>1</v>
      </c>
      <c r="AF164" s="135">
        <f>IFERROR(#REF!/#REF!,1)</f>
        <v>1</v>
      </c>
      <c r="AG164" s="135">
        <f>IFERROR(#REF!/#REF!,1)</f>
        <v>1</v>
      </c>
      <c r="AH164" s="135">
        <f>IFERROR(#REF!/#REF!,1)</f>
        <v>1</v>
      </c>
      <c r="AI164" s="135">
        <f>IFERROR(#REF!/#REF!,1)</f>
        <v>1</v>
      </c>
      <c r="AJ164" s="135">
        <f>IFERROR(#REF!/#REF!,1)</f>
        <v>1</v>
      </c>
      <c r="AK164" s="135">
        <f>IFERROR(#REF!/#REF!,1)</f>
        <v>1</v>
      </c>
    </row>
    <row r="165" spans="1:38" hidden="1" x14ac:dyDescent="0.3">
      <c r="A165" s="7">
        <f t="shared" si="25"/>
        <v>0</v>
      </c>
      <c r="B165" s="79"/>
      <c r="C165" s="79"/>
    </row>
    <row r="166" spans="1:38" hidden="1" x14ac:dyDescent="0.3">
      <c r="A166" s="7">
        <f t="shared" si="25"/>
        <v>0</v>
      </c>
      <c r="B166" s="79"/>
      <c r="C166" s="79"/>
    </row>
    <row r="167" spans="1:38" ht="15" hidden="1" customHeight="1" x14ac:dyDescent="0.3">
      <c r="A167" s="7">
        <f t="shared" si="25"/>
        <v>0</v>
      </c>
      <c r="B167" s="79"/>
      <c r="C167" s="79"/>
      <c r="D167" s="14"/>
      <c r="E167" s="14" t="s">
        <v>212</v>
      </c>
      <c r="F167" s="14" t="s">
        <v>392</v>
      </c>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row>
    <row r="168" spans="1:38" hidden="1" x14ac:dyDescent="0.3">
      <c r="A168" s="7">
        <f t="shared" si="25"/>
        <v>0</v>
      </c>
      <c r="B168" s="79"/>
      <c r="C168" s="79"/>
    </row>
    <row r="169" spans="1:38" ht="12" hidden="1" customHeight="1" x14ac:dyDescent="0.25">
      <c r="A169">
        <f t="shared" si="25"/>
        <v>0</v>
      </c>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row>
    <row r="170" spans="1:38" ht="12" hidden="1" customHeight="1" x14ac:dyDescent="0.25">
      <c r="A170">
        <f t="shared" si="25"/>
        <v>0</v>
      </c>
      <c r="B170"/>
      <c r="C170"/>
      <c r="D170"/>
      <c r="E170"/>
      <c r="G170"/>
      <c r="H170"/>
      <c r="I170"/>
      <c r="J170"/>
      <c r="K170"/>
      <c r="L170"/>
      <c r="M170"/>
      <c r="N170"/>
      <c r="O170"/>
      <c r="P170"/>
      <c r="Q170"/>
      <c r="R170"/>
      <c r="S170"/>
      <c r="T170"/>
      <c r="U170"/>
      <c r="V170"/>
      <c r="W170"/>
      <c r="X170"/>
      <c r="Y170"/>
      <c r="Z170"/>
      <c r="AA170"/>
      <c r="AB170"/>
      <c r="AC170"/>
      <c r="AD170"/>
      <c r="AE170"/>
      <c r="AF170"/>
      <c r="AG170"/>
      <c r="AH170"/>
      <c r="AI170"/>
      <c r="AJ170"/>
      <c r="AK170"/>
      <c r="AL170"/>
    </row>
    <row r="171" spans="1:38" ht="12" hidden="1" customHeight="1" x14ac:dyDescent="0.25">
      <c r="A171">
        <f t="shared" si="25"/>
        <v>0</v>
      </c>
      <c r="B171"/>
      <c r="C171"/>
      <c r="D171"/>
      <c r="E171">
        <v>1</v>
      </c>
      <c r="F171">
        <v>486238.11939648859</v>
      </c>
      <c r="G171">
        <v>189254.66232984027</v>
      </c>
      <c r="H171">
        <v>1291579.9070304504</v>
      </c>
      <c r="I171">
        <v>1107830.745418869</v>
      </c>
      <c r="J171">
        <v>1562938.2385289434</v>
      </c>
      <c r="K171">
        <v>1060534.2803447121</v>
      </c>
      <c r="L171"/>
      <c r="M171">
        <f>AVERAGEIFS($S171:$AB171,$S$5:$AB$5,"&gt;="&amp;A_PANEL!$J$188,$S$5:$AB$5,"&lt;="&amp;A_PANEL!$J$190)</f>
        <v>1850.5981798606135</v>
      </c>
      <c r="N171">
        <f>SUMIF($S$5:$AB$5,N$5,S171:AB171)</f>
        <v>1849.2693601262306</v>
      </c>
      <c r="O171"/>
      <c r="P171">
        <f t="shared" ref="P171:P234" si="39">AVERAGE(F171:K171)</f>
        <v>949729.32550821733</v>
      </c>
      <c r="Q171"/>
      <c r="R171"/>
      <c r="S171">
        <f t="shared" ref="S171:AK171" si="40">S180+S262+S396+S429</f>
        <v>701.35182261889497</v>
      </c>
      <c r="T171">
        <f t="shared" si="40"/>
        <v>725.94271720007964</v>
      </c>
      <c r="U171">
        <f t="shared" si="40"/>
        <v>1418.2745976659917</v>
      </c>
      <c r="V171">
        <f t="shared" si="40"/>
        <v>1412.4532029307347</v>
      </c>
      <c r="W171">
        <f t="shared" si="40"/>
        <v>1849.2693601262306</v>
      </c>
      <c r="X171">
        <f t="shared" si="40"/>
        <v>1847.8528692426712</v>
      </c>
      <c r="Y171">
        <f t="shared" si="40"/>
        <v>1850.6389348104549</v>
      </c>
      <c r="Z171">
        <f t="shared" si="40"/>
        <v>1845.6767333096104</v>
      </c>
      <c r="AA171">
        <f t="shared" si="40"/>
        <v>1851.7668400877701</v>
      </c>
      <c r="AB171">
        <f t="shared" si="40"/>
        <v>1858.3843415869446</v>
      </c>
      <c r="AC171">
        <f t="shared" si="40"/>
        <v>1864.159023730861</v>
      </c>
      <c r="AD171">
        <f t="shared" si="40"/>
        <v>1870.1937651054959</v>
      </c>
      <c r="AE171">
        <f t="shared" si="40"/>
        <v>1880.7912806362297</v>
      </c>
      <c r="AF171">
        <f t="shared" si="40"/>
        <v>1892.3215312236018</v>
      </c>
      <c r="AG171">
        <f t="shared" si="40"/>
        <v>1904.1163059588425</v>
      </c>
      <c r="AH171">
        <f t="shared" si="40"/>
        <v>1907.8005553882163</v>
      </c>
      <c r="AI171">
        <f t="shared" si="40"/>
        <v>1915.6903510455861</v>
      </c>
      <c r="AJ171">
        <f t="shared" si="40"/>
        <v>1889.2838960903036</v>
      </c>
      <c r="AK171">
        <f t="shared" si="40"/>
        <v>1905.2068232961865</v>
      </c>
      <c r="AL171"/>
    </row>
    <row r="172" spans="1:38" ht="12" hidden="1" customHeight="1" x14ac:dyDescent="0.25">
      <c r="A172">
        <f t="shared" si="25"/>
        <v>0</v>
      </c>
      <c r="B172"/>
      <c r="C172"/>
      <c r="D172"/>
      <c r="E172">
        <f>E171+1</f>
        <v>2</v>
      </c>
      <c r="F172"/>
      <c r="G172"/>
      <c r="H172"/>
      <c r="I172"/>
      <c r="J172"/>
      <c r="K172"/>
      <c r="L172"/>
      <c r="M172"/>
      <c r="N172"/>
      <c r="O172"/>
      <c r="P172" t="e">
        <f t="shared" si="39"/>
        <v>#DIV/0!</v>
      </c>
      <c r="Q172"/>
      <c r="R172"/>
      <c r="S172"/>
      <c r="T172"/>
      <c r="U172"/>
      <c r="V172"/>
      <c r="W172"/>
      <c r="X172"/>
      <c r="Y172"/>
      <c r="Z172"/>
      <c r="AA172"/>
      <c r="AB172"/>
      <c r="AC172"/>
      <c r="AD172"/>
      <c r="AE172"/>
      <c r="AF172"/>
      <c r="AG172"/>
      <c r="AH172"/>
      <c r="AI172"/>
      <c r="AJ172"/>
      <c r="AK172"/>
      <c r="AL172"/>
    </row>
    <row r="173" spans="1:38" ht="12" hidden="1" customHeight="1" x14ac:dyDescent="0.25">
      <c r="A173">
        <f t="shared" si="25"/>
        <v>0</v>
      </c>
      <c r="B173"/>
      <c r="C173"/>
      <c r="D173"/>
      <c r="E173">
        <f t="shared" ref="E173:E236" si="41">E172+1</f>
        <v>3</v>
      </c>
      <c r="F173"/>
      <c r="G173"/>
      <c r="H173"/>
      <c r="I173"/>
      <c r="J173"/>
      <c r="K173"/>
      <c r="L173"/>
      <c r="M173"/>
      <c r="N173"/>
      <c r="O173"/>
      <c r="P173" t="e">
        <f t="shared" si="39"/>
        <v>#DIV/0!</v>
      </c>
      <c r="Q173"/>
      <c r="R173"/>
      <c r="S173"/>
      <c r="T173"/>
      <c r="U173"/>
      <c r="V173"/>
      <c r="W173"/>
      <c r="X173"/>
      <c r="Y173"/>
      <c r="Z173"/>
      <c r="AA173"/>
      <c r="AB173"/>
      <c r="AC173"/>
      <c r="AD173"/>
      <c r="AE173"/>
      <c r="AF173"/>
      <c r="AG173"/>
      <c r="AH173"/>
      <c r="AI173"/>
      <c r="AJ173"/>
      <c r="AK173"/>
      <c r="AL173"/>
    </row>
    <row r="174" spans="1:38" ht="12" hidden="1" customHeight="1" x14ac:dyDescent="0.25">
      <c r="A174">
        <f t="shared" si="25"/>
        <v>0</v>
      </c>
      <c r="B174"/>
      <c r="C174"/>
      <c r="D174"/>
      <c r="E174">
        <f t="shared" si="41"/>
        <v>4</v>
      </c>
      <c r="F174">
        <v>73597.805951931296</v>
      </c>
      <c r="G174">
        <v>230749.07951561816</v>
      </c>
      <c r="H174">
        <v>1113301.2529835647</v>
      </c>
      <c r="I174">
        <v>812651.05841161683</v>
      </c>
      <c r="J174">
        <v>1459369.4385991883</v>
      </c>
      <c r="K174">
        <v>688573.12605801946</v>
      </c>
      <c r="L174"/>
      <c r="M174">
        <f>AVERAGEIFS($S174:$AB174,$S$5:$AB$5,"&gt;="&amp;A_PANEL!$J$188,$S$5:$AB$5,"&lt;="&amp;A_PANEL!$J$190)</f>
        <v>1850.5981798606135</v>
      </c>
      <c r="N174">
        <f>SUMIF($S$5:$AB$5,N$5,S174:AB174)</f>
        <v>1849.2693601262306</v>
      </c>
      <c r="O174"/>
      <c r="P174">
        <f t="shared" si="39"/>
        <v>729706.96025332308</v>
      </c>
      <c r="Q174"/>
      <c r="R174"/>
      <c r="S174">
        <f t="shared" ref="S174:AK174" si="42">S181+S263+S397+S430</f>
        <v>701.35182261889497</v>
      </c>
      <c r="T174">
        <f t="shared" si="42"/>
        <v>725.94271720007964</v>
      </c>
      <c r="U174">
        <f t="shared" si="42"/>
        <v>1418.2745976659917</v>
      </c>
      <c r="V174">
        <f t="shared" si="42"/>
        <v>1412.4532029307347</v>
      </c>
      <c r="W174">
        <f t="shared" si="42"/>
        <v>1849.2693601262306</v>
      </c>
      <c r="X174">
        <f t="shared" si="42"/>
        <v>1847.8528692426712</v>
      </c>
      <c r="Y174">
        <f t="shared" si="42"/>
        <v>1850.6389348104549</v>
      </c>
      <c r="Z174">
        <f t="shared" si="42"/>
        <v>1845.6767333096104</v>
      </c>
      <c r="AA174">
        <f t="shared" si="42"/>
        <v>1851.7668400877701</v>
      </c>
      <c r="AB174">
        <f t="shared" si="42"/>
        <v>1858.3843415869446</v>
      </c>
      <c r="AC174">
        <f t="shared" si="42"/>
        <v>1864.159023730861</v>
      </c>
      <c r="AD174">
        <f t="shared" si="42"/>
        <v>1870.1937651054959</v>
      </c>
      <c r="AE174">
        <f t="shared" si="42"/>
        <v>1880.7912806362297</v>
      </c>
      <c r="AF174">
        <f t="shared" si="42"/>
        <v>1892.3215312236016</v>
      </c>
      <c r="AG174">
        <f t="shared" si="42"/>
        <v>1904.1163059588425</v>
      </c>
      <c r="AH174">
        <f t="shared" si="42"/>
        <v>1907.8005553882163</v>
      </c>
      <c r="AI174">
        <f t="shared" si="42"/>
        <v>1915.6903510455861</v>
      </c>
      <c r="AJ174">
        <f t="shared" si="42"/>
        <v>1889.2838960903036</v>
      </c>
      <c r="AK174">
        <f t="shared" si="42"/>
        <v>1905.2068232961865</v>
      </c>
      <c r="AL174"/>
    </row>
    <row r="175" spans="1:38" ht="12" hidden="1" customHeight="1" x14ac:dyDescent="0.25">
      <c r="A175">
        <f t="shared" si="25"/>
        <v>0</v>
      </c>
      <c r="B175"/>
      <c r="C175"/>
      <c r="D175"/>
      <c r="E175">
        <f t="shared" si="41"/>
        <v>5</v>
      </c>
      <c r="F175">
        <v>0</v>
      </c>
      <c r="G175">
        <v>0</v>
      </c>
      <c r="H175">
        <v>0</v>
      </c>
      <c r="I175">
        <v>0</v>
      </c>
      <c r="J175">
        <v>0</v>
      </c>
      <c r="K175">
        <v>0</v>
      </c>
      <c r="L175"/>
      <c r="M175"/>
      <c r="N175"/>
      <c r="O175"/>
      <c r="P175">
        <f t="shared" si="39"/>
        <v>0</v>
      </c>
      <c r="Q175"/>
      <c r="R175"/>
      <c r="S175"/>
      <c r="T175"/>
      <c r="U175"/>
      <c r="V175"/>
      <c r="W175"/>
      <c r="X175"/>
      <c r="Y175"/>
      <c r="Z175"/>
      <c r="AA175"/>
      <c r="AB175"/>
      <c r="AC175"/>
      <c r="AD175"/>
      <c r="AE175"/>
      <c r="AF175"/>
      <c r="AG175"/>
      <c r="AH175"/>
      <c r="AI175"/>
      <c r="AJ175"/>
      <c r="AK175"/>
      <c r="AL175"/>
    </row>
    <row r="176" spans="1:38" ht="12" hidden="1" customHeight="1" x14ac:dyDescent="0.25">
      <c r="A176">
        <f t="shared" si="25"/>
        <v>0</v>
      </c>
      <c r="B176"/>
      <c r="C176"/>
      <c r="D176"/>
      <c r="E176">
        <f t="shared" si="41"/>
        <v>6</v>
      </c>
      <c r="F176">
        <v>0</v>
      </c>
      <c r="G176">
        <v>0</v>
      </c>
      <c r="H176">
        <v>0</v>
      </c>
      <c r="I176">
        <v>0</v>
      </c>
      <c r="J176">
        <v>0</v>
      </c>
      <c r="K176">
        <v>0</v>
      </c>
      <c r="L176"/>
      <c r="M176"/>
      <c r="N176"/>
      <c r="O176"/>
      <c r="P176">
        <f t="shared" si="39"/>
        <v>0</v>
      </c>
      <c r="Q176"/>
      <c r="R176"/>
      <c r="S176"/>
      <c r="T176"/>
      <c r="U176"/>
      <c r="V176"/>
      <c r="W176"/>
      <c r="X176"/>
      <c r="Y176"/>
      <c r="Z176"/>
      <c r="AA176"/>
      <c r="AB176"/>
      <c r="AC176"/>
      <c r="AD176"/>
      <c r="AE176"/>
      <c r="AF176"/>
      <c r="AG176"/>
      <c r="AH176"/>
      <c r="AI176"/>
      <c r="AJ176"/>
      <c r="AK176"/>
      <c r="AL176"/>
    </row>
    <row r="177" spans="1:38" ht="12" hidden="1" customHeight="1" x14ac:dyDescent="0.25">
      <c r="A177">
        <f t="shared" si="25"/>
        <v>0</v>
      </c>
      <c r="B177"/>
      <c r="C177"/>
      <c r="D177"/>
      <c r="E177">
        <f t="shared" si="41"/>
        <v>7</v>
      </c>
      <c r="F177">
        <v>0</v>
      </c>
      <c r="G177">
        <v>0</v>
      </c>
      <c r="H177">
        <v>0</v>
      </c>
      <c r="I177">
        <v>0</v>
      </c>
      <c r="J177">
        <v>0</v>
      </c>
      <c r="K177">
        <v>0</v>
      </c>
      <c r="L177"/>
      <c r="M177"/>
      <c r="N177">
        <v>3.3099999999999997E-2</v>
      </c>
      <c r="O177"/>
      <c r="P177">
        <f t="shared" si="39"/>
        <v>0</v>
      </c>
      <c r="Q177"/>
      <c r="R177"/>
      <c r="S177"/>
      <c r="T177"/>
      <c r="U177"/>
      <c r="V177"/>
      <c r="W177"/>
      <c r="X177"/>
      <c r="Y177"/>
      <c r="Z177"/>
      <c r="AA177"/>
      <c r="AB177"/>
      <c r="AC177"/>
      <c r="AD177"/>
      <c r="AE177"/>
      <c r="AF177"/>
      <c r="AG177"/>
      <c r="AH177"/>
      <c r="AI177"/>
      <c r="AJ177"/>
      <c r="AK177"/>
      <c r="AL177"/>
    </row>
    <row r="178" spans="1:38" ht="12" hidden="1" customHeight="1" x14ac:dyDescent="0.25">
      <c r="A178">
        <f t="shared" ref="A178:A186" si="43">IF($A$1=$C$1,$C178,$B178)</f>
        <v>0</v>
      </c>
      <c r="B178"/>
      <c r="C178"/>
      <c r="D178"/>
      <c r="E178">
        <f t="shared" si="41"/>
        <v>8</v>
      </c>
      <c r="F178">
        <v>0</v>
      </c>
      <c r="G178">
        <v>0</v>
      </c>
      <c r="H178">
        <v>0</v>
      </c>
      <c r="I178">
        <v>0</v>
      </c>
      <c r="J178">
        <v>0</v>
      </c>
      <c r="K178">
        <v>0</v>
      </c>
      <c r="L178"/>
      <c r="M178"/>
      <c r="N178"/>
      <c r="O178"/>
      <c r="P178">
        <f t="shared" si="39"/>
        <v>0</v>
      </c>
      <c r="Q178"/>
      <c r="R178"/>
      <c r="S178"/>
      <c r="T178"/>
      <c r="U178"/>
      <c r="V178"/>
      <c r="W178"/>
      <c r="X178"/>
      <c r="Y178"/>
      <c r="Z178"/>
      <c r="AA178"/>
      <c r="AB178"/>
      <c r="AC178"/>
      <c r="AD178"/>
      <c r="AE178"/>
      <c r="AF178"/>
      <c r="AG178"/>
      <c r="AH178"/>
      <c r="AI178"/>
      <c r="AJ178"/>
      <c r="AK178"/>
      <c r="AL178"/>
    </row>
    <row r="179" spans="1:38" ht="12" hidden="1" customHeight="1" x14ac:dyDescent="0.25">
      <c r="A179">
        <f t="shared" si="43"/>
        <v>0</v>
      </c>
      <c r="B179"/>
      <c r="C179"/>
      <c r="D179"/>
      <c r="E179">
        <f t="shared" si="41"/>
        <v>9</v>
      </c>
      <c r="F179">
        <v>0</v>
      </c>
      <c r="G179">
        <v>0</v>
      </c>
      <c r="H179">
        <v>0</v>
      </c>
      <c r="I179">
        <v>0</v>
      </c>
      <c r="J179">
        <v>0</v>
      </c>
      <c r="K179">
        <v>0</v>
      </c>
      <c r="L179"/>
      <c r="M179"/>
      <c r="N179"/>
      <c r="O179"/>
      <c r="P179">
        <f t="shared" si="39"/>
        <v>0</v>
      </c>
      <c r="Q179"/>
      <c r="R179"/>
      <c r="S179"/>
      <c r="T179"/>
      <c r="U179"/>
      <c r="V179"/>
      <c r="W179"/>
      <c r="X179"/>
      <c r="Y179"/>
      <c r="Z179"/>
      <c r="AA179"/>
      <c r="AB179"/>
      <c r="AC179"/>
      <c r="AD179"/>
      <c r="AE179"/>
      <c r="AF179"/>
      <c r="AG179"/>
      <c r="AH179"/>
      <c r="AI179"/>
      <c r="AJ179"/>
      <c r="AK179"/>
      <c r="AL179"/>
    </row>
    <row r="180" spans="1:38" ht="12" hidden="1" customHeight="1" x14ac:dyDescent="0.25">
      <c r="A180">
        <f t="shared" si="43"/>
        <v>0</v>
      </c>
      <c r="B180"/>
      <c r="C180"/>
      <c r="D180"/>
      <c r="E180">
        <f t="shared" si="41"/>
        <v>10</v>
      </c>
      <c r="F180">
        <v>315869.30930203438</v>
      </c>
      <c r="G180">
        <v>269364.76966730872</v>
      </c>
      <c r="H180">
        <v>129739.9188918474</v>
      </c>
      <c r="I180">
        <v>14125.29336982761</v>
      </c>
      <c r="J180">
        <v>466643.46511479956</v>
      </c>
      <c r="K180">
        <v>626161.11754872487</v>
      </c>
      <c r="L180"/>
      <c r="M180"/>
      <c r="N180">
        <f>SUMIF($S$5:$AB$5,N$5,S180:AB180)</f>
        <v>748.76874972535074</v>
      </c>
      <c r="O180"/>
      <c r="P180">
        <f t="shared" si="39"/>
        <v>303650.64564909041</v>
      </c>
      <c r="Q180"/>
      <c r="R180"/>
      <c r="S180">
        <f>S185</f>
        <v>701.35182261889497</v>
      </c>
      <c r="T180">
        <f t="shared" ref="T180:AK180" si="44">T185</f>
        <v>725.94271720007964</v>
      </c>
      <c r="U180">
        <f t="shared" si="44"/>
        <v>745.24472411458248</v>
      </c>
      <c r="V180">
        <f t="shared" si="44"/>
        <v>749.97735411020813</v>
      </c>
      <c r="W180">
        <f t="shared" si="44"/>
        <v>748.76874972535074</v>
      </c>
      <c r="X180">
        <f t="shared" si="44"/>
        <v>742.42062935871218</v>
      </c>
      <c r="Y180">
        <f t="shared" si="44"/>
        <v>738.92898807185759</v>
      </c>
      <c r="Z180">
        <f t="shared" si="44"/>
        <v>737.49493418165889</v>
      </c>
      <c r="AA180">
        <f t="shared" si="44"/>
        <v>738.27884531865311</v>
      </c>
      <c r="AB180">
        <f t="shared" si="44"/>
        <v>739.33787171114034</v>
      </c>
      <c r="AC180">
        <f t="shared" si="44"/>
        <v>738.0164319143322</v>
      </c>
      <c r="AD180">
        <f t="shared" si="44"/>
        <v>739.25811273296222</v>
      </c>
      <c r="AE180">
        <f t="shared" si="44"/>
        <v>743.50786720233373</v>
      </c>
      <c r="AF180">
        <f t="shared" si="44"/>
        <v>748.41285696138084</v>
      </c>
      <c r="AG180">
        <f t="shared" si="44"/>
        <v>751.99152084939089</v>
      </c>
      <c r="AH180">
        <f t="shared" si="44"/>
        <v>749.77171667078449</v>
      </c>
      <c r="AI180">
        <f t="shared" si="44"/>
        <v>750.15734219321007</v>
      </c>
      <c r="AJ180">
        <f t="shared" si="44"/>
        <v>754.71769171680444</v>
      </c>
      <c r="AK180">
        <f t="shared" si="44"/>
        <v>761.29725662180078</v>
      </c>
      <c r="AL180"/>
    </row>
    <row r="181" spans="1:38" ht="12" hidden="1" customHeight="1" x14ac:dyDescent="0.25">
      <c r="A181">
        <f t="shared" si="43"/>
        <v>0</v>
      </c>
      <c r="B181"/>
      <c r="C181"/>
      <c r="D181"/>
      <c r="E181">
        <f t="shared" si="41"/>
        <v>11</v>
      </c>
      <c r="F181">
        <v>351366.97859518632</v>
      </c>
      <c r="G181">
        <v>104061.82012773115</v>
      </c>
      <c r="H181">
        <v>351932.5157192786</v>
      </c>
      <c r="I181">
        <v>414933.97157499986</v>
      </c>
      <c r="J181">
        <v>273073.94573539763</v>
      </c>
      <c r="K181">
        <v>315736.32094552566</v>
      </c>
      <c r="L181"/>
      <c r="M181"/>
      <c r="N181">
        <f>SUMIF($S$5:$AB$5,N$5,S181:AB181)</f>
        <v>748.76874972535074</v>
      </c>
      <c r="O181"/>
      <c r="P181">
        <f t="shared" si="39"/>
        <v>301850.92544968653</v>
      </c>
      <c r="Q181"/>
      <c r="R181"/>
      <c r="S181">
        <f>S187</f>
        <v>701.35182261889497</v>
      </c>
      <c r="T181">
        <f t="shared" ref="T181:AK181" si="45">T187</f>
        <v>725.94271720007964</v>
      </c>
      <c r="U181">
        <f t="shared" si="45"/>
        <v>745.24472411458248</v>
      </c>
      <c r="V181">
        <f t="shared" si="45"/>
        <v>749.97735411020813</v>
      </c>
      <c r="W181">
        <f t="shared" si="45"/>
        <v>748.76874972535074</v>
      </c>
      <c r="X181">
        <f t="shared" si="45"/>
        <v>742.42062935871218</v>
      </c>
      <c r="Y181">
        <f t="shared" si="45"/>
        <v>738.92898807185759</v>
      </c>
      <c r="Z181">
        <f t="shared" si="45"/>
        <v>737.49493418165889</v>
      </c>
      <c r="AA181">
        <f t="shared" si="45"/>
        <v>738.27884531865311</v>
      </c>
      <c r="AB181">
        <f t="shared" si="45"/>
        <v>739.33787171114034</v>
      </c>
      <c r="AC181">
        <f t="shared" si="45"/>
        <v>738.0164319143322</v>
      </c>
      <c r="AD181">
        <f t="shared" si="45"/>
        <v>739.25811273296222</v>
      </c>
      <c r="AE181">
        <f t="shared" si="45"/>
        <v>743.50786720233361</v>
      </c>
      <c r="AF181">
        <f t="shared" si="45"/>
        <v>748.41285696138073</v>
      </c>
      <c r="AG181">
        <f t="shared" si="45"/>
        <v>751.99152084939089</v>
      </c>
      <c r="AH181">
        <f t="shared" si="45"/>
        <v>749.77171667078437</v>
      </c>
      <c r="AI181">
        <f t="shared" si="45"/>
        <v>750.15734219321007</v>
      </c>
      <c r="AJ181">
        <f t="shared" si="45"/>
        <v>754.71769171680444</v>
      </c>
      <c r="AK181">
        <f t="shared" si="45"/>
        <v>761.29725662180078</v>
      </c>
      <c r="AL181"/>
    </row>
    <row r="182" spans="1:38" ht="12" hidden="1" customHeight="1" x14ac:dyDescent="0.25">
      <c r="A182">
        <f t="shared" si="43"/>
        <v>0</v>
      </c>
      <c r="B182"/>
      <c r="C182"/>
      <c r="D182"/>
      <c r="E182">
        <f t="shared" si="41"/>
        <v>12</v>
      </c>
      <c r="F182">
        <v>0</v>
      </c>
      <c r="G182">
        <v>0</v>
      </c>
      <c r="H182">
        <v>0</v>
      </c>
      <c r="I182">
        <v>0</v>
      </c>
      <c r="J182">
        <v>0</v>
      </c>
      <c r="K182">
        <v>0</v>
      </c>
      <c r="L182"/>
      <c r="M182"/>
      <c r="N182">
        <f>SUMIF($S$5:$AB$5,N$5,S182:AB182)</f>
        <v>0</v>
      </c>
      <c r="O182"/>
      <c r="P182">
        <f t="shared" si="39"/>
        <v>0</v>
      </c>
      <c r="Q182"/>
      <c r="R182"/>
      <c r="S182">
        <f>S181-S180</f>
        <v>0</v>
      </c>
      <c r="T182">
        <f t="shared" ref="T182:AK182" si="46">T181-T180</f>
        <v>0</v>
      </c>
      <c r="U182">
        <f t="shared" si="46"/>
        <v>0</v>
      </c>
      <c r="V182">
        <f t="shared" si="46"/>
        <v>0</v>
      </c>
      <c r="W182">
        <f t="shared" si="46"/>
        <v>0</v>
      </c>
      <c r="X182">
        <f t="shared" si="46"/>
        <v>0</v>
      </c>
      <c r="Y182">
        <f t="shared" si="46"/>
        <v>0</v>
      </c>
      <c r="Z182">
        <f t="shared" si="46"/>
        <v>0</v>
      </c>
      <c r="AA182">
        <f t="shared" si="46"/>
        <v>0</v>
      </c>
      <c r="AB182">
        <f t="shared" si="46"/>
        <v>0</v>
      </c>
      <c r="AC182">
        <f t="shared" si="46"/>
        <v>0</v>
      </c>
      <c r="AD182">
        <f t="shared" si="46"/>
        <v>0</v>
      </c>
      <c r="AE182">
        <f t="shared" si="46"/>
        <v>0</v>
      </c>
      <c r="AF182">
        <f t="shared" si="46"/>
        <v>0</v>
      </c>
      <c r="AG182">
        <f t="shared" si="46"/>
        <v>0</v>
      </c>
      <c r="AH182">
        <f t="shared" si="46"/>
        <v>0</v>
      </c>
      <c r="AI182">
        <f t="shared" si="46"/>
        <v>0</v>
      </c>
      <c r="AJ182">
        <f t="shared" si="46"/>
        <v>0</v>
      </c>
      <c r="AK182">
        <f t="shared" si="46"/>
        <v>0</v>
      </c>
      <c r="AL182"/>
    </row>
    <row r="183" spans="1:38" ht="12" hidden="1" customHeight="1" x14ac:dyDescent="0.25">
      <c r="A183">
        <f t="shared" si="43"/>
        <v>0</v>
      </c>
      <c r="B183"/>
      <c r="C183"/>
      <c r="D183"/>
      <c r="E183">
        <f t="shared" si="41"/>
        <v>13</v>
      </c>
      <c r="F183">
        <v>0</v>
      </c>
      <c r="G183">
        <v>0</v>
      </c>
      <c r="H183">
        <v>0</v>
      </c>
      <c r="I183">
        <v>0</v>
      </c>
      <c r="J183">
        <v>0</v>
      </c>
      <c r="K183">
        <v>0</v>
      </c>
      <c r="L183"/>
      <c r="M183"/>
      <c r="N183"/>
      <c r="O183"/>
      <c r="P183">
        <f t="shared" si="39"/>
        <v>0</v>
      </c>
      <c r="Q183"/>
      <c r="R183"/>
      <c r="S183"/>
      <c r="T183"/>
      <c r="U183"/>
      <c r="V183"/>
      <c r="W183"/>
      <c r="X183"/>
      <c r="Y183"/>
      <c r="Z183"/>
      <c r="AA183"/>
      <c r="AB183"/>
      <c r="AC183"/>
      <c r="AD183"/>
      <c r="AE183"/>
      <c r="AF183"/>
      <c r="AG183"/>
      <c r="AH183"/>
      <c r="AI183"/>
      <c r="AJ183"/>
      <c r="AK183"/>
      <c r="AL183"/>
    </row>
    <row r="184" spans="1:38" ht="12" hidden="1" customHeight="1" x14ac:dyDescent="0.25">
      <c r="A184">
        <f t="shared" si="43"/>
        <v>0</v>
      </c>
      <c r="B184"/>
      <c r="C184"/>
      <c r="D184"/>
      <c r="E184">
        <f t="shared" si="41"/>
        <v>14</v>
      </c>
      <c r="F184">
        <v>0</v>
      </c>
      <c r="G184">
        <v>0</v>
      </c>
      <c r="H184">
        <v>0</v>
      </c>
      <c r="I184">
        <v>0</v>
      </c>
      <c r="J184">
        <v>0</v>
      </c>
      <c r="K184">
        <v>0</v>
      </c>
      <c r="L184"/>
      <c r="M184"/>
      <c r="N184"/>
      <c r="O184"/>
      <c r="P184">
        <f t="shared" si="39"/>
        <v>0</v>
      </c>
      <c r="Q184"/>
      <c r="R184"/>
      <c r="S184"/>
      <c r="T184"/>
      <c r="U184"/>
      <c r="V184"/>
      <c r="W184"/>
      <c r="X184"/>
      <c r="Y184"/>
      <c r="Z184"/>
      <c r="AA184"/>
      <c r="AB184"/>
      <c r="AC184"/>
      <c r="AD184"/>
      <c r="AE184"/>
      <c r="AF184"/>
      <c r="AG184"/>
      <c r="AH184"/>
      <c r="AI184"/>
      <c r="AJ184"/>
      <c r="AK184"/>
      <c r="AL184"/>
    </row>
    <row r="185" spans="1:38" ht="12" hidden="1" customHeight="1" x14ac:dyDescent="0.25">
      <c r="A185">
        <f t="shared" si="43"/>
        <v>0</v>
      </c>
      <c r="B185"/>
      <c r="C185"/>
      <c r="D185"/>
      <c r="E185">
        <f t="shared" si="41"/>
        <v>15</v>
      </c>
      <c r="F185">
        <v>594292.43894206674</v>
      </c>
      <c r="G185">
        <v>107253.6401009843</v>
      </c>
      <c r="H185">
        <v>95823.893908026919</v>
      </c>
      <c r="I185">
        <v>288868.69681227067</v>
      </c>
      <c r="J185">
        <v>718403.06678206846</v>
      </c>
      <c r="K185">
        <v>560861.07122731651</v>
      </c>
      <c r="L185"/>
      <c r="M185"/>
      <c r="N185">
        <f>SUMIF($S$5:$AB$5,N$5,S185:AB185)</f>
        <v>748.76874972535074</v>
      </c>
      <c r="O185"/>
      <c r="P185">
        <f t="shared" si="39"/>
        <v>394250.46796212223</v>
      </c>
      <c r="Q185"/>
      <c r="R185"/>
      <c r="S185">
        <v>701.35182261889497</v>
      </c>
      <c r="T185">
        <v>725.94271720007964</v>
      </c>
      <c r="U185">
        <v>745.24472411458248</v>
      </c>
      <c r="V185">
        <v>749.97735411020813</v>
      </c>
      <c r="W185">
        <v>748.76874972535074</v>
      </c>
      <c r="X185">
        <v>742.42062935871218</v>
      </c>
      <c r="Y185">
        <v>738.92898807185759</v>
      </c>
      <c r="Z185">
        <v>737.49493418165889</v>
      </c>
      <c r="AA185">
        <v>738.27884531865311</v>
      </c>
      <c r="AB185">
        <v>739.33787171114034</v>
      </c>
      <c r="AC185">
        <v>738.0164319143322</v>
      </c>
      <c r="AD185">
        <v>739.25811273296222</v>
      </c>
      <c r="AE185">
        <v>743.50786720233373</v>
      </c>
      <c r="AF185">
        <v>748.41285696138084</v>
      </c>
      <c r="AG185">
        <v>751.99152084939089</v>
      </c>
      <c r="AH185">
        <v>749.77171667078449</v>
      </c>
      <c r="AI185">
        <v>750.15734219321007</v>
      </c>
      <c r="AJ185">
        <v>754.71769171680444</v>
      </c>
      <c r="AK185">
        <v>761.29725662180078</v>
      </c>
      <c r="AL185"/>
    </row>
    <row r="186" spans="1:38" ht="12" hidden="1" customHeight="1" x14ac:dyDescent="0.25">
      <c r="A186">
        <f t="shared" si="43"/>
        <v>0</v>
      </c>
      <c r="B186"/>
      <c r="C186"/>
      <c r="D186"/>
      <c r="E186">
        <f t="shared" si="41"/>
        <v>16</v>
      </c>
      <c r="F186">
        <v>0</v>
      </c>
      <c r="G186">
        <v>0</v>
      </c>
      <c r="H186">
        <v>0</v>
      </c>
      <c r="I186">
        <v>0</v>
      </c>
      <c r="J186">
        <v>0</v>
      </c>
      <c r="K186">
        <v>0</v>
      </c>
      <c r="L186"/>
      <c r="M186"/>
      <c r="N186"/>
      <c r="O186"/>
      <c r="P186">
        <f t="shared" si="39"/>
        <v>0</v>
      </c>
      <c r="Q186"/>
      <c r="R186"/>
      <c r="S186"/>
      <c r="T186"/>
      <c r="U186"/>
      <c r="V186"/>
      <c r="W186"/>
      <c r="X186"/>
      <c r="Y186"/>
      <c r="Z186"/>
      <c r="AA186"/>
      <c r="AB186"/>
      <c r="AC186"/>
      <c r="AD186"/>
      <c r="AE186"/>
      <c r="AF186"/>
      <c r="AG186"/>
      <c r="AH186"/>
      <c r="AI186"/>
      <c r="AJ186"/>
      <c r="AK186"/>
      <c r="AL186"/>
    </row>
    <row r="187" spans="1:38" ht="12" hidden="1" customHeight="1" x14ac:dyDescent="0.25">
      <c r="A187">
        <f t="shared" ref="A187:A209" si="47">IF($A$1=$C$1,$C187,$B187)</f>
        <v>0</v>
      </c>
      <c r="B187"/>
      <c r="C187"/>
      <c r="D187"/>
      <c r="E187">
        <f t="shared" si="41"/>
        <v>17</v>
      </c>
      <c r="F187">
        <v>520117.01690336899</v>
      </c>
      <c r="G187">
        <v>156566.00164750242</v>
      </c>
      <c r="H187">
        <v>567055.13265814597</v>
      </c>
      <c r="I187">
        <v>451007.00750355714</v>
      </c>
      <c r="J187">
        <v>12923.163562104946</v>
      </c>
      <c r="K187">
        <v>384721.7097193083</v>
      </c>
      <c r="L187"/>
      <c r="M187"/>
      <c r="N187">
        <f>SUMIF($S$5:$AB$5,N$5,S187:AB187)</f>
        <v>748.76874972535074</v>
      </c>
      <c r="O187"/>
      <c r="P187">
        <f t="shared" si="39"/>
        <v>348731.67199899792</v>
      </c>
      <c r="Q187"/>
      <c r="R187"/>
      <c r="S187">
        <f t="shared" ref="S187:AK187" si="48">(S189+S225)*S$258</f>
        <v>701.35182261889497</v>
      </c>
      <c r="T187">
        <f t="shared" si="48"/>
        <v>725.94271720007964</v>
      </c>
      <c r="U187">
        <f t="shared" si="48"/>
        <v>745.24472411458248</v>
      </c>
      <c r="V187">
        <f t="shared" si="48"/>
        <v>749.97735411020813</v>
      </c>
      <c r="W187">
        <f t="shared" si="48"/>
        <v>748.76874972535074</v>
      </c>
      <c r="X187">
        <f t="shared" si="48"/>
        <v>742.42062935871218</v>
      </c>
      <c r="Y187">
        <f t="shared" si="48"/>
        <v>738.92898807185759</v>
      </c>
      <c r="Z187">
        <f t="shared" si="48"/>
        <v>737.49493418165889</v>
      </c>
      <c r="AA187">
        <f t="shared" si="48"/>
        <v>738.27884531865311</v>
      </c>
      <c r="AB187">
        <f t="shared" si="48"/>
        <v>739.33787171114034</v>
      </c>
      <c r="AC187">
        <f t="shared" si="48"/>
        <v>738.0164319143322</v>
      </c>
      <c r="AD187">
        <f t="shared" si="48"/>
        <v>739.25811273296222</v>
      </c>
      <c r="AE187">
        <f t="shared" si="48"/>
        <v>743.50786720233361</v>
      </c>
      <c r="AF187">
        <f t="shared" si="48"/>
        <v>748.41285696138073</v>
      </c>
      <c r="AG187">
        <f t="shared" si="48"/>
        <v>751.99152084939089</v>
      </c>
      <c r="AH187">
        <f t="shared" si="48"/>
        <v>749.77171667078437</v>
      </c>
      <c r="AI187">
        <f t="shared" si="48"/>
        <v>750.15734219321007</v>
      </c>
      <c r="AJ187">
        <f t="shared" si="48"/>
        <v>754.71769171680444</v>
      </c>
      <c r="AK187">
        <f t="shared" si="48"/>
        <v>761.29725662180078</v>
      </c>
      <c r="AL187"/>
    </row>
    <row r="188" spans="1:38" ht="12" hidden="1" customHeight="1" x14ac:dyDescent="0.25">
      <c r="A188">
        <f t="shared" si="47"/>
        <v>0</v>
      </c>
      <c r="B188"/>
      <c r="C188"/>
      <c r="D188"/>
      <c r="E188">
        <f t="shared" si="41"/>
        <v>18</v>
      </c>
      <c r="F188">
        <v>0</v>
      </c>
      <c r="G188">
        <v>0</v>
      </c>
      <c r="H188">
        <v>0</v>
      </c>
      <c r="I188">
        <v>0</v>
      </c>
      <c r="J188">
        <v>0</v>
      </c>
      <c r="K188">
        <v>0</v>
      </c>
      <c r="L188"/>
      <c r="M188"/>
      <c r="N188"/>
      <c r="O188"/>
      <c r="P188">
        <f t="shared" si="39"/>
        <v>0</v>
      </c>
      <c r="Q188"/>
      <c r="R188"/>
      <c r="S188"/>
      <c r="T188"/>
      <c r="U188"/>
      <c r="V188"/>
      <c r="W188"/>
      <c r="X188"/>
      <c r="Y188"/>
      <c r="Z188"/>
      <c r="AA188"/>
      <c r="AB188"/>
      <c r="AC188"/>
      <c r="AD188"/>
      <c r="AE188"/>
      <c r="AF188"/>
      <c r="AG188"/>
      <c r="AH188"/>
      <c r="AI188"/>
      <c r="AJ188"/>
      <c r="AK188"/>
      <c r="AL188"/>
    </row>
    <row r="189" spans="1:38" ht="12" hidden="1" customHeight="1" x14ac:dyDescent="0.25">
      <c r="A189">
        <f t="shared" si="47"/>
        <v>0</v>
      </c>
      <c r="B189"/>
      <c r="C189"/>
      <c r="D189"/>
      <c r="E189">
        <f t="shared" si="41"/>
        <v>19</v>
      </c>
      <c r="F189">
        <v>601350.80825586268</v>
      </c>
      <c r="G189">
        <v>18945.376168935789</v>
      </c>
      <c r="H189">
        <v>20185.44110966978</v>
      </c>
      <c r="I189">
        <v>637544.29461317766</v>
      </c>
      <c r="J189">
        <v>430451.81163242221</v>
      </c>
      <c r="K189">
        <v>359581.6694128713</v>
      </c>
      <c r="L189"/>
      <c r="M189"/>
      <c r="N189">
        <f>SUMIF($S$5:$AB$5,N$5,S189:AB189)</f>
        <v>655.22525531984229</v>
      </c>
      <c r="O189"/>
      <c r="P189">
        <f t="shared" si="39"/>
        <v>344676.56686548988</v>
      </c>
      <c r="Q189"/>
      <c r="R189"/>
      <c r="S189">
        <f t="shared" ref="S189:AK189" si="49">S191+S207</f>
        <v>618.13179454003421</v>
      </c>
      <c r="T189">
        <f t="shared" si="49"/>
        <v>640.50685576385285</v>
      </c>
      <c r="U189">
        <f t="shared" si="49"/>
        <v>657.46784868594864</v>
      </c>
      <c r="V189">
        <f t="shared" si="49"/>
        <v>659.46850212969071</v>
      </c>
      <c r="W189">
        <f t="shared" si="49"/>
        <v>655.22525531984229</v>
      </c>
      <c r="X189">
        <f t="shared" si="49"/>
        <v>645.56901299312278</v>
      </c>
      <c r="Y189">
        <f t="shared" si="49"/>
        <v>638.80316551131466</v>
      </c>
      <c r="Z189">
        <f t="shared" si="49"/>
        <v>634.09600817281603</v>
      </c>
      <c r="AA189">
        <f t="shared" si="49"/>
        <v>631.61215959202605</v>
      </c>
      <c r="AB189">
        <f t="shared" si="49"/>
        <v>629.33161497548724</v>
      </c>
      <c r="AC189">
        <f t="shared" si="49"/>
        <v>624.49402111241329</v>
      </c>
      <c r="AD189">
        <f t="shared" si="49"/>
        <v>622.23205609314232</v>
      </c>
      <c r="AE189">
        <f t="shared" si="49"/>
        <v>623.00571683970452</v>
      </c>
      <c r="AF189">
        <f t="shared" si="49"/>
        <v>624.36894398657591</v>
      </c>
      <c r="AG189">
        <f t="shared" si="49"/>
        <v>624.26125983792076</v>
      </c>
      <c r="AH189">
        <f t="shared" si="49"/>
        <v>618.03522006891012</v>
      </c>
      <c r="AI189">
        <f t="shared" si="49"/>
        <v>614.41737124391852</v>
      </c>
      <c r="AJ189">
        <f t="shared" si="49"/>
        <v>615.03525334222604</v>
      </c>
      <c r="AK189">
        <f t="shared" si="49"/>
        <v>617.64747720317951</v>
      </c>
      <c r="AL189"/>
    </row>
    <row r="190" spans="1:38" ht="12" hidden="1" customHeight="1" x14ac:dyDescent="0.25">
      <c r="A190">
        <f t="shared" si="47"/>
        <v>0</v>
      </c>
      <c r="B190"/>
      <c r="C190"/>
      <c r="D190"/>
      <c r="E190">
        <f t="shared" si="41"/>
        <v>20</v>
      </c>
      <c r="F190">
        <v>0</v>
      </c>
      <c r="G190">
        <v>0</v>
      </c>
      <c r="H190">
        <v>0</v>
      </c>
      <c r="I190">
        <v>0</v>
      </c>
      <c r="J190">
        <v>0</v>
      </c>
      <c r="K190">
        <v>0</v>
      </c>
      <c r="L190"/>
      <c r="M190"/>
      <c r="N190"/>
      <c r="O190"/>
      <c r="P190">
        <f t="shared" si="39"/>
        <v>0</v>
      </c>
      <c r="Q190"/>
      <c r="R190"/>
      <c r="S190"/>
      <c r="T190"/>
      <c r="U190"/>
      <c r="V190"/>
      <c r="W190"/>
      <c r="X190"/>
      <c r="Y190"/>
      <c r="Z190"/>
      <c r="AA190"/>
      <c r="AB190"/>
      <c r="AC190"/>
      <c r="AD190"/>
      <c r="AE190"/>
      <c r="AF190"/>
      <c r="AG190"/>
      <c r="AH190"/>
      <c r="AI190"/>
      <c r="AJ190"/>
      <c r="AK190"/>
      <c r="AL190"/>
    </row>
    <row r="191" spans="1:38" ht="12" hidden="1" customHeight="1" x14ac:dyDescent="0.25">
      <c r="A191">
        <f t="shared" si="47"/>
        <v>0</v>
      </c>
      <c r="B191"/>
      <c r="C191"/>
      <c r="D191"/>
      <c r="E191">
        <f t="shared" si="41"/>
        <v>21</v>
      </c>
      <c r="F191">
        <v>128128.17625784905</v>
      </c>
      <c r="G191">
        <v>115302.56209414103</v>
      </c>
      <c r="H191">
        <v>290125.12625752779</v>
      </c>
      <c r="I191">
        <v>265312.47703404032</v>
      </c>
      <c r="J191">
        <v>213182.50030736695</v>
      </c>
      <c r="K191">
        <v>37455.431079817325</v>
      </c>
      <c r="L191"/>
      <c r="M191"/>
      <c r="N191">
        <f>SUMIF($S$5:$AB$5,N$5,S191:AB191)</f>
        <v>595.4006965846861</v>
      </c>
      <c r="O191"/>
      <c r="P191">
        <f t="shared" si="39"/>
        <v>174917.71217179039</v>
      </c>
      <c r="Q191"/>
      <c r="R191"/>
      <c r="S191">
        <f>SUM(S193,S198,S205)</f>
        <v>564.19679454003426</v>
      </c>
      <c r="T191">
        <f t="shared" ref="T191:AK191" si="50">SUM(T193,T198,T205)</f>
        <v>584.95380576385287</v>
      </c>
      <c r="U191">
        <f t="shared" si="50"/>
        <v>600.52597243594869</v>
      </c>
      <c r="V191">
        <f t="shared" si="50"/>
        <v>601.10307897344069</v>
      </c>
      <c r="W191">
        <f t="shared" si="50"/>
        <v>595.4006965846861</v>
      </c>
      <c r="X191">
        <f t="shared" si="50"/>
        <v>584.24884028958763</v>
      </c>
      <c r="Y191">
        <f t="shared" si="50"/>
        <v>575.94998849019112</v>
      </c>
      <c r="Z191">
        <f t="shared" si="50"/>
        <v>569.67150172616448</v>
      </c>
      <c r="AA191">
        <f t="shared" si="50"/>
        <v>565.57704048420817</v>
      </c>
      <c r="AB191">
        <f t="shared" si="50"/>
        <v>561.64561788997389</v>
      </c>
      <c r="AC191">
        <f t="shared" si="50"/>
        <v>555.1158740997621</v>
      </c>
      <c r="AD191">
        <f t="shared" si="50"/>
        <v>551.1194554051749</v>
      </c>
      <c r="AE191">
        <f t="shared" si="50"/>
        <v>550.11530113453784</v>
      </c>
      <c r="AF191">
        <f t="shared" si="50"/>
        <v>549.65626788878012</v>
      </c>
      <c r="AG191">
        <f t="shared" si="50"/>
        <v>547.68076683768004</v>
      </c>
      <c r="AH191">
        <f t="shared" si="50"/>
        <v>539.54021474366346</v>
      </c>
      <c r="AI191">
        <f t="shared" si="50"/>
        <v>533.95999078554064</v>
      </c>
      <c r="AJ191">
        <f t="shared" si="50"/>
        <v>532.5664383723888</v>
      </c>
      <c r="AK191">
        <f t="shared" si="50"/>
        <v>533.1169418590963</v>
      </c>
      <c r="AL191"/>
    </row>
    <row r="192" spans="1:38" ht="12" hidden="1" customHeight="1" x14ac:dyDescent="0.25">
      <c r="A192">
        <f t="shared" si="47"/>
        <v>0</v>
      </c>
      <c r="B192"/>
      <c r="C192"/>
      <c r="D192"/>
      <c r="E192">
        <f t="shared" si="41"/>
        <v>22</v>
      </c>
      <c r="F192">
        <v>0</v>
      </c>
      <c r="G192">
        <v>0</v>
      </c>
      <c r="H192">
        <v>0</v>
      </c>
      <c r="I192">
        <v>0</v>
      </c>
      <c r="J192">
        <v>0</v>
      </c>
      <c r="K192">
        <v>0</v>
      </c>
      <c r="L192"/>
      <c r="M192"/>
      <c r="N192"/>
      <c r="O192"/>
      <c r="P192">
        <f t="shared" si="39"/>
        <v>0</v>
      </c>
      <c r="Q192"/>
      <c r="R192"/>
      <c r="S192"/>
      <c r="T192"/>
      <c r="U192"/>
      <c r="V192"/>
      <c r="W192"/>
      <c r="X192"/>
      <c r="Y192"/>
      <c r="Z192"/>
      <c r="AA192"/>
      <c r="AB192"/>
      <c r="AC192"/>
      <c r="AD192"/>
      <c r="AE192"/>
      <c r="AF192"/>
      <c r="AG192"/>
      <c r="AH192"/>
      <c r="AI192"/>
      <c r="AJ192"/>
      <c r="AK192"/>
      <c r="AL192"/>
    </row>
    <row r="193" spans="1:38" ht="12" hidden="1" customHeight="1" x14ac:dyDescent="0.25">
      <c r="A193">
        <f t="shared" si="47"/>
        <v>0</v>
      </c>
      <c r="B193"/>
      <c r="C193"/>
      <c r="D193"/>
      <c r="E193">
        <f t="shared" si="41"/>
        <v>23</v>
      </c>
      <c r="F193">
        <v>0</v>
      </c>
      <c r="G193">
        <v>0</v>
      </c>
      <c r="H193">
        <v>0</v>
      </c>
      <c r="I193">
        <v>0</v>
      </c>
      <c r="J193">
        <v>0</v>
      </c>
      <c r="K193">
        <v>0</v>
      </c>
      <c r="L193"/>
      <c r="M193"/>
      <c r="N193">
        <f>SUMIF($S$5:$AB$5,N$5,S193:AB193)</f>
        <v>0</v>
      </c>
      <c r="O193"/>
      <c r="P193">
        <f t="shared" si="39"/>
        <v>0</v>
      </c>
      <c r="Q193"/>
      <c r="R193"/>
      <c r="S193">
        <f>S195*S196</f>
        <v>0</v>
      </c>
      <c r="T193">
        <f t="shared" ref="T193" si="51">T195*T196</f>
        <v>0</v>
      </c>
      <c r="U193">
        <f t="shared" ref="U193" si="52">U195*U196</f>
        <v>0</v>
      </c>
      <c r="V193">
        <f t="shared" ref="V193" si="53">V195*V196</f>
        <v>0</v>
      </c>
      <c r="W193">
        <f t="shared" ref="W193" si="54">W195*W196</f>
        <v>0</v>
      </c>
      <c r="X193">
        <f t="shared" ref="X193" si="55">X195*X196</f>
        <v>0</v>
      </c>
      <c r="Y193">
        <f t="shared" ref="Y193" si="56">Y195*Y196</f>
        <v>0</v>
      </c>
      <c r="Z193">
        <f t="shared" ref="Z193" si="57">Z195*Z196</f>
        <v>0</v>
      </c>
      <c r="AA193">
        <f t="shared" ref="AA193" si="58">AA195*AA196</f>
        <v>0</v>
      </c>
      <c r="AB193">
        <f t="shared" ref="AB193" si="59">AB195*AB196</f>
        <v>0</v>
      </c>
      <c r="AC193">
        <f t="shared" ref="AC193" si="60">AC195*AC196</f>
        <v>0</v>
      </c>
      <c r="AD193">
        <f t="shared" ref="AD193" si="61">AD195*AD196</f>
        <v>0</v>
      </c>
      <c r="AE193">
        <f t="shared" ref="AE193" si="62">AE195*AE196</f>
        <v>0</v>
      </c>
      <c r="AF193">
        <f t="shared" ref="AF193" si="63">AF195*AF196</f>
        <v>0</v>
      </c>
      <c r="AG193">
        <f t="shared" ref="AG193" si="64">AG195*AG196</f>
        <v>0</v>
      </c>
      <c r="AH193">
        <f t="shared" ref="AH193" si="65">AH195*AH196</f>
        <v>0</v>
      </c>
      <c r="AI193">
        <f t="shared" ref="AI193" si="66">AI195*AI196</f>
        <v>0</v>
      </c>
      <c r="AJ193">
        <f t="shared" ref="AJ193" si="67">AJ195*AJ196</f>
        <v>0</v>
      </c>
      <c r="AK193">
        <f t="shared" ref="AK193" si="68">AK195*AK196</f>
        <v>0</v>
      </c>
      <c r="AL193"/>
    </row>
    <row r="194" spans="1:38" ht="12" hidden="1" customHeight="1" x14ac:dyDescent="0.25">
      <c r="A194">
        <f t="shared" si="47"/>
        <v>0</v>
      </c>
      <c r="B194"/>
      <c r="C194"/>
      <c r="D194"/>
      <c r="E194">
        <f t="shared" si="41"/>
        <v>24</v>
      </c>
      <c r="F194">
        <v>0</v>
      </c>
      <c r="G194">
        <v>0</v>
      </c>
      <c r="H194">
        <v>0</v>
      </c>
      <c r="I194">
        <v>0</v>
      </c>
      <c r="J194">
        <v>0</v>
      </c>
      <c r="K194">
        <v>0</v>
      </c>
      <c r="L194"/>
      <c r="M194"/>
      <c r="N194"/>
      <c r="O194"/>
      <c r="P194">
        <f t="shared" si="39"/>
        <v>0</v>
      </c>
      <c r="Q194"/>
      <c r="R194"/>
      <c r="S194"/>
      <c r="T194"/>
      <c r="U194"/>
      <c r="V194"/>
      <c r="W194"/>
      <c r="X194"/>
      <c r="Y194"/>
      <c r="Z194"/>
      <c r="AA194"/>
      <c r="AB194"/>
      <c r="AC194"/>
      <c r="AD194"/>
      <c r="AE194"/>
      <c r="AF194"/>
      <c r="AG194"/>
      <c r="AH194"/>
      <c r="AI194"/>
      <c r="AJ194"/>
      <c r="AK194"/>
      <c r="AL194"/>
    </row>
    <row r="195" spans="1:38" ht="12" hidden="1" customHeight="1" x14ac:dyDescent="0.25">
      <c r="A195">
        <f t="shared" si="47"/>
        <v>0</v>
      </c>
      <c r="B195"/>
      <c r="C195"/>
      <c r="D195"/>
      <c r="E195">
        <f t="shared" si="41"/>
        <v>25</v>
      </c>
      <c r="F195">
        <v>0</v>
      </c>
      <c r="G195">
        <v>0</v>
      </c>
      <c r="H195">
        <v>0</v>
      </c>
      <c r="I195">
        <v>0</v>
      </c>
      <c r="J195">
        <v>0</v>
      </c>
      <c r="K195">
        <v>0</v>
      </c>
      <c r="L195"/>
      <c r="M195"/>
      <c r="N195">
        <f>SUMIF($S$5:$AB$5,N$5,S195:AB195)</f>
        <v>0</v>
      </c>
      <c r="O195"/>
      <c r="P195">
        <f t="shared" si="39"/>
        <v>0</v>
      </c>
      <c r="Q195"/>
      <c r="R195"/>
      <c r="S195"/>
      <c r="T195"/>
      <c r="U195"/>
      <c r="V195"/>
      <c r="W195"/>
      <c r="X195"/>
      <c r="Y195"/>
      <c r="Z195"/>
      <c r="AA195"/>
      <c r="AB195"/>
      <c r="AC195"/>
      <c r="AD195"/>
      <c r="AE195"/>
      <c r="AF195"/>
      <c r="AG195"/>
      <c r="AH195"/>
      <c r="AI195"/>
      <c r="AJ195"/>
      <c r="AK195"/>
      <c r="AL195"/>
    </row>
    <row r="196" spans="1:38" ht="12" hidden="1" customHeight="1" x14ac:dyDescent="0.25">
      <c r="A196">
        <f t="shared" si="47"/>
        <v>0</v>
      </c>
      <c r="B196"/>
      <c r="C196"/>
      <c r="D196"/>
      <c r="E196">
        <f t="shared" si="41"/>
        <v>26</v>
      </c>
      <c r="F196">
        <v>3503.5698961501075</v>
      </c>
      <c r="G196">
        <v>841.18138272042347</v>
      </c>
      <c r="H196">
        <v>798.07958035604179</v>
      </c>
      <c r="I196">
        <v>1481.1735817087149</v>
      </c>
      <c r="J196">
        <v>2032.2127086250337</v>
      </c>
      <c r="K196">
        <v>1653.3796440765191</v>
      </c>
      <c r="L196"/>
      <c r="M196"/>
      <c r="N196">
        <f>SUMIF($S$5:$AB$5,N$5,S196:AB196)</f>
        <v>3.9</v>
      </c>
      <c r="O196"/>
      <c r="P196">
        <f t="shared" si="39"/>
        <v>1718.2661322728065</v>
      </c>
      <c r="Q196"/>
      <c r="R196"/>
      <c r="S196">
        <f>S$85</f>
        <v>3.9</v>
      </c>
      <c r="T196">
        <f t="shared" ref="T196:AK196" si="69">T$85</f>
        <v>3.9</v>
      </c>
      <c r="U196">
        <f t="shared" si="69"/>
        <v>3.9</v>
      </c>
      <c r="V196">
        <f t="shared" si="69"/>
        <v>3.9</v>
      </c>
      <c r="W196">
        <f t="shared" si="69"/>
        <v>3.9</v>
      </c>
      <c r="X196">
        <f t="shared" si="69"/>
        <v>3.9</v>
      </c>
      <c r="Y196">
        <f t="shared" si="69"/>
        <v>3.9</v>
      </c>
      <c r="Z196">
        <f t="shared" si="69"/>
        <v>3.9</v>
      </c>
      <c r="AA196">
        <f t="shared" si="69"/>
        <v>3.9</v>
      </c>
      <c r="AB196">
        <f t="shared" si="69"/>
        <v>3.9</v>
      </c>
      <c r="AC196">
        <f t="shared" si="69"/>
        <v>3.9</v>
      </c>
      <c r="AD196">
        <f t="shared" si="69"/>
        <v>3.9</v>
      </c>
      <c r="AE196">
        <f t="shared" si="69"/>
        <v>3.9</v>
      </c>
      <c r="AF196">
        <f t="shared" si="69"/>
        <v>3.9</v>
      </c>
      <c r="AG196">
        <f t="shared" si="69"/>
        <v>3.9</v>
      </c>
      <c r="AH196">
        <f t="shared" si="69"/>
        <v>3.9</v>
      </c>
      <c r="AI196">
        <f t="shared" si="69"/>
        <v>3.9</v>
      </c>
      <c r="AJ196">
        <f t="shared" si="69"/>
        <v>3.9</v>
      </c>
      <c r="AK196">
        <f t="shared" si="69"/>
        <v>3.9</v>
      </c>
      <c r="AL196"/>
    </row>
    <row r="197" spans="1:38" ht="12" hidden="1" customHeight="1" x14ac:dyDescent="0.25">
      <c r="A197">
        <f t="shared" si="47"/>
        <v>0</v>
      </c>
      <c r="B197"/>
      <c r="C197"/>
      <c r="D197"/>
      <c r="E197">
        <f t="shared" si="41"/>
        <v>27</v>
      </c>
      <c r="F197">
        <v>0</v>
      </c>
      <c r="G197">
        <v>0</v>
      </c>
      <c r="H197">
        <v>0</v>
      </c>
      <c r="I197">
        <v>0</v>
      </c>
      <c r="J197">
        <v>0</v>
      </c>
      <c r="K197">
        <v>0</v>
      </c>
      <c r="L197"/>
      <c r="M197"/>
      <c r="N197"/>
      <c r="O197"/>
      <c r="P197">
        <f t="shared" si="39"/>
        <v>0</v>
      </c>
      <c r="Q197"/>
      <c r="R197"/>
      <c r="S197"/>
      <c r="T197"/>
      <c r="U197"/>
      <c r="V197"/>
      <c r="W197"/>
      <c r="X197"/>
      <c r="Y197"/>
      <c r="Z197"/>
      <c r="AA197"/>
      <c r="AB197"/>
      <c r="AC197"/>
      <c r="AD197"/>
      <c r="AE197"/>
      <c r="AF197"/>
      <c r="AG197"/>
      <c r="AH197"/>
      <c r="AI197"/>
      <c r="AJ197"/>
      <c r="AK197"/>
      <c r="AL197"/>
    </row>
    <row r="198" spans="1:38" ht="12" hidden="1" customHeight="1" x14ac:dyDescent="0.25">
      <c r="A198">
        <f t="shared" si="47"/>
        <v>0</v>
      </c>
      <c r="B198"/>
      <c r="C198"/>
      <c r="D198"/>
      <c r="E198">
        <f t="shared" si="41"/>
        <v>28</v>
      </c>
      <c r="F198">
        <v>25769.443453254356</v>
      </c>
      <c r="G198">
        <v>34294.731221408525</v>
      </c>
      <c r="H198">
        <v>46401.876644728683</v>
      </c>
      <c r="I198">
        <v>17633.691060934318</v>
      </c>
      <c r="J198">
        <v>44302.963753192787</v>
      </c>
      <c r="K198">
        <v>5034.8499863510797</v>
      </c>
      <c r="L198"/>
      <c r="M198"/>
      <c r="N198">
        <f>SUMIF($S$5:$AB$5,N$5,S198:AB198)</f>
        <v>72.748542506534434</v>
      </c>
      <c r="O198"/>
      <c r="P198">
        <f t="shared" si="39"/>
        <v>28906.25935331162</v>
      </c>
      <c r="Q198"/>
      <c r="R198"/>
      <c r="S198">
        <f>S200*S203</f>
        <v>65.586654094017661</v>
      </c>
      <c r="T198">
        <f t="shared" ref="T198:AK198" si="70">T200*T203</f>
        <v>67.55425371683819</v>
      </c>
      <c r="U198">
        <f t="shared" si="70"/>
        <v>69.440383877593192</v>
      </c>
      <c r="V198">
        <f t="shared" si="70"/>
        <v>70.974187811253103</v>
      </c>
      <c r="W198">
        <f t="shared" si="70"/>
        <v>72.748542506534434</v>
      </c>
      <c r="X198">
        <f t="shared" si="70"/>
        <v>74.567256069197796</v>
      </c>
      <c r="Y198">
        <f t="shared" si="70"/>
        <v>76.64919085403578</v>
      </c>
      <c r="Z198">
        <f t="shared" si="70"/>
        <v>78.342223407700914</v>
      </c>
      <c r="AA198">
        <f t="shared" si="70"/>
        <v>80.300778992893456</v>
      </c>
      <c r="AB198">
        <f t="shared" si="70"/>
        <v>82.308298467715787</v>
      </c>
      <c r="AC198">
        <f t="shared" si="70"/>
        <v>84.606364920660525</v>
      </c>
      <c r="AD198">
        <f t="shared" si="70"/>
        <v>86.475156077643859</v>
      </c>
      <c r="AE198">
        <f t="shared" si="70"/>
        <v>88.637034979584968</v>
      </c>
      <c r="AF198">
        <f t="shared" si="70"/>
        <v>90.852960854074567</v>
      </c>
      <c r="AG198">
        <f t="shared" si="70"/>
        <v>93.389596228347841</v>
      </c>
      <c r="AH198">
        <f t="shared" si="70"/>
        <v>95.452391997312063</v>
      </c>
      <c r="AI198">
        <f t="shared" si="70"/>
        <v>97.83870179724488</v>
      </c>
      <c r="AJ198">
        <f t="shared" si="70"/>
        <v>100.28466934217599</v>
      </c>
      <c r="AK198">
        <f t="shared" si="70"/>
        <v>103.0846401671142</v>
      </c>
      <c r="AL198"/>
    </row>
    <row r="199" spans="1:38" ht="12" hidden="1" customHeight="1" x14ac:dyDescent="0.25">
      <c r="A199">
        <f t="shared" si="47"/>
        <v>0</v>
      </c>
      <c r="B199"/>
      <c r="C199"/>
      <c r="D199"/>
      <c r="E199">
        <f t="shared" si="41"/>
        <v>29</v>
      </c>
      <c r="F199">
        <v>0</v>
      </c>
      <c r="G199">
        <v>0</v>
      </c>
      <c r="H199">
        <v>0</v>
      </c>
      <c r="I199">
        <v>0</v>
      </c>
      <c r="J199">
        <v>0</v>
      </c>
      <c r="K199">
        <v>0</v>
      </c>
      <c r="L199"/>
      <c r="M199"/>
      <c r="N199"/>
      <c r="O199"/>
      <c r="P199">
        <f t="shared" si="39"/>
        <v>0</v>
      </c>
      <c r="Q199"/>
      <c r="R199"/>
      <c r="S199"/>
      <c r="T199"/>
      <c r="U199"/>
      <c r="V199"/>
      <c r="W199"/>
      <c r="X199"/>
      <c r="Y199"/>
      <c r="Z199"/>
      <c r="AA199"/>
      <c r="AB199"/>
      <c r="AC199"/>
      <c r="AD199"/>
      <c r="AE199"/>
      <c r="AF199"/>
      <c r="AG199"/>
      <c r="AH199"/>
      <c r="AI199"/>
      <c r="AJ199"/>
      <c r="AK199"/>
      <c r="AL199"/>
    </row>
    <row r="200" spans="1:38" ht="12" hidden="1" customHeight="1" x14ac:dyDescent="0.25">
      <c r="A200">
        <f t="shared" si="47"/>
        <v>0</v>
      </c>
      <c r="B200"/>
      <c r="C200"/>
      <c r="D200"/>
      <c r="E200">
        <f t="shared" si="41"/>
        <v>30</v>
      </c>
      <c r="F200">
        <v>67.150692109724005</v>
      </c>
      <c r="G200">
        <v>12605.644340720655</v>
      </c>
      <c r="H200">
        <v>3365.6656311144216</v>
      </c>
      <c r="I200">
        <v>11319.082527438442</v>
      </c>
      <c r="J200">
        <v>2231.0118634189439</v>
      </c>
      <c r="K200">
        <v>6614.7447628212667</v>
      </c>
      <c r="L200"/>
      <c r="M200"/>
      <c r="N200">
        <f>SUMIF($S$5:$AB$5,N$5,S200:AB200)</f>
        <v>16.918265699194055</v>
      </c>
      <c r="O200"/>
      <c r="P200">
        <f t="shared" si="39"/>
        <v>6033.8833029372427</v>
      </c>
      <c r="Q200"/>
      <c r="R200"/>
      <c r="S200">
        <f>S201*S202/10^6</f>
        <v>15.252710254422713</v>
      </c>
      <c r="T200">
        <f t="shared" ref="T200" si="71">T201*T202/10^6</f>
        <v>15.710291562055394</v>
      </c>
      <c r="U200">
        <f t="shared" ref="U200" si="72">U201*U202/10^6</f>
        <v>16.148926483161208</v>
      </c>
      <c r="V200">
        <f t="shared" ref="V200" si="73">V201*V202/10^6</f>
        <v>16.505625072384444</v>
      </c>
      <c r="W200">
        <f t="shared" ref="W200" si="74">W201*W202/10^6</f>
        <v>16.918265699194055</v>
      </c>
      <c r="X200">
        <f t="shared" ref="X200" si="75">X201*X202/10^6</f>
        <v>17.341222341673905</v>
      </c>
      <c r="Y200">
        <f t="shared" ref="Y200" si="76">Y201*Y202/10^6</f>
        <v>17.825393221868786</v>
      </c>
      <c r="Z200">
        <f t="shared" ref="Z200" si="77">Z201*Z202/10^6</f>
        <v>18.219121722721145</v>
      </c>
      <c r="AA200">
        <f t="shared" ref="AA200" si="78">AA201*AA202/10^6</f>
        <v>18.674599765789175</v>
      </c>
      <c r="AB200">
        <f t="shared" ref="AB200" si="79">AB201*AB202/10^6</f>
        <v>19.141464759933903</v>
      </c>
      <c r="AC200">
        <f t="shared" ref="AC200" si="80">AC201*AC202/10^6</f>
        <v>19.675898818758263</v>
      </c>
      <c r="AD200">
        <f t="shared" ref="AD200" si="81">AD201*AD202/10^6</f>
        <v>20.110501413405551</v>
      </c>
      <c r="AE200">
        <f t="shared" ref="AE200" si="82">AE201*AE202/10^6</f>
        <v>20.613263948740691</v>
      </c>
      <c r="AF200">
        <f t="shared" ref="AF200" si="83">AF201*AF202/10^6</f>
        <v>21.128595547459202</v>
      </c>
      <c r="AG200">
        <f t="shared" ref="AG200" si="84">AG201*AG202/10^6</f>
        <v>21.71851075077857</v>
      </c>
      <c r="AH200">
        <f t="shared" ref="AH200" si="85">AH201*AH202/10^6</f>
        <v>22.198230697049318</v>
      </c>
      <c r="AI200">
        <f t="shared" ref="AI200" si="86">AI201*AI202/10^6</f>
        <v>22.753186464475554</v>
      </c>
      <c r="AJ200">
        <f t="shared" ref="AJ200" si="87">AJ201*AJ202/10^6</f>
        <v>23.322016126087441</v>
      </c>
      <c r="AK200">
        <f t="shared" ref="AK200" si="88">AK201*AK202/10^6</f>
        <v>23.973172131887026</v>
      </c>
      <c r="AL200"/>
    </row>
    <row r="201" spans="1:38" ht="12" hidden="1" customHeight="1" x14ac:dyDescent="0.25">
      <c r="A201">
        <f t="shared" si="47"/>
        <v>0</v>
      </c>
      <c r="B201"/>
      <c r="C201"/>
      <c r="D201"/>
      <c r="E201">
        <f t="shared" si="41"/>
        <v>31</v>
      </c>
      <c r="F201">
        <v>141029522.46628058</v>
      </c>
      <c r="G201">
        <v>65051806.151722625</v>
      </c>
      <c r="H201">
        <v>70209869.927865446</v>
      </c>
      <c r="I201">
        <v>148993472.10161257</v>
      </c>
      <c r="J201">
        <v>170143783.60595271</v>
      </c>
      <c r="K201">
        <v>179568584.82622349</v>
      </c>
      <c r="L201"/>
      <c r="M201"/>
      <c r="N201">
        <f>SUMIF($S$5:$AB$5,N$5,S201:AB201)</f>
        <v>209653</v>
      </c>
      <c r="O201"/>
      <c r="P201">
        <f t="shared" si="39"/>
        <v>129166173.17994291</v>
      </c>
      <c r="Q201"/>
      <c r="R201"/>
      <c r="S201">
        <v>209653</v>
      </c>
      <c r="T201">
        <v>209653</v>
      </c>
      <c r="U201">
        <v>210250.30199430196</v>
      </c>
      <c r="V201">
        <v>209653</v>
      </c>
      <c r="W201">
        <v>209653</v>
      </c>
      <c r="X201">
        <v>209653</v>
      </c>
      <c r="Y201">
        <v>210250.30199430196</v>
      </c>
      <c r="Z201">
        <v>209653</v>
      </c>
      <c r="AA201">
        <v>209653</v>
      </c>
      <c r="AB201">
        <v>209653</v>
      </c>
      <c r="AC201">
        <v>210250.30199430196</v>
      </c>
      <c r="AD201">
        <v>209653</v>
      </c>
      <c r="AE201">
        <v>209653</v>
      </c>
      <c r="AF201">
        <v>209653</v>
      </c>
      <c r="AG201">
        <v>210250.30199430196</v>
      </c>
      <c r="AH201">
        <v>209653</v>
      </c>
      <c r="AI201">
        <v>209653</v>
      </c>
      <c r="AJ201">
        <v>209653</v>
      </c>
      <c r="AK201">
        <v>210250.30199430196</v>
      </c>
      <c r="AL201"/>
    </row>
    <row r="202" spans="1:38" ht="12" hidden="1" customHeight="1" x14ac:dyDescent="0.25">
      <c r="A202">
        <f t="shared" si="47"/>
        <v>0</v>
      </c>
      <c r="B202"/>
      <c r="C202"/>
      <c r="D202"/>
      <c r="E202">
        <f t="shared" si="41"/>
        <v>32</v>
      </c>
      <c r="F202">
        <v>17693.836443947352</v>
      </c>
      <c r="G202">
        <v>55172.881277751563</v>
      </c>
      <c r="H202">
        <v>5253.0778330469566</v>
      </c>
      <c r="I202">
        <v>24399.499623525102</v>
      </c>
      <c r="J202">
        <v>63848.964720144577</v>
      </c>
      <c r="K202">
        <v>18252.587776691173</v>
      </c>
      <c r="L202"/>
      <c r="M202"/>
      <c r="N202">
        <f>SUMIF($S$5:$AB$5,N$5,S202:AB202)</f>
        <v>80.696511374480949</v>
      </c>
      <c r="O202"/>
      <c r="P202">
        <f t="shared" si="39"/>
        <v>30770.141279184452</v>
      </c>
      <c r="Q202"/>
      <c r="R202"/>
      <c r="S202">
        <f>S$92</f>
        <v>72.752167888953238</v>
      </c>
      <c r="T202">
        <f t="shared" ref="T202:AK202" si="89">T$92</f>
        <v>74.93473292562183</v>
      </c>
      <c r="U202">
        <f t="shared" si="89"/>
        <v>76.80810124876237</v>
      </c>
      <c r="V202">
        <f t="shared" si="89"/>
        <v>78.728303779981417</v>
      </c>
      <c r="W202">
        <f t="shared" si="89"/>
        <v>80.696511374480949</v>
      </c>
      <c r="X202">
        <f t="shared" si="89"/>
        <v>82.713924158842971</v>
      </c>
      <c r="Y202">
        <f t="shared" si="89"/>
        <v>84.781772262814044</v>
      </c>
      <c r="Z202">
        <f t="shared" si="89"/>
        <v>86.901316569384392</v>
      </c>
      <c r="AA202">
        <f t="shared" si="89"/>
        <v>89.073849483619</v>
      </c>
      <c r="AB202">
        <f t="shared" si="89"/>
        <v>91.30069572070947</v>
      </c>
      <c r="AC202">
        <f t="shared" si="89"/>
        <v>93.583213113727197</v>
      </c>
      <c r="AD202">
        <f t="shared" si="89"/>
        <v>95.922793441570363</v>
      </c>
      <c r="AE202">
        <f t="shared" si="89"/>
        <v>98.320863277609618</v>
      </c>
      <c r="AF202">
        <f t="shared" si="89"/>
        <v>100.77888485954985</v>
      </c>
      <c r="AG202">
        <f t="shared" si="89"/>
        <v>103.29835698103858</v>
      </c>
      <c r="AH202">
        <f t="shared" si="89"/>
        <v>105.88081590556453</v>
      </c>
      <c r="AI202">
        <f t="shared" si="89"/>
        <v>108.52783630320364</v>
      </c>
      <c r="AJ202">
        <f t="shared" si="89"/>
        <v>111.24103221078373</v>
      </c>
      <c r="AK202">
        <f t="shared" si="89"/>
        <v>114.02205801605331</v>
      </c>
      <c r="AL202"/>
    </row>
    <row r="203" spans="1:38" ht="12" hidden="1" customHeight="1" x14ac:dyDescent="0.25">
      <c r="A203">
        <f t="shared" si="47"/>
        <v>0</v>
      </c>
      <c r="B203"/>
      <c r="C203"/>
      <c r="D203"/>
      <c r="E203">
        <f t="shared" si="41"/>
        <v>33</v>
      </c>
      <c r="F203">
        <v>2550.3320331500768</v>
      </c>
      <c r="G203">
        <v>2327.9232519048769</v>
      </c>
      <c r="H203">
        <v>3942.9610020039763</v>
      </c>
      <c r="I203">
        <v>4040.2869344711321</v>
      </c>
      <c r="J203">
        <v>3082.1322620163464</v>
      </c>
      <c r="K203">
        <v>96.985237677640484</v>
      </c>
      <c r="L203"/>
      <c r="M203"/>
      <c r="N203">
        <f>SUMIF($S$5:$AB$5,N$5,S203:AB203)</f>
        <v>4.3</v>
      </c>
      <c r="O203"/>
      <c r="P203">
        <f t="shared" si="39"/>
        <v>2673.436786870675</v>
      </c>
      <c r="Q203"/>
      <c r="R203"/>
      <c r="S203">
        <f>S$87</f>
        <v>4.3</v>
      </c>
      <c r="T203">
        <f t="shared" ref="T203:AK203" si="90">T$87</f>
        <v>4.3</v>
      </c>
      <c r="U203">
        <f t="shared" si="90"/>
        <v>4.3</v>
      </c>
      <c r="V203">
        <f t="shared" si="90"/>
        <v>4.3</v>
      </c>
      <c r="W203">
        <f t="shared" si="90"/>
        <v>4.3</v>
      </c>
      <c r="X203">
        <f t="shared" si="90"/>
        <v>4.3</v>
      </c>
      <c r="Y203">
        <f t="shared" si="90"/>
        <v>4.3</v>
      </c>
      <c r="Z203">
        <f t="shared" si="90"/>
        <v>4.3</v>
      </c>
      <c r="AA203">
        <f t="shared" si="90"/>
        <v>4.3</v>
      </c>
      <c r="AB203">
        <f t="shared" si="90"/>
        <v>4.3</v>
      </c>
      <c r="AC203">
        <f t="shared" si="90"/>
        <v>4.3</v>
      </c>
      <c r="AD203">
        <f t="shared" si="90"/>
        <v>4.3</v>
      </c>
      <c r="AE203">
        <f t="shared" si="90"/>
        <v>4.3</v>
      </c>
      <c r="AF203">
        <f t="shared" si="90"/>
        <v>4.3</v>
      </c>
      <c r="AG203">
        <f t="shared" si="90"/>
        <v>4.3</v>
      </c>
      <c r="AH203">
        <f t="shared" si="90"/>
        <v>4.3</v>
      </c>
      <c r="AI203">
        <f t="shared" si="90"/>
        <v>4.3</v>
      </c>
      <c r="AJ203">
        <f t="shared" si="90"/>
        <v>4.3</v>
      </c>
      <c r="AK203">
        <f t="shared" si="90"/>
        <v>4.3</v>
      </c>
      <c r="AL203"/>
    </row>
    <row r="204" spans="1:38" ht="12" hidden="1" customHeight="1" x14ac:dyDescent="0.25">
      <c r="A204">
        <f t="shared" si="47"/>
        <v>0</v>
      </c>
      <c r="B204"/>
      <c r="C204"/>
      <c r="D204"/>
      <c r="E204">
        <f t="shared" si="41"/>
        <v>34</v>
      </c>
      <c r="F204">
        <v>0</v>
      </c>
      <c r="G204">
        <v>0</v>
      </c>
      <c r="H204">
        <v>0</v>
      </c>
      <c r="I204">
        <v>0</v>
      </c>
      <c r="J204">
        <v>0</v>
      </c>
      <c r="K204">
        <v>0</v>
      </c>
      <c r="L204"/>
      <c r="M204"/>
      <c r="N204"/>
      <c r="O204"/>
      <c r="P204">
        <f t="shared" si="39"/>
        <v>0</v>
      </c>
      <c r="Q204"/>
      <c r="R204"/>
      <c r="S204"/>
      <c r="T204"/>
      <c r="U204"/>
      <c r="V204"/>
      <c r="W204"/>
      <c r="X204"/>
      <c r="Y204"/>
      <c r="Z204"/>
      <c r="AA204"/>
      <c r="AB204"/>
      <c r="AC204"/>
      <c r="AD204"/>
      <c r="AE204"/>
      <c r="AF204"/>
      <c r="AG204"/>
      <c r="AH204"/>
      <c r="AI204"/>
      <c r="AJ204"/>
      <c r="AK204"/>
      <c r="AL204"/>
    </row>
    <row r="205" spans="1:38" ht="12" hidden="1" customHeight="1" x14ac:dyDescent="0.25">
      <c r="A205">
        <f t="shared" si="47"/>
        <v>0</v>
      </c>
      <c r="B205"/>
      <c r="C205"/>
      <c r="D205"/>
      <c r="E205">
        <f t="shared" si="41"/>
        <v>35</v>
      </c>
      <c r="F205">
        <v>135538.49903450886</v>
      </c>
      <c r="G205">
        <v>153562.63980956137</v>
      </c>
      <c r="H205">
        <v>523037.75031420286</v>
      </c>
      <c r="I205">
        <v>315979.50508395903</v>
      </c>
      <c r="J205">
        <v>506233.68337375059</v>
      </c>
      <c r="K205">
        <v>120998.82386754049</v>
      </c>
      <c r="L205"/>
      <c r="M205"/>
      <c r="N205">
        <f>SUMIF($S$5:$AB$5,N$5,S205:AB205)</f>
        <v>522.65215407815163</v>
      </c>
      <c r="O205"/>
      <c r="P205">
        <f t="shared" si="39"/>
        <v>292558.48358058726</v>
      </c>
      <c r="Q205"/>
      <c r="R205"/>
      <c r="S205">
        <v>498.61014044601666</v>
      </c>
      <c r="T205">
        <v>517.39955204701471</v>
      </c>
      <c r="U205">
        <v>531.08558855835554</v>
      </c>
      <c r="V205">
        <v>530.12889116218753</v>
      </c>
      <c r="W205">
        <v>522.65215407815163</v>
      </c>
      <c r="X205">
        <v>509.68158422038982</v>
      </c>
      <c r="Y205">
        <v>499.30079763615538</v>
      </c>
      <c r="Z205">
        <v>491.32927831846359</v>
      </c>
      <c r="AA205">
        <v>485.2762614913147</v>
      </c>
      <c r="AB205">
        <v>479.33731942225808</v>
      </c>
      <c r="AC205">
        <v>470.5095091791016</v>
      </c>
      <c r="AD205">
        <v>464.64429932753103</v>
      </c>
      <c r="AE205">
        <v>461.47826615495291</v>
      </c>
      <c r="AF205">
        <v>458.80330703470554</v>
      </c>
      <c r="AG205">
        <v>454.2911706093322</v>
      </c>
      <c r="AH205">
        <v>444.08782274635143</v>
      </c>
      <c r="AI205">
        <v>436.12128898829582</v>
      </c>
      <c r="AJ205">
        <v>432.28176903021279</v>
      </c>
      <c r="AK205">
        <v>430.03230169198213</v>
      </c>
      <c r="AL205"/>
    </row>
    <row r="206" spans="1:38" ht="12" hidden="1" customHeight="1" x14ac:dyDescent="0.25">
      <c r="A206">
        <f t="shared" si="47"/>
        <v>0</v>
      </c>
      <c r="B206"/>
      <c r="C206"/>
      <c r="D206"/>
      <c r="E206">
        <f t="shared" si="41"/>
        <v>36</v>
      </c>
      <c r="F206">
        <v>0</v>
      </c>
      <c r="G206">
        <v>0</v>
      </c>
      <c r="H206">
        <v>0</v>
      </c>
      <c r="I206">
        <v>0</v>
      </c>
      <c r="J206">
        <v>0</v>
      </c>
      <c r="K206">
        <v>0</v>
      </c>
      <c r="L206"/>
      <c r="M206"/>
      <c r="N206"/>
      <c r="O206"/>
      <c r="P206">
        <f t="shared" si="39"/>
        <v>0</v>
      </c>
      <c r="Q206"/>
      <c r="R206"/>
      <c r="S206"/>
      <c r="T206"/>
      <c r="U206"/>
      <c r="V206"/>
      <c r="W206"/>
      <c r="X206"/>
      <c r="Y206"/>
      <c r="Z206"/>
      <c r="AA206"/>
      <c r="AB206"/>
      <c r="AC206"/>
      <c r="AD206"/>
      <c r="AE206"/>
      <c r="AF206"/>
      <c r="AG206"/>
      <c r="AH206"/>
      <c r="AI206"/>
      <c r="AJ206"/>
      <c r="AK206"/>
      <c r="AL206"/>
    </row>
    <row r="207" spans="1:38" ht="12" hidden="1" customHeight="1" x14ac:dyDescent="0.25">
      <c r="A207">
        <f t="shared" si="47"/>
        <v>0</v>
      </c>
      <c r="B207"/>
      <c r="C207"/>
      <c r="D207"/>
      <c r="E207">
        <f t="shared" si="41"/>
        <v>37</v>
      </c>
      <c r="F207">
        <v>18876.356570661359</v>
      </c>
      <c r="G207">
        <v>31996.720062002671</v>
      </c>
      <c r="H207">
        <v>33378.752679573481</v>
      </c>
      <c r="I207">
        <v>51478.347429714224</v>
      </c>
      <c r="J207">
        <v>9642.9758919323722</v>
      </c>
      <c r="K207">
        <v>11014.514365247289</v>
      </c>
      <c r="L207"/>
      <c r="M207"/>
      <c r="N207"/>
      <c r="O207"/>
      <c r="P207">
        <f t="shared" si="39"/>
        <v>26064.611166521896</v>
      </c>
      <c r="Q207"/>
      <c r="R207"/>
      <c r="S207">
        <f>SUM(S209,S214,S219)</f>
        <v>53.935000000000002</v>
      </c>
      <c r="T207">
        <f t="shared" ref="T207:AK207" si="91">SUM(T209,T214,T219)</f>
        <v>55.553049999999999</v>
      </c>
      <c r="U207">
        <f t="shared" si="91"/>
        <v>56.941876249999993</v>
      </c>
      <c r="V207">
        <f t="shared" si="91"/>
        <v>58.365423156249996</v>
      </c>
      <c r="W207">
        <f t="shared" si="91"/>
        <v>59.824558735156238</v>
      </c>
      <c r="X207">
        <f t="shared" si="91"/>
        <v>61.320172703535142</v>
      </c>
      <c r="Y207">
        <f t="shared" si="91"/>
        <v>62.853177021123514</v>
      </c>
      <c r="Z207">
        <f t="shared" si="91"/>
        <v>64.424506446651606</v>
      </c>
      <c r="AA207">
        <f t="shared" si="91"/>
        <v>66.035119107817891</v>
      </c>
      <c r="AB207">
        <f t="shared" si="91"/>
        <v>67.685997085513335</v>
      </c>
      <c r="AC207">
        <f t="shared" si="91"/>
        <v>69.378147012651155</v>
      </c>
      <c r="AD207">
        <f t="shared" si="91"/>
        <v>71.112600687967429</v>
      </c>
      <c r="AE207">
        <f t="shared" si="91"/>
        <v>72.890415705166617</v>
      </c>
      <c r="AF207">
        <f t="shared" si="91"/>
        <v>74.712676097795779</v>
      </c>
      <c r="AG207">
        <f t="shared" si="91"/>
        <v>76.580493000240665</v>
      </c>
      <c r="AH207">
        <f t="shared" si="91"/>
        <v>78.49500532524668</v>
      </c>
      <c r="AI207">
        <f t="shared" si="91"/>
        <v>80.457380458377827</v>
      </c>
      <c r="AJ207">
        <f t="shared" si="91"/>
        <v>82.468814969837268</v>
      </c>
      <c r="AK207">
        <f t="shared" si="91"/>
        <v>84.530535344083191</v>
      </c>
      <c r="AL207"/>
    </row>
    <row r="208" spans="1:38" ht="12" hidden="1" customHeight="1" x14ac:dyDescent="0.25">
      <c r="A208">
        <f t="shared" si="47"/>
        <v>0</v>
      </c>
      <c r="B208"/>
      <c r="C208"/>
      <c r="D208"/>
      <c r="E208">
        <f t="shared" si="41"/>
        <v>38</v>
      </c>
      <c r="F208">
        <v>0</v>
      </c>
      <c r="G208">
        <v>0</v>
      </c>
      <c r="H208">
        <v>0</v>
      </c>
      <c r="I208">
        <v>0</v>
      </c>
      <c r="J208">
        <v>0</v>
      </c>
      <c r="K208">
        <v>0</v>
      </c>
      <c r="L208"/>
      <c r="M208"/>
      <c r="N208"/>
      <c r="O208"/>
      <c r="P208">
        <f t="shared" si="39"/>
        <v>0</v>
      </c>
      <c r="Q208"/>
      <c r="R208"/>
      <c r="S208"/>
      <c r="T208"/>
      <c r="U208"/>
      <c r="V208"/>
      <c r="W208"/>
      <c r="X208"/>
      <c r="Y208"/>
      <c r="Z208"/>
      <c r="AA208"/>
      <c r="AB208"/>
      <c r="AC208"/>
      <c r="AD208"/>
      <c r="AE208"/>
      <c r="AF208"/>
      <c r="AG208"/>
      <c r="AH208"/>
      <c r="AI208"/>
      <c r="AJ208"/>
      <c r="AK208"/>
      <c r="AL208"/>
    </row>
    <row r="209" spans="1:38" ht="12" hidden="1" customHeight="1" x14ac:dyDescent="0.25">
      <c r="A209">
        <f t="shared" si="47"/>
        <v>0</v>
      </c>
      <c r="B209"/>
      <c r="C209"/>
      <c r="D209"/>
      <c r="E209">
        <f t="shared" si="41"/>
        <v>39</v>
      </c>
      <c r="F209">
        <v>0</v>
      </c>
      <c r="G209">
        <v>0</v>
      </c>
      <c r="H209">
        <v>0</v>
      </c>
      <c r="I209">
        <v>0</v>
      </c>
      <c r="J209">
        <v>0</v>
      </c>
      <c r="K209">
        <v>0</v>
      </c>
      <c r="L209"/>
      <c r="M209"/>
      <c r="N209">
        <f>SUMIF($S$5:$AB$5,N$5,S209:AB209)</f>
        <v>0</v>
      </c>
      <c r="O209"/>
      <c r="P209">
        <f t="shared" si="39"/>
        <v>0</v>
      </c>
      <c r="Q209"/>
      <c r="R209"/>
      <c r="S209">
        <f>S211*S212</f>
        <v>0</v>
      </c>
      <c r="T209">
        <f t="shared" ref="T209" si="92">T211*T212</f>
        <v>0</v>
      </c>
      <c r="U209">
        <f t="shared" ref="U209" si="93">U211*U212</f>
        <v>0</v>
      </c>
      <c r="V209">
        <f t="shared" ref="V209" si="94">V211*V212</f>
        <v>0</v>
      </c>
      <c r="W209">
        <f t="shared" ref="W209" si="95">W211*W212</f>
        <v>0</v>
      </c>
      <c r="X209">
        <f t="shared" ref="X209" si="96">X211*X212</f>
        <v>0</v>
      </c>
      <c r="Y209">
        <f t="shared" ref="Y209" si="97">Y211*Y212</f>
        <v>0</v>
      </c>
      <c r="Z209">
        <f t="shared" ref="Z209" si="98">Z211*Z212</f>
        <v>0</v>
      </c>
      <c r="AA209">
        <f t="shared" ref="AA209" si="99">AA211*AA212</f>
        <v>0</v>
      </c>
      <c r="AB209">
        <f t="shared" ref="AB209" si="100">AB211*AB212</f>
        <v>0</v>
      </c>
      <c r="AC209">
        <f t="shared" ref="AC209" si="101">AC211*AC212</f>
        <v>0</v>
      </c>
      <c r="AD209">
        <f t="shared" ref="AD209" si="102">AD211*AD212</f>
        <v>0</v>
      </c>
      <c r="AE209">
        <f t="shared" ref="AE209" si="103">AE211*AE212</f>
        <v>0</v>
      </c>
      <c r="AF209">
        <f t="shared" ref="AF209" si="104">AF211*AF212</f>
        <v>0</v>
      </c>
      <c r="AG209">
        <f t="shared" ref="AG209" si="105">AG211*AG212</f>
        <v>0</v>
      </c>
      <c r="AH209">
        <f t="shared" ref="AH209" si="106">AH211*AH212</f>
        <v>0</v>
      </c>
      <c r="AI209">
        <f t="shared" ref="AI209" si="107">AI211*AI212</f>
        <v>0</v>
      </c>
      <c r="AJ209">
        <f t="shared" ref="AJ209" si="108">AJ211*AJ212</f>
        <v>0</v>
      </c>
      <c r="AK209">
        <f t="shared" ref="AK209" si="109">AK211*AK212</f>
        <v>0</v>
      </c>
      <c r="AL209"/>
    </row>
    <row r="210" spans="1:38" ht="12" hidden="1" customHeight="1" x14ac:dyDescent="0.25">
      <c r="A210">
        <f t="shared" ref="A210:A266" si="110">IF($A$1=$C$1,$C210,$B210)</f>
        <v>0</v>
      </c>
      <c r="B210"/>
      <c r="C210"/>
      <c r="D210"/>
      <c r="E210">
        <f t="shared" si="41"/>
        <v>40</v>
      </c>
      <c r="F210">
        <v>0</v>
      </c>
      <c r="G210">
        <v>0</v>
      </c>
      <c r="H210">
        <v>0</v>
      </c>
      <c r="I210">
        <v>0</v>
      </c>
      <c r="J210">
        <v>0</v>
      </c>
      <c r="K210">
        <v>0</v>
      </c>
      <c r="L210"/>
      <c r="M210"/>
      <c r="N210"/>
      <c r="O210"/>
      <c r="P210">
        <f t="shared" si="39"/>
        <v>0</v>
      </c>
      <c r="Q210"/>
      <c r="R210"/>
      <c r="S210"/>
      <c r="T210"/>
      <c r="U210"/>
      <c r="V210"/>
      <c r="W210"/>
      <c r="X210"/>
      <c r="Y210"/>
      <c r="Z210"/>
      <c r="AA210"/>
      <c r="AB210"/>
      <c r="AC210"/>
      <c r="AD210"/>
      <c r="AE210"/>
      <c r="AF210"/>
      <c r="AG210"/>
      <c r="AH210"/>
      <c r="AI210"/>
      <c r="AJ210"/>
      <c r="AK210"/>
      <c r="AL210"/>
    </row>
    <row r="211" spans="1:38" ht="12" hidden="1" customHeight="1" x14ac:dyDescent="0.25">
      <c r="A211">
        <f t="shared" si="110"/>
        <v>0</v>
      </c>
      <c r="B211"/>
      <c r="C211"/>
      <c r="D211"/>
      <c r="E211">
        <f t="shared" si="41"/>
        <v>41</v>
      </c>
      <c r="F211">
        <v>0</v>
      </c>
      <c r="G211">
        <v>0</v>
      </c>
      <c r="H211">
        <v>0</v>
      </c>
      <c r="I211">
        <v>0</v>
      </c>
      <c r="J211">
        <v>0</v>
      </c>
      <c r="K211">
        <v>0</v>
      </c>
      <c r="L211"/>
      <c r="M211"/>
      <c r="N211">
        <f>SUMIF($S$5:$AB$5,N$5,S211:AB211)</f>
        <v>0</v>
      </c>
      <c r="O211"/>
      <c r="P211">
        <f t="shared" si="39"/>
        <v>0</v>
      </c>
      <c r="Q211"/>
      <c r="R211"/>
      <c r="S211"/>
      <c r="T211"/>
      <c r="U211"/>
      <c r="V211"/>
      <c r="W211"/>
      <c r="X211"/>
      <c r="Y211"/>
      <c r="Z211"/>
      <c r="AA211"/>
      <c r="AB211"/>
      <c r="AC211"/>
      <c r="AD211"/>
      <c r="AE211"/>
      <c r="AF211"/>
      <c r="AG211"/>
      <c r="AH211"/>
      <c r="AI211"/>
      <c r="AJ211"/>
      <c r="AK211"/>
      <c r="AL211"/>
    </row>
    <row r="212" spans="1:38" ht="12" hidden="1" customHeight="1" x14ac:dyDescent="0.25">
      <c r="A212">
        <f t="shared" si="110"/>
        <v>0</v>
      </c>
      <c r="B212"/>
      <c r="C212"/>
      <c r="D212"/>
      <c r="E212">
        <f t="shared" si="41"/>
        <v>42</v>
      </c>
      <c r="F212">
        <v>2255.7635423452311</v>
      </c>
      <c r="G212">
        <v>1663.8407960252684</v>
      </c>
      <c r="H212">
        <v>2067.3135079945309</v>
      </c>
      <c r="I212">
        <v>574.21632001618798</v>
      </c>
      <c r="J212">
        <v>216.9581185433758</v>
      </c>
      <c r="K212">
        <v>2889.9827242453416</v>
      </c>
      <c r="L212"/>
      <c r="M212"/>
      <c r="N212">
        <f>SUMIF($S$5:$AB$5,N$5,S212:AB212)</f>
        <v>3.9</v>
      </c>
      <c r="O212"/>
      <c r="P212">
        <f t="shared" si="39"/>
        <v>1611.3458348616559</v>
      </c>
      <c r="Q212"/>
      <c r="R212"/>
      <c r="S212">
        <f>S$85</f>
        <v>3.9</v>
      </c>
      <c r="T212">
        <f t="shared" ref="T212:AK212" si="111">T$85</f>
        <v>3.9</v>
      </c>
      <c r="U212">
        <f t="shared" si="111"/>
        <v>3.9</v>
      </c>
      <c r="V212">
        <f t="shared" si="111"/>
        <v>3.9</v>
      </c>
      <c r="W212">
        <f t="shared" si="111"/>
        <v>3.9</v>
      </c>
      <c r="X212">
        <f t="shared" si="111"/>
        <v>3.9</v>
      </c>
      <c r="Y212">
        <f t="shared" si="111"/>
        <v>3.9</v>
      </c>
      <c r="Z212">
        <f t="shared" si="111"/>
        <v>3.9</v>
      </c>
      <c r="AA212">
        <f t="shared" si="111"/>
        <v>3.9</v>
      </c>
      <c r="AB212">
        <f t="shared" si="111"/>
        <v>3.9</v>
      </c>
      <c r="AC212">
        <f t="shared" si="111"/>
        <v>3.9</v>
      </c>
      <c r="AD212">
        <f t="shared" si="111"/>
        <v>3.9</v>
      </c>
      <c r="AE212">
        <f t="shared" si="111"/>
        <v>3.9</v>
      </c>
      <c r="AF212">
        <f t="shared" si="111"/>
        <v>3.9</v>
      </c>
      <c r="AG212">
        <f t="shared" si="111"/>
        <v>3.9</v>
      </c>
      <c r="AH212">
        <f t="shared" si="111"/>
        <v>3.9</v>
      </c>
      <c r="AI212">
        <f t="shared" si="111"/>
        <v>3.9</v>
      </c>
      <c r="AJ212">
        <f t="shared" si="111"/>
        <v>3.9</v>
      </c>
      <c r="AK212">
        <f t="shared" si="111"/>
        <v>3.9</v>
      </c>
      <c r="AL212"/>
    </row>
    <row r="213" spans="1:38" ht="12" hidden="1" customHeight="1" x14ac:dyDescent="0.25">
      <c r="A213">
        <f t="shared" si="110"/>
        <v>0</v>
      </c>
      <c r="B213"/>
      <c r="C213"/>
      <c r="D213"/>
      <c r="E213">
        <f t="shared" si="41"/>
        <v>43</v>
      </c>
      <c r="F213">
        <v>0</v>
      </c>
      <c r="G213">
        <v>0</v>
      </c>
      <c r="H213">
        <v>0</v>
      </c>
      <c r="I213">
        <v>0</v>
      </c>
      <c r="J213">
        <v>0</v>
      </c>
      <c r="K213">
        <v>0</v>
      </c>
      <c r="L213"/>
      <c r="M213"/>
      <c r="N213"/>
      <c r="O213"/>
      <c r="P213">
        <f t="shared" si="39"/>
        <v>0</v>
      </c>
      <c r="Q213"/>
      <c r="R213"/>
      <c r="S213"/>
      <c r="T213"/>
      <c r="U213"/>
      <c r="V213"/>
      <c r="W213"/>
      <c r="X213"/>
      <c r="Y213"/>
      <c r="Z213"/>
      <c r="AA213"/>
      <c r="AB213"/>
      <c r="AC213"/>
      <c r="AD213"/>
      <c r="AE213"/>
      <c r="AF213"/>
      <c r="AG213"/>
      <c r="AH213"/>
      <c r="AI213"/>
      <c r="AJ213"/>
      <c r="AK213"/>
      <c r="AL213"/>
    </row>
    <row r="214" spans="1:38" ht="12" hidden="1" customHeight="1" x14ac:dyDescent="0.25">
      <c r="A214">
        <f t="shared" si="110"/>
        <v>0</v>
      </c>
      <c r="B214"/>
      <c r="C214"/>
      <c r="D214"/>
      <c r="E214">
        <f t="shared" si="41"/>
        <v>44</v>
      </c>
      <c r="F214">
        <v>0</v>
      </c>
      <c r="G214">
        <v>0</v>
      </c>
      <c r="H214">
        <v>0</v>
      </c>
      <c r="I214">
        <v>0</v>
      </c>
      <c r="J214">
        <v>0</v>
      </c>
      <c r="K214">
        <v>0</v>
      </c>
      <c r="L214"/>
      <c r="M214"/>
      <c r="N214">
        <f>SUMIF($S$5:$AB$5,N$5,S214:AB214)</f>
        <v>0</v>
      </c>
      <c r="O214"/>
      <c r="P214">
        <f t="shared" si="39"/>
        <v>0</v>
      </c>
      <c r="Q214"/>
      <c r="R214"/>
      <c r="S214">
        <f>S216*S217</f>
        <v>0</v>
      </c>
      <c r="T214">
        <f t="shared" ref="T214" si="112">T216*T217</f>
        <v>0</v>
      </c>
      <c r="U214">
        <f t="shared" ref="U214" si="113">U216*U217</f>
        <v>0</v>
      </c>
      <c r="V214">
        <f t="shared" ref="V214" si="114">V216*V217</f>
        <v>0</v>
      </c>
      <c r="W214">
        <f t="shared" ref="W214" si="115">W216*W217</f>
        <v>0</v>
      </c>
      <c r="X214">
        <f t="shared" ref="X214" si="116">X216*X217</f>
        <v>0</v>
      </c>
      <c r="Y214">
        <f t="shared" ref="Y214" si="117">Y216*Y217</f>
        <v>0</v>
      </c>
      <c r="Z214">
        <f t="shared" ref="Z214" si="118">Z216*Z217</f>
        <v>0</v>
      </c>
      <c r="AA214">
        <f t="shared" ref="AA214" si="119">AA216*AA217</f>
        <v>0</v>
      </c>
      <c r="AB214">
        <f t="shared" ref="AB214" si="120">AB216*AB217</f>
        <v>0</v>
      </c>
      <c r="AC214">
        <f t="shared" ref="AC214" si="121">AC216*AC217</f>
        <v>0</v>
      </c>
      <c r="AD214">
        <f t="shared" ref="AD214" si="122">AD216*AD217</f>
        <v>0</v>
      </c>
      <c r="AE214">
        <f t="shared" ref="AE214" si="123">AE216*AE217</f>
        <v>0</v>
      </c>
      <c r="AF214">
        <f t="shared" ref="AF214" si="124">AF216*AF217</f>
        <v>0</v>
      </c>
      <c r="AG214">
        <f t="shared" ref="AG214" si="125">AG216*AG217</f>
        <v>0</v>
      </c>
      <c r="AH214">
        <f t="shared" ref="AH214" si="126">AH216*AH217</f>
        <v>0</v>
      </c>
      <c r="AI214">
        <f t="shared" ref="AI214" si="127">AI216*AI217</f>
        <v>0</v>
      </c>
      <c r="AJ214">
        <f t="shared" ref="AJ214" si="128">AJ216*AJ217</f>
        <v>0</v>
      </c>
      <c r="AK214">
        <f t="shared" ref="AK214" si="129">AK216*AK217</f>
        <v>0</v>
      </c>
      <c r="AL214"/>
    </row>
    <row r="215" spans="1:38" ht="12" hidden="1" customHeight="1" x14ac:dyDescent="0.25">
      <c r="A215">
        <f t="shared" si="110"/>
        <v>0</v>
      </c>
      <c r="B215"/>
      <c r="C215"/>
      <c r="D215"/>
      <c r="E215">
        <f t="shared" si="41"/>
        <v>45</v>
      </c>
      <c r="F215">
        <v>0</v>
      </c>
      <c r="G215">
        <v>0</v>
      </c>
      <c r="H215">
        <v>0</v>
      </c>
      <c r="I215">
        <v>0</v>
      </c>
      <c r="J215">
        <v>0</v>
      </c>
      <c r="K215">
        <v>0</v>
      </c>
      <c r="L215"/>
      <c r="M215"/>
      <c r="N215"/>
      <c r="O215"/>
      <c r="P215">
        <f t="shared" si="39"/>
        <v>0</v>
      </c>
      <c r="Q215"/>
      <c r="R215"/>
      <c r="S215"/>
      <c r="T215"/>
      <c r="U215"/>
      <c r="V215"/>
      <c r="W215"/>
      <c r="X215"/>
      <c r="Y215"/>
      <c r="Z215"/>
      <c r="AA215"/>
      <c r="AB215"/>
      <c r="AC215"/>
      <c r="AD215"/>
      <c r="AE215"/>
      <c r="AF215"/>
      <c r="AG215"/>
      <c r="AH215"/>
      <c r="AI215"/>
      <c r="AJ215"/>
      <c r="AK215"/>
      <c r="AL215"/>
    </row>
    <row r="216" spans="1:38" ht="12" hidden="1" customHeight="1" x14ac:dyDescent="0.25">
      <c r="A216">
        <f t="shared" si="110"/>
        <v>0</v>
      </c>
      <c r="B216"/>
      <c r="C216"/>
      <c r="D216"/>
      <c r="E216">
        <f t="shared" si="41"/>
        <v>46</v>
      </c>
      <c r="F216">
        <v>0</v>
      </c>
      <c r="G216">
        <v>0</v>
      </c>
      <c r="H216">
        <v>0</v>
      </c>
      <c r="I216">
        <v>0</v>
      </c>
      <c r="J216">
        <v>0</v>
      </c>
      <c r="K216">
        <v>0</v>
      </c>
      <c r="L216"/>
      <c r="M216"/>
      <c r="N216">
        <f>SUMIF($S$5:$AB$5,N$5,S216:AB216)</f>
        <v>0</v>
      </c>
      <c r="O216"/>
      <c r="P216">
        <f t="shared" si="39"/>
        <v>0</v>
      </c>
      <c r="Q216"/>
      <c r="R216"/>
      <c r="S216"/>
      <c r="T216"/>
      <c r="U216"/>
      <c r="V216"/>
      <c r="W216"/>
      <c r="X216"/>
      <c r="Y216"/>
      <c r="Z216"/>
      <c r="AA216"/>
      <c r="AB216"/>
      <c r="AC216"/>
      <c r="AD216"/>
      <c r="AE216"/>
      <c r="AF216"/>
      <c r="AG216"/>
      <c r="AH216"/>
      <c r="AI216"/>
      <c r="AJ216"/>
      <c r="AK216"/>
      <c r="AL216"/>
    </row>
    <row r="217" spans="1:38" ht="12" hidden="1" customHeight="1" x14ac:dyDescent="0.25">
      <c r="A217">
        <f t="shared" si="110"/>
        <v>0</v>
      </c>
      <c r="B217"/>
      <c r="C217"/>
      <c r="D217"/>
      <c r="E217">
        <f t="shared" si="41"/>
        <v>47</v>
      </c>
      <c r="F217">
        <v>559.30171862751229</v>
      </c>
      <c r="G217">
        <v>1718.4120967551228</v>
      </c>
      <c r="H217">
        <v>3916.9777969668926</v>
      </c>
      <c r="I217">
        <v>299.15295167698292</v>
      </c>
      <c r="J217">
        <v>497.86807630497736</v>
      </c>
      <c r="K217">
        <v>3063.2612662810693</v>
      </c>
      <c r="L217"/>
      <c r="M217"/>
      <c r="N217">
        <f>SUMIF($S$5:$AB$5,N$5,S217:AB217)</f>
        <v>4.3</v>
      </c>
      <c r="O217"/>
      <c r="P217">
        <f t="shared" si="39"/>
        <v>1675.828984435426</v>
      </c>
      <c r="Q217"/>
      <c r="R217"/>
      <c r="S217">
        <f>S$87</f>
        <v>4.3</v>
      </c>
      <c r="T217">
        <f t="shared" ref="T217:AK217" si="130">T$87</f>
        <v>4.3</v>
      </c>
      <c r="U217">
        <f t="shared" si="130"/>
        <v>4.3</v>
      </c>
      <c r="V217">
        <f t="shared" si="130"/>
        <v>4.3</v>
      </c>
      <c r="W217">
        <f t="shared" si="130"/>
        <v>4.3</v>
      </c>
      <c r="X217">
        <f t="shared" si="130"/>
        <v>4.3</v>
      </c>
      <c r="Y217">
        <f t="shared" si="130"/>
        <v>4.3</v>
      </c>
      <c r="Z217">
        <f t="shared" si="130"/>
        <v>4.3</v>
      </c>
      <c r="AA217">
        <f t="shared" si="130"/>
        <v>4.3</v>
      </c>
      <c r="AB217">
        <f t="shared" si="130"/>
        <v>4.3</v>
      </c>
      <c r="AC217">
        <f t="shared" si="130"/>
        <v>4.3</v>
      </c>
      <c r="AD217">
        <f t="shared" si="130"/>
        <v>4.3</v>
      </c>
      <c r="AE217">
        <f t="shared" si="130"/>
        <v>4.3</v>
      </c>
      <c r="AF217">
        <f t="shared" si="130"/>
        <v>4.3</v>
      </c>
      <c r="AG217">
        <f t="shared" si="130"/>
        <v>4.3</v>
      </c>
      <c r="AH217">
        <f t="shared" si="130"/>
        <v>4.3</v>
      </c>
      <c r="AI217">
        <f t="shared" si="130"/>
        <v>4.3</v>
      </c>
      <c r="AJ217">
        <f t="shared" si="130"/>
        <v>4.3</v>
      </c>
      <c r="AK217">
        <f t="shared" si="130"/>
        <v>4.3</v>
      </c>
      <c r="AL217"/>
    </row>
    <row r="218" spans="1:38" ht="12" hidden="1" customHeight="1" x14ac:dyDescent="0.25">
      <c r="A218">
        <f t="shared" si="110"/>
        <v>0</v>
      </c>
      <c r="B218"/>
      <c r="C218"/>
      <c r="D218"/>
      <c r="E218">
        <f t="shared" si="41"/>
        <v>48</v>
      </c>
      <c r="F218">
        <v>0</v>
      </c>
      <c r="G218">
        <v>0</v>
      </c>
      <c r="H218">
        <v>0</v>
      </c>
      <c r="I218">
        <v>0</v>
      </c>
      <c r="J218">
        <v>0</v>
      </c>
      <c r="K218">
        <v>0</v>
      </c>
      <c r="L218"/>
      <c r="M218"/>
      <c r="N218"/>
      <c r="O218"/>
      <c r="P218">
        <f t="shared" si="39"/>
        <v>0</v>
      </c>
      <c r="Q218"/>
      <c r="R218"/>
      <c r="S218"/>
      <c r="T218"/>
      <c r="U218"/>
      <c r="V218"/>
      <c r="W218"/>
      <c r="X218"/>
      <c r="Y218"/>
      <c r="Z218"/>
      <c r="AA218"/>
      <c r="AB218"/>
      <c r="AC218"/>
      <c r="AD218"/>
      <c r="AE218"/>
      <c r="AF218"/>
      <c r="AG218"/>
      <c r="AH218"/>
      <c r="AI218"/>
      <c r="AJ218"/>
      <c r="AK218"/>
      <c r="AL218"/>
    </row>
    <row r="219" spans="1:38" ht="12" hidden="1" customHeight="1" x14ac:dyDescent="0.25">
      <c r="A219">
        <f t="shared" si="110"/>
        <v>0</v>
      </c>
      <c r="B219"/>
      <c r="C219"/>
      <c r="D219"/>
      <c r="E219">
        <f t="shared" si="41"/>
        <v>49</v>
      </c>
      <c r="F219">
        <v>22286.478340322297</v>
      </c>
      <c r="G219">
        <v>35450.408223312988</v>
      </c>
      <c r="H219">
        <v>24209.698420253451</v>
      </c>
      <c r="I219">
        <v>6096.1677686095009</v>
      </c>
      <c r="J219">
        <v>36275.527123235122</v>
      </c>
      <c r="K219">
        <v>50500.480171468887</v>
      </c>
      <c r="L219"/>
      <c r="M219"/>
      <c r="N219">
        <f>SUMIF($S$5:$AB$5,N$5,S219:AB219)</f>
        <v>59.824558735156238</v>
      </c>
      <c r="O219"/>
      <c r="P219">
        <f t="shared" si="39"/>
        <v>29136.460007867045</v>
      </c>
      <c r="Q219"/>
      <c r="R219"/>
      <c r="S219">
        <f>S221</f>
        <v>53.935000000000002</v>
      </c>
      <c r="T219">
        <f t="shared" ref="T219:AK219" si="131">T221</f>
        <v>55.553049999999999</v>
      </c>
      <c r="U219">
        <f t="shared" si="131"/>
        <v>56.941876249999993</v>
      </c>
      <c r="V219">
        <f t="shared" si="131"/>
        <v>58.365423156249996</v>
      </c>
      <c r="W219">
        <f t="shared" si="131"/>
        <v>59.824558735156238</v>
      </c>
      <c r="X219">
        <f t="shared" si="131"/>
        <v>61.320172703535142</v>
      </c>
      <c r="Y219">
        <f t="shared" si="131"/>
        <v>62.853177021123514</v>
      </c>
      <c r="Z219">
        <f t="shared" si="131"/>
        <v>64.424506446651606</v>
      </c>
      <c r="AA219">
        <f t="shared" si="131"/>
        <v>66.035119107817891</v>
      </c>
      <c r="AB219">
        <f t="shared" si="131"/>
        <v>67.685997085513335</v>
      </c>
      <c r="AC219">
        <f t="shared" si="131"/>
        <v>69.378147012651155</v>
      </c>
      <c r="AD219">
        <f t="shared" si="131"/>
        <v>71.112600687967429</v>
      </c>
      <c r="AE219">
        <f t="shared" si="131"/>
        <v>72.890415705166617</v>
      </c>
      <c r="AF219">
        <f t="shared" si="131"/>
        <v>74.712676097795779</v>
      </c>
      <c r="AG219">
        <f t="shared" si="131"/>
        <v>76.580493000240665</v>
      </c>
      <c r="AH219">
        <f t="shared" si="131"/>
        <v>78.49500532524668</v>
      </c>
      <c r="AI219">
        <f t="shared" si="131"/>
        <v>80.457380458377827</v>
      </c>
      <c r="AJ219">
        <f t="shared" si="131"/>
        <v>82.468814969837268</v>
      </c>
      <c r="AK219">
        <f t="shared" si="131"/>
        <v>84.530535344083191</v>
      </c>
      <c r="AL219"/>
    </row>
    <row r="220" spans="1:38" ht="12" hidden="1" customHeight="1" x14ac:dyDescent="0.25">
      <c r="A220">
        <f t="shared" si="110"/>
        <v>0</v>
      </c>
      <c r="B220"/>
      <c r="C220"/>
      <c r="D220"/>
      <c r="E220">
        <f t="shared" si="41"/>
        <v>50</v>
      </c>
      <c r="F220">
        <v>0</v>
      </c>
      <c r="G220">
        <v>0</v>
      </c>
      <c r="H220">
        <v>0</v>
      </c>
      <c r="I220">
        <v>0</v>
      </c>
      <c r="J220">
        <v>0</v>
      </c>
      <c r="K220">
        <v>0</v>
      </c>
      <c r="L220"/>
      <c r="M220"/>
      <c r="N220"/>
      <c r="O220"/>
      <c r="P220">
        <f t="shared" si="39"/>
        <v>0</v>
      </c>
      <c r="Q220"/>
      <c r="R220"/>
      <c r="S220"/>
      <c r="T220"/>
      <c r="U220"/>
      <c r="V220"/>
      <c r="W220"/>
      <c r="X220"/>
      <c r="Y220"/>
      <c r="Z220"/>
      <c r="AA220"/>
      <c r="AB220"/>
      <c r="AC220"/>
      <c r="AD220"/>
      <c r="AE220"/>
      <c r="AF220"/>
      <c r="AG220"/>
      <c r="AH220"/>
      <c r="AI220"/>
      <c r="AJ220"/>
      <c r="AK220"/>
      <c r="AL220"/>
    </row>
    <row r="221" spans="1:38" ht="12" hidden="1" customHeight="1" x14ac:dyDescent="0.25">
      <c r="A221">
        <f t="shared" si="110"/>
        <v>0</v>
      </c>
      <c r="B221"/>
      <c r="C221"/>
      <c r="D221"/>
      <c r="E221">
        <f t="shared" si="41"/>
        <v>51</v>
      </c>
      <c r="F221">
        <v>2534.7326143002647</v>
      </c>
      <c r="G221">
        <v>22121.481662497437</v>
      </c>
      <c r="H221">
        <v>12413.726251558026</v>
      </c>
      <c r="I221">
        <v>21367.823967952929</v>
      </c>
      <c r="J221">
        <v>51169.839641364277</v>
      </c>
      <c r="K221">
        <v>35871.457468607921</v>
      </c>
      <c r="L221"/>
      <c r="M221"/>
      <c r="N221">
        <f>SUMIF($S$5:$AB$5,N$5,S221:AB221)</f>
        <v>59.824558735156238</v>
      </c>
      <c r="O221"/>
      <c r="P221">
        <f t="shared" si="39"/>
        <v>24246.510267713475</v>
      </c>
      <c r="Q221"/>
      <c r="R221"/>
      <c r="S221">
        <f>S222*S223/10^6</f>
        <v>53.935000000000002</v>
      </c>
      <c r="T221">
        <f t="shared" ref="T221" si="132">T222*T223/10^6</f>
        <v>55.553049999999999</v>
      </c>
      <c r="U221">
        <f t="shared" ref="U221" si="133">U222*U223/10^6</f>
        <v>56.941876249999993</v>
      </c>
      <c r="V221">
        <f t="shared" ref="V221" si="134">V222*V223/10^6</f>
        <v>58.365423156249996</v>
      </c>
      <c r="W221">
        <f t="shared" ref="W221" si="135">W222*W223/10^6</f>
        <v>59.824558735156238</v>
      </c>
      <c r="X221">
        <f t="shared" ref="X221" si="136">X222*X223/10^6</f>
        <v>61.320172703535142</v>
      </c>
      <c r="Y221">
        <f t="shared" ref="Y221" si="137">Y222*Y223/10^6</f>
        <v>62.853177021123514</v>
      </c>
      <c r="Z221">
        <f t="shared" ref="Z221" si="138">Z222*Z223/10^6</f>
        <v>64.424506446651606</v>
      </c>
      <c r="AA221">
        <f t="shared" ref="AA221" si="139">AA222*AA223/10^6</f>
        <v>66.035119107817891</v>
      </c>
      <c r="AB221">
        <f t="shared" ref="AB221" si="140">AB222*AB223/10^6</f>
        <v>67.685997085513335</v>
      </c>
      <c r="AC221">
        <f t="shared" ref="AC221" si="141">AC222*AC223/10^6</f>
        <v>69.378147012651155</v>
      </c>
      <c r="AD221">
        <f t="shared" ref="AD221" si="142">AD222*AD223/10^6</f>
        <v>71.112600687967429</v>
      </c>
      <c r="AE221">
        <f t="shared" ref="AE221" si="143">AE222*AE223/10^6</f>
        <v>72.890415705166617</v>
      </c>
      <c r="AF221">
        <f t="shared" ref="AF221" si="144">AF222*AF223/10^6</f>
        <v>74.712676097795779</v>
      </c>
      <c r="AG221">
        <f t="shared" ref="AG221" si="145">AG222*AG223/10^6</f>
        <v>76.580493000240665</v>
      </c>
      <c r="AH221">
        <f t="shared" ref="AH221" si="146">AH222*AH223/10^6</f>
        <v>78.49500532524668</v>
      </c>
      <c r="AI221">
        <f t="shared" ref="AI221" si="147">AI222*AI223/10^6</f>
        <v>80.457380458377827</v>
      </c>
      <c r="AJ221">
        <f t="shared" ref="AJ221" si="148">AJ222*AJ223/10^6</f>
        <v>82.468814969837268</v>
      </c>
      <c r="AK221">
        <f t="shared" ref="AK221" si="149">AK222*AK223/10^6</f>
        <v>84.530535344083191</v>
      </c>
      <c r="AL221"/>
    </row>
    <row r="222" spans="1:38" ht="12" hidden="1" customHeight="1" x14ac:dyDescent="0.25">
      <c r="A222">
        <f t="shared" si="110"/>
        <v>0</v>
      </c>
      <c r="B222"/>
      <c r="C222"/>
      <c r="D222"/>
      <c r="E222">
        <f t="shared" si="41"/>
        <v>52</v>
      </c>
      <c r="F222">
        <v>125458.68511982336</v>
      </c>
      <c r="G222">
        <v>401420.17724998324</v>
      </c>
      <c r="H222">
        <v>369581.9978140833</v>
      </c>
      <c r="I222">
        <v>434494.49025514419</v>
      </c>
      <c r="J222">
        <v>402910.58532437781</v>
      </c>
      <c r="K222">
        <v>416879.70664743875</v>
      </c>
      <c r="L222"/>
      <c r="M222"/>
      <c r="N222">
        <f>SUMIF($S$5:$AB$5,N$5,S222:AB222)</f>
        <v>520.21355421874989</v>
      </c>
      <c r="O222"/>
      <c r="P222">
        <f t="shared" si="39"/>
        <v>358457.6070684751</v>
      </c>
      <c r="Q222"/>
      <c r="R222"/>
      <c r="S222">
        <f>S$94</f>
        <v>469</v>
      </c>
      <c r="T222">
        <f t="shared" ref="T222:AK222" si="150">T$94</f>
        <v>483.07</v>
      </c>
      <c r="U222">
        <f t="shared" si="150"/>
        <v>495.14674999999994</v>
      </c>
      <c r="V222">
        <f t="shared" si="150"/>
        <v>507.52541874999991</v>
      </c>
      <c r="W222">
        <f t="shared" si="150"/>
        <v>520.21355421874989</v>
      </c>
      <c r="X222">
        <f t="shared" si="150"/>
        <v>533.21889307421861</v>
      </c>
      <c r="Y222">
        <f t="shared" si="150"/>
        <v>546.54936540107406</v>
      </c>
      <c r="Z222">
        <f t="shared" si="150"/>
        <v>560.21309953610091</v>
      </c>
      <c r="AA222">
        <f t="shared" si="150"/>
        <v>574.2184270245034</v>
      </c>
      <c r="AB222">
        <f t="shared" si="150"/>
        <v>588.57388770011596</v>
      </c>
      <c r="AC222">
        <f t="shared" si="150"/>
        <v>603.28823489261879</v>
      </c>
      <c r="AD222">
        <f t="shared" si="150"/>
        <v>618.37044076493419</v>
      </c>
      <c r="AE222">
        <f t="shared" si="150"/>
        <v>633.82970178405753</v>
      </c>
      <c r="AF222">
        <f t="shared" si="150"/>
        <v>649.67544432865895</v>
      </c>
      <c r="AG222">
        <f t="shared" si="150"/>
        <v>665.91733043687532</v>
      </c>
      <c r="AH222">
        <f t="shared" si="150"/>
        <v>682.56526369779715</v>
      </c>
      <c r="AI222">
        <f t="shared" si="150"/>
        <v>699.62939529024197</v>
      </c>
      <c r="AJ222">
        <f t="shared" si="150"/>
        <v>717.12013017249797</v>
      </c>
      <c r="AK222">
        <f t="shared" si="150"/>
        <v>735.0481334268103</v>
      </c>
      <c r="AL222"/>
    </row>
    <row r="223" spans="1:38" ht="12" hidden="1" customHeight="1" x14ac:dyDescent="0.25">
      <c r="A223">
        <f t="shared" si="110"/>
        <v>0</v>
      </c>
      <c r="B223"/>
      <c r="C223"/>
      <c r="D223"/>
      <c r="E223">
        <f t="shared" si="41"/>
        <v>53</v>
      </c>
      <c r="F223">
        <v>102251297.9645831</v>
      </c>
      <c r="G223">
        <v>94064662.043680355</v>
      </c>
      <c r="H223">
        <v>64295172.62690042</v>
      </c>
      <c r="I223">
        <v>43013443.388970889</v>
      </c>
      <c r="J223">
        <v>65417968.850749686</v>
      </c>
      <c r="K223">
        <v>89250595.614500836</v>
      </c>
      <c r="L223"/>
      <c r="M223"/>
      <c r="N223">
        <f>SUMIF($S$5:$AB$5,N$5,S223:AB223)</f>
        <v>115000</v>
      </c>
      <c r="O223"/>
      <c r="P223">
        <f t="shared" si="39"/>
        <v>76382190.081564218</v>
      </c>
      <c r="Q223"/>
      <c r="R223"/>
      <c r="S223">
        <v>115000</v>
      </c>
      <c r="T223">
        <v>115000</v>
      </c>
      <c r="U223">
        <v>115000</v>
      </c>
      <c r="V223">
        <v>115000</v>
      </c>
      <c r="W223">
        <v>115000</v>
      </c>
      <c r="X223">
        <v>115000</v>
      </c>
      <c r="Y223">
        <v>115000</v>
      </c>
      <c r="Z223">
        <v>115000</v>
      </c>
      <c r="AA223">
        <v>115000</v>
      </c>
      <c r="AB223">
        <v>115000</v>
      </c>
      <c r="AC223">
        <v>115000</v>
      </c>
      <c r="AD223">
        <v>115000</v>
      </c>
      <c r="AE223">
        <v>115000</v>
      </c>
      <c r="AF223">
        <v>115000</v>
      </c>
      <c r="AG223">
        <v>115000</v>
      </c>
      <c r="AH223">
        <v>115000</v>
      </c>
      <c r="AI223">
        <v>115000</v>
      </c>
      <c r="AJ223">
        <v>115000</v>
      </c>
      <c r="AK223">
        <v>115000</v>
      </c>
      <c r="AL223"/>
    </row>
    <row r="224" spans="1:38" ht="12" hidden="1" customHeight="1" x14ac:dyDescent="0.25">
      <c r="A224">
        <f t="shared" si="110"/>
        <v>0</v>
      </c>
      <c r="B224"/>
      <c r="C224"/>
      <c r="D224"/>
      <c r="E224">
        <f t="shared" si="41"/>
        <v>54</v>
      </c>
      <c r="F224">
        <v>0</v>
      </c>
      <c r="G224">
        <v>0</v>
      </c>
      <c r="H224">
        <v>0</v>
      </c>
      <c r="I224">
        <v>0</v>
      </c>
      <c r="J224">
        <v>0</v>
      </c>
      <c r="K224">
        <v>0</v>
      </c>
      <c r="L224"/>
      <c r="M224"/>
      <c r="N224"/>
      <c r="O224"/>
      <c r="P224">
        <f t="shared" si="39"/>
        <v>0</v>
      </c>
      <c r="Q224"/>
      <c r="R224"/>
      <c r="S224"/>
      <c r="T224"/>
      <c r="U224"/>
      <c r="V224"/>
      <c r="W224"/>
      <c r="X224"/>
      <c r="Y224"/>
      <c r="Z224"/>
      <c r="AA224"/>
      <c r="AB224"/>
      <c r="AC224"/>
      <c r="AD224"/>
      <c r="AE224"/>
      <c r="AF224"/>
      <c r="AG224"/>
      <c r="AH224"/>
      <c r="AI224"/>
      <c r="AJ224"/>
      <c r="AK224"/>
      <c r="AL224"/>
    </row>
    <row r="225" spans="1:38" ht="12" hidden="1" customHeight="1" x14ac:dyDescent="0.25">
      <c r="A225">
        <f t="shared" si="110"/>
        <v>0</v>
      </c>
      <c r="B225"/>
      <c r="C225"/>
      <c r="D225"/>
      <c r="E225">
        <f t="shared" si="41"/>
        <v>55</v>
      </c>
      <c r="F225">
        <v>73589.531514812581</v>
      </c>
      <c r="G225">
        <v>6719.8540242617219</v>
      </c>
      <c r="H225">
        <v>33276.188598990295</v>
      </c>
      <c r="I225">
        <v>3739.8547838530776</v>
      </c>
      <c r="J225">
        <v>103447.03359127619</v>
      </c>
      <c r="K225">
        <v>5992.5497653260945</v>
      </c>
      <c r="L225"/>
      <c r="M225"/>
      <c r="N225">
        <f>SUMIF($S$5:$AB$5,N$5,S225:AB225)</f>
        <v>122.50377642969868</v>
      </c>
      <c r="O225"/>
      <c r="P225">
        <f t="shared" si="39"/>
        <v>37794.168713086656</v>
      </c>
      <c r="Q225"/>
      <c r="R225"/>
      <c r="S225">
        <f t="shared" ref="S225:AK225" si="151">S227+S241</f>
        <v>110.34635591862869</v>
      </c>
      <c r="T225">
        <f t="shared" si="151"/>
        <v>113.51329633349333</v>
      </c>
      <c r="U225">
        <f t="shared" si="151"/>
        <v>116.60085799376436</v>
      </c>
      <c r="V225">
        <f t="shared" si="151"/>
        <v>119.51587944360847</v>
      </c>
      <c r="W225">
        <f t="shared" si="151"/>
        <v>122.50377642969868</v>
      </c>
      <c r="X225">
        <f t="shared" si="151"/>
        <v>125.56637084044114</v>
      </c>
      <c r="Y225">
        <f t="shared" si="151"/>
        <v>128.70553011145216</v>
      </c>
      <c r="Z225">
        <f t="shared" si="151"/>
        <v>131.92316836423845</v>
      </c>
      <c r="AA225">
        <f t="shared" si="151"/>
        <v>135.22124757334439</v>
      </c>
      <c r="AB225">
        <f t="shared" si="151"/>
        <v>138.60177876267798</v>
      </c>
      <c r="AC225">
        <f t="shared" si="151"/>
        <v>142.06682323174491</v>
      </c>
      <c r="AD225">
        <f t="shared" si="151"/>
        <v>145.6184938125385</v>
      </c>
      <c r="AE225">
        <f t="shared" si="151"/>
        <v>149.25895615785194</v>
      </c>
      <c r="AF225">
        <f t="shared" si="151"/>
        <v>152.99043006179824</v>
      </c>
      <c r="AG225">
        <f t="shared" si="151"/>
        <v>156.81519081334318</v>
      </c>
      <c r="AH225">
        <f t="shared" si="151"/>
        <v>160.73557058367675</v>
      </c>
      <c r="AI225">
        <f t="shared" si="151"/>
        <v>164.75395984826866</v>
      </c>
      <c r="AJ225">
        <f t="shared" si="151"/>
        <v>168.87280884447537</v>
      </c>
      <c r="AK225">
        <f t="shared" si="151"/>
        <v>173.09462906558724</v>
      </c>
      <c r="AL225"/>
    </row>
    <row r="226" spans="1:38" ht="12" hidden="1" customHeight="1" x14ac:dyDescent="0.25">
      <c r="A226">
        <f t="shared" si="110"/>
        <v>0</v>
      </c>
      <c r="B226"/>
      <c r="C226"/>
      <c r="D226"/>
      <c r="E226">
        <f t="shared" si="41"/>
        <v>56</v>
      </c>
      <c r="F226">
        <v>0</v>
      </c>
      <c r="G226">
        <v>0</v>
      </c>
      <c r="H226">
        <v>0</v>
      </c>
      <c r="I226">
        <v>0</v>
      </c>
      <c r="J226">
        <v>0</v>
      </c>
      <c r="K226">
        <v>0</v>
      </c>
      <c r="L226"/>
      <c r="M226"/>
      <c r="N226"/>
      <c r="O226"/>
      <c r="P226">
        <f t="shared" si="39"/>
        <v>0</v>
      </c>
      <c r="Q226"/>
      <c r="R226"/>
      <c r="S226"/>
      <c r="T226"/>
      <c r="U226"/>
      <c r="V226"/>
      <c r="W226"/>
      <c r="X226"/>
      <c r="Y226"/>
      <c r="Z226"/>
      <c r="AA226"/>
      <c r="AB226"/>
      <c r="AC226"/>
      <c r="AD226"/>
      <c r="AE226"/>
      <c r="AF226"/>
      <c r="AG226"/>
      <c r="AH226"/>
      <c r="AI226"/>
      <c r="AJ226"/>
      <c r="AK226"/>
      <c r="AL226"/>
    </row>
    <row r="227" spans="1:38" ht="12" hidden="1" customHeight="1" x14ac:dyDescent="0.25">
      <c r="A227">
        <f t="shared" si="110"/>
        <v>0</v>
      </c>
      <c r="B227"/>
      <c r="C227"/>
      <c r="D227"/>
      <c r="E227">
        <f t="shared" si="41"/>
        <v>57</v>
      </c>
      <c r="F227">
        <v>95281.218692158116</v>
      </c>
      <c r="G227">
        <v>72139.427929225814</v>
      </c>
      <c r="H227">
        <v>80086.090760886509</v>
      </c>
      <c r="I227">
        <v>20600.032032557509</v>
      </c>
      <c r="J227">
        <v>1504.0511493976544</v>
      </c>
      <c r="K227">
        <v>27154.671841822277</v>
      </c>
      <c r="L227"/>
      <c r="M227"/>
      <c r="N227">
        <f>SUMIF($S$5:$AB$5,N$5,S227:AB227)</f>
        <v>122.50377642969868</v>
      </c>
      <c r="O227"/>
      <c r="P227">
        <f t="shared" si="39"/>
        <v>49460.915401007987</v>
      </c>
      <c r="Q227"/>
      <c r="R227"/>
      <c r="S227">
        <f t="shared" ref="S227:AK227" si="152">SUM(S229,S234,S239)</f>
        <v>110.34635591862869</v>
      </c>
      <c r="T227">
        <f t="shared" si="152"/>
        <v>113.51329633349333</v>
      </c>
      <c r="U227">
        <f t="shared" si="152"/>
        <v>116.60085799376436</v>
      </c>
      <c r="V227">
        <f t="shared" si="152"/>
        <v>119.51587944360847</v>
      </c>
      <c r="W227">
        <f t="shared" si="152"/>
        <v>122.50377642969868</v>
      </c>
      <c r="X227">
        <f t="shared" si="152"/>
        <v>125.56637084044114</v>
      </c>
      <c r="Y227">
        <f t="shared" si="152"/>
        <v>128.70553011145216</v>
      </c>
      <c r="Z227">
        <f t="shared" si="152"/>
        <v>131.92316836423845</v>
      </c>
      <c r="AA227">
        <f t="shared" si="152"/>
        <v>135.22124757334439</v>
      </c>
      <c r="AB227">
        <f t="shared" si="152"/>
        <v>138.60177876267798</v>
      </c>
      <c r="AC227">
        <f t="shared" si="152"/>
        <v>142.06682323174491</v>
      </c>
      <c r="AD227">
        <f t="shared" si="152"/>
        <v>145.6184938125385</v>
      </c>
      <c r="AE227">
        <f t="shared" si="152"/>
        <v>149.25895615785194</v>
      </c>
      <c r="AF227">
        <f t="shared" si="152"/>
        <v>152.99043006179824</v>
      </c>
      <c r="AG227">
        <f t="shared" si="152"/>
        <v>156.81519081334318</v>
      </c>
      <c r="AH227">
        <f t="shared" si="152"/>
        <v>160.73557058367675</v>
      </c>
      <c r="AI227">
        <f t="shared" si="152"/>
        <v>164.75395984826866</v>
      </c>
      <c r="AJ227">
        <f t="shared" si="152"/>
        <v>168.87280884447537</v>
      </c>
      <c r="AK227">
        <f t="shared" si="152"/>
        <v>173.09462906558724</v>
      </c>
      <c r="AL227"/>
    </row>
    <row r="228" spans="1:38" ht="12" hidden="1" customHeight="1" x14ac:dyDescent="0.25">
      <c r="A228">
        <f t="shared" si="110"/>
        <v>0</v>
      </c>
      <c r="B228"/>
      <c r="C228"/>
      <c r="D228"/>
      <c r="E228">
        <f t="shared" si="41"/>
        <v>58</v>
      </c>
      <c r="F228">
        <v>0</v>
      </c>
      <c r="G228">
        <v>0</v>
      </c>
      <c r="H228">
        <v>0</v>
      </c>
      <c r="I228">
        <v>0</v>
      </c>
      <c r="J228">
        <v>0</v>
      </c>
      <c r="K228">
        <v>0</v>
      </c>
      <c r="L228"/>
      <c r="M228"/>
      <c r="N228"/>
      <c r="O228"/>
      <c r="P228">
        <f t="shared" si="39"/>
        <v>0</v>
      </c>
      <c r="Q228"/>
      <c r="R228"/>
      <c r="S228"/>
      <c r="T228"/>
      <c r="U228"/>
      <c r="V228"/>
      <c r="W228"/>
      <c r="X228"/>
      <c r="Y228"/>
      <c r="Z228"/>
      <c r="AA228"/>
      <c r="AB228"/>
      <c r="AC228"/>
      <c r="AD228"/>
      <c r="AE228"/>
      <c r="AF228"/>
      <c r="AG228"/>
      <c r="AH228"/>
      <c r="AI228"/>
      <c r="AJ228"/>
      <c r="AK228"/>
      <c r="AL228"/>
    </row>
    <row r="229" spans="1:38" ht="12" hidden="1" customHeight="1" x14ac:dyDescent="0.25">
      <c r="A229">
        <f t="shared" si="110"/>
        <v>0</v>
      </c>
      <c r="B229"/>
      <c r="C229"/>
      <c r="D229"/>
      <c r="E229">
        <f t="shared" si="41"/>
        <v>59</v>
      </c>
      <c r="F229">
        <v>0</v>
      </c>
      <c r="G229">
        <v>0</v>
      </c>
      <c r="H229">
        <v>0</v>
      </c>
      <c r="I229">
        <v>0</v>
      </c>
      <c r="J229">
        <v>0</v>
      </c>
      <c r="K229">
        <v>0</v>
      </c>
      <c r="L229"/>
      <c r="M229"/>
      <c r="N229">
        <f>SUMIF($S$5:$AB$5,N$5,S229:AB229)</f>
        <v>0</v>
      </c>
      <c r="O229"/>
      <c r="P229">
        <f t="shared" si="39"/>
        <v>0</v>
      </c>
      <c r="Q229"/>
      <c r="R229"/>
      <c r="S229">
        <f>S231*S232</f>
        <v>0</v>
      </c>
      <c r="T229">
        <f t="shared" ref="T229" si="153">T231*T232</f>
        <v>0</v>
      </c>
      <c r="U229">
        <f t="shared" ref="U229" si="154">U231*U232</f>
        <v>0</v>
      </c>
      <c r="V229">
        <f t="shared" ref="V229" si="155">V231*V232</f>
        <v>0</v>
      </c>
      <c r="W229">
        <f t="shared" ref="W229" si="156">W231*W232</f>
        <v>0</v>
      </c>
      <c r="X229">
        <f t="shared" ref="X229" si="157">X231*X232</f>
        <v>0</v>
      </c>
      <c r="Y229">
        <f t="shared" ref="Y229" si="158">Y231*Y232</f>
        <v>0</v>
      </c>
      <c r="Z229">
        <f t="shared" ref="Z229" si="159">Z231*Z232</f>
        <v>0</v>
      </c>
      <c r="AA229">
        <f t="shared" ref="AA229" si="160">AA231*AA232</f>
        <v>0</v>
      </c>
      <c r="AB229">
        <f t="shared" ref="AB229" si="161">AB231*AB232</f>
        <v>0</v>
      </c>
      <c r="AC229">
        <f t="shared" ref="AC229" si="162">AC231*AC232</f>
        <v>0</v>
      </c>
      <c r="AD229">
        <f t="shared" ref="AD229" si="163">AD231*AD232</f>
        <v>0</v>
      </c>
      <c r="AE229">
        <f t="shared" ref="AE229" si="164">AE231*AE232</f>
        <v>0</v>
      </c>
      <c r="AF229">
        <f t="shared" ref="AF229" si="165">AF231*AF232</f>
        <v>0</v>
      </c>
      <c r="AG229">
        <f t="shared" ref="AG229" si="166">AG231*AG232</f>
        <v>0</v>
      </c>
      <c r="AH229">
        <f t="shared" ref="AH229" si="167">AH231*AH232</f>
        <v>0</v>
      </c>
      <c r="AI229">
        <f t="shared" ref="AI229" si="168">AI231*AI232</f>
        <v>0</v>
      </c>
      <c r="AJ229">
        <f t="shared" ref="AJ229" si="169">AJ231*AJ232</f>
        <v>0</v>
      </c>
      <c r="AK229">
        <f t="shared" ref="AK229" si="170">AK231*AK232</f>
        <v>0</v>
      </c>
      <c r="AL229"/>
    </row>
    <row r="230" spans="1:38" ht="12" hidden="1" customHeight="1" x14ac:dyDescent="0.25">
      <c r="A230">
        <f t="shared" si="110"/>
        <v>0</v>
      </c>
      <c r="B230"/>
      <c r="C230"/>
      <c r="D230"/>
      <c r="E230">
        <f t="shared" si="41"/>
        <v>60</v>
      </c>
      <c r="F230">
        <v>0</v>
      </c>
      <c r="G230">
        <v>0</v>
      </c>
      <c r="H230">
        <v>0</v>
      </c>
      <c r="I230">
        <v>0</v>
      </c>
      <c r="J230">
        <v>0</v>
      </c>
      <c r="K230">
        <v>0</v>
      </c>
      <c r="L230"/>
      <c r="M230"/>
      <c r="N230"/>
      <c r="O230"/>
      <c r="P230">
        <f t="shared" si="39"/>
        <v>0</v>
      </c>
      <c r="Q230"/>
      <c r="R230"/>
      <c r="S230"/>
      <c r="T230"/>
      <c r="U230"/>
      <c r="V230"/>
      <c r="W230"/>
      <c r="X230"/>
      <c r="Y230"/>
      <c r="Z230"/>
      <c r="AA230"/>
      <c r="AB230"/>
      <c r="AC230"/>
      <c r="AD230"/>
      <c r="AE230"/>
      <c r="AF230"/>
      <c r="AG230"/>
      <c r="AH230"/>
      <c r="AI230"/>
      <c r="AJ230"/>
      <c r="AK230"/>
      <c r="AL230"/>
    </row>
    <row r="231" spans="1:38" ht="12" hidden="1" customHeight="1" x14ac:dyDescent="0.25">
      <c r="A231">
        <f t="shared" si="110"/>
        <v>0</v>
      </c>
      <c r="B231"/>
      <c r="C231"/>
      <c r="D231"/>
      <c r="E231">
        <f t="shared" si="41"/>
        <v>61</v>
      </c>
      <c r="F231">
        <v>0</v>
      </c>
      <c r="G231">
        <v>0</v>
      </c>
      <c r="H231">
        <v>0</v>
      </c>
      <c r="I231">
        <v>0</v>
      </c>
      <c r="J231">
        <v>0</v>
      </c>
      <c r="K231">
        <v>0</v>
      </c>
      <c r="L231"/>
      <c r="M231"/>
      <c r="N231">
        <f>SUMIF($S$5:$AB$5,N$5,S231:AB231)</f>
        <v>0</v>
      </c>
      <c r="O231"/>
      <c r="P231">
        <f t="shared" si="39"/>
        <v>0</v>
      </c>
      <c r="Q231"/>
      <c r="R231"/>
      <c r="S231"/>
      <c r="T231"/>
      <c r="U231"/>
      <c r="V231"/>
      <c r="W231"/>
      <c r="X231"/>
      <c r="Y231"/>
      <c r="Z231"/>
      <c r="AA231"/>
      <c r="AB231"/>
      <c r="AC231"/>
      <c r="AD231"/>
      <c r="AE231"/>
      <c r="AF231"/>
      <c r="AG231"/>
      <c r="AH231"/>
      <c r="AI231"/>
      <c r="AJ231"/>
      <c r="AK231"/>
      <c r="AL231"/>
    </row>
    <row r="232" spans="1:38" ht="12" hidden="1" customHeight="1" x14ac:dyDescent="0.25">
      <c r="A232">
        <f t="shared" si="110"/>
        <v>0</v>
      </c>
      <c r="B232"/>
      <c r="C232"/>
      <c r="D232"/>
      <c r="E232">
        <f t="shared" si="41"/>
        <v>62</v>
      </c>
      <c r="F232">
        <v>1232.6737305443469</v>
      </c>
      <c r="G232">
        <v>1045.0389737976839</v>
      </c>
      <c r="H232">
        <v>249.49105791077761</v>
      </c>
      <c r="I232">
        <v>2020.3302236601169</v>
      </c>
      <c r="J232">
        <v>2856.7881178875809</v>
      </c>
      <c r="K232">
        <v>83.164279389556427</v>
      </c>
      <c r="L232"/>
      <c r="M232"/>
      <c r="N232">
        <f>SUMIF($S$5:$AB$5,N$5,S232:AB232)</f>
        <v>3.9</v>
      </c>
      <c r="O232"/>
      <c r="P232">
        <f t="shared" si="39"/>
        <v>1247.9143971983437</v>
      </c>
      <c r="Q232"/>
      <c r="R232"/>
      <c r="S232">
        <f>S$85</f>
        <v>3.9</v>
      </c>
      <c r="T232">
        <f t="shared" ref="T232:AK232" si="171">T$85</f>
        <v>3.9</v>
      </c>
      <c r="U232">
        <f t="shared" si="171"/>
        <v>3.9</v>
      </c>
      <c r="V232">
        <f t="shared" si="171"/>
        <v>3.9</v>
      </c>
      <c r="W232">
        <f t="shared" si="171"/>
        <v>3.9</v>
      </c>
      <c r="X232">
        <f t="shared" si="171"/>
        <v>3.9</v>
      </c>
      <c r="Y232">
        <f t="shared" si="171"/>
        <v>3.9</v>
      </c>
      <c r="Z232">
        <f t="shared" si="171"/>
        <v>3.9</v>
      </c>
      <c r="AA232">
        <f t="shared" si="171"/>
        <v>3.9</v>
      </c>
      <c r="AB232">
        <f t="shared" si="171"/>
        <v>3.9</v>
      </c>
      <c r="AC232">
        <f t="shared" si="171"/>
        <v>3.9</v>
      </c>
      <c r="AD232">
        <f t="shared" si="171"/>
        <v>3.9</v>
      </c>
      <c r="AE232">
        <f t="shared" si="171"/>
        <v>3.9</v>
      </c>
      <c r="AF232">
        <f t="shared" si="171"/>
        <v>3.9</v>
      </c>
      <c r="AG232">
        <f t="shared" si="171"/>
        <v>3.9</v>
      </c>
      <c r="AH232">
        <f t="shared" si="171"/>
        <v>3.9</v>
      </c>
      <c r="AI232">
        <f t="shared" si="171"/>
        <v>3.9</v>
      </c>
      <c r="AJ232">
        <f t="shared" si="171"/>
        <v>3.9</v>
      </c>
      <c r="AK232">
        <f t="shared" si="171"/>
        <v>3.9</v>
      </c>
      <c r="AL232"/>
    </row>
    <row r="233" spans="1:38" ht="12" hidden="1" customHeight="1" x14ac:dyDescent="0.25">
      <c r="A233">
        <f t="shared" si="110"/>
        <v>0</v>
      </c>
      <c r="B233"/>
      <c r="C233"/>
      <c r="D233"/>
      <c r="E233">
        <f t="shared" si="41"/>
        <v>63</v>
      </c>
      <c r="F233">
        <v>0</v>
      </c>
      <c r="G233">
        <v>0</v>
      </c>
      <c r="H233">
        <v>0</v>
      </c>
      <c r="I233">
        <v>0</v>
      </c>
      <c r="J233">
        <v>0</v>
      </c>
      <c r="K233">
        <v>0</v>
      </c>
      <c r="L233"/>
      <c r="M233"/>
      <c r="N233"/>
      <c r="O233"/>
      <c r="P233">
        <f t="shared" si="39"/>
        <v>0</v>
      </c>
      <c r="Q233"/>
      <c r="R233"/>
      <c r="S233"/>
      <c r="T233"/>
      <c r="U233"/>
      <c r="V233"/>
      <c r="W233"/>
      <c r="X233"/>
      <c r="Y233"/>
      <c r="Z233"/>
      <c r="AA233"/>
      <c r="AB233"/>
      <c r="AC233"/>
      <c r="AD233"/>
      <c r="AE233"/>
      <c r="AF233"/>
      <c r="AG233"/>
      <c r="AH233"/>
      <c r="AI233"/>
      <c r="AJ233"/>
      <c r="AK233"/>
      <c r="AL233"/>
    </row>
    <row r="234" spans="1:38" ht="12" hidden="1" customHeight="1" x14ac:dyDescent="0.25">
      <c r="A234">
        <f t="shared" si="110"/>
        <v>0</v>
      </c>
      <c r="B234"/>
      <c r="C234"/>
      <c r="D234"/>
      <c r="E234">
        <f t="shared" si="41"/>
        <v>64</v>
      </c>
      <c r="F234">
        <v>0</v>
      </c>
      <c r="G234">
        <v>0</v>
      </c>
      <c r="H234">
        <v>0</v>
      </c>
      <c r="I234">
        <v>0</v>
      </c>
      <c r="J234">
        <v>0</v>
      </c>
      <c r="K234">
        <v>0</v>
      </c>
      <c r="L234"/>
      <c r="M234"/>
      <c r="N234">
        <f>SUMIF($S$5:$AB$5,N$5,S234:AB234)</f>
        <v>0</v>
      </c>
      <c r="O234"/>
      <c r="P234">
        <f t="shared" si="39"/>
        <v>0</v>
      </c>
      <c r="Q234"/>
      <c r="R234"/>
      <c r="S234">
        <f t="shared" ref="S234:AK234" si="172">S236*S237</f>
        <v>0</v>
      </c>
      <c r="T234">
        <f t="shared" si="172"/>
        <v>0</v>
      </c>
      <c r="U234">
        <f t="shared" si="172"/>
        <v>0</v>
      </c>
      <c r="V234">
        <f t="shared" si="172"/>
        <v>0</v>
      </c>
      <c r="W234">
        <f t="shared" si="172"/>
        <v>0</v>
      </c>
      <c r="X234">
        <f t="shared" si="172"/>
        <v>0</v>
      </c>
      <c r="Y234">
        <f t="shared" si="172"/>
        <v>0</v>
      </c>
      <c r="Z234">
        <f t="shared" si="172"/>
        <v>0</v>
      </c>
      <c r="AA234">
        <f t="shared" si="172"/>
        <v>0</v>
      </c>
      <c r="AB234">
        <f t="shared" si="172"/>
        <v>0</v>
      </c>
      <c r="AC234">
        <f t="shared" si="172"/>
        <v>0</v>
      </c>
      <c r="AD234">
        <f t="shared" si="172"/>
        <v>0</v>
      </c>
      <c r="AE234">
        <f t="shared" si="172"/>
        <v>0</v>
      </c>
      <c r="AF234">
        <f t="shared" si="172"/>
        <v>0</v>
      </c>
      <c r="AG234">
        <f t="shared" si="172"/>
        <v>0</v>
      </c>
      <c r="AH234">
        <f t="shared" si="172"/>
        <v>0</v>
      </c>
      <c r="AI234">
        <f t="shared" si="172"/>
        <v>0</v>
      </c>
      <c r="AJ234">
        <f t="shared" si="172"/>
        <v>0</v>
      </c>
      <c r="AK234">
        <f t="shared" si="172"/>
        <v>0</v>
      </c>
      <c r="AL234"/>
    </row>
    <row r="235" spans="1:38" ht="12" hidden="1" customHeight="1" x14ac:dyDescent="0.25">
      <c r="A235">
        <f t="shared" si="110"/>
        <v>0</v>
      </c>
      <c r="B235"/>
      <c r="C235"/>
      <c r="D235"/>
      <c r="E235">
        <f t="shared" si="41"/>
        <v>65</v>
      </c>
      <c r="F235">
        <v>0</v>
      </c>
      <c r="G235">
        <v>0</v>
      </c>
      <c r="H235">
        <v>0</v>
      </c>
      <c r="I235">
        <v>0</v>
      </c>
      <c r="J235">
        <v>0</v>
      </c>
      <c r="K235">
        <v>0</v>
      </c>
      <c r="L235"/>
      <c r="M235"/>
      <c r="N235"/>
      <c r="O235"/>
      <c r="P235">
        <f t="shared" ref="P235:P298" si="173">AVERAGE(F235:K235)</f>
        <v>0</v>
      </c>
      <c r="Q235"/>
      <c r="R235"/>
      <c r="S235"/>
      <c r="T235"/>
      <c r="U235"/>
      <c r="V235"/>
      <c r="W235"/>
      <c r="X235"/>
      <c r="Y235"/>
      <c r="Z235"/>
      <c r="AA235"/>
      <c r="AB235"/>
      <c r="AC235"/>
      <c r="AD235"/>
      <c r="AE235"/>
      <c r="AF235"/>
      <c r="AG235"/>
      <c r="AH235"/>
      <c r="AI235"/>
      <c r="AJ235"/>
      <c r="AK235"/>
      <c r="AL235"/>
    </row>
    <row r="236" spans="1:38" ht="12" hidden="1" customHeight="1" x14ac:dyDescent="0.25">
      <c r="A236">
        <f t="shared" si="110"/>
        <v>0</v>
      </c>
      <c r="B236"/>
      <c r="C236"/>
      <c r="D236"/>
      <c r="E236">
        <f t="shared" si="41"/>
        <v>66</v>
      </c>
      <c r="F236">
        <v>0</v>
      </c>
      <c r="G236">
        <v>0</v>
      </c>
      <c r="H236">
        <v>0</v>
      </c>
      <c r="I236">
        <v>0</v>
      </c>
      <c r="J236">
        <v>0</v>
      </c>
      <c r="K236">
        <v>0</v>
      </c>
      <c r="L236"/>
      <c r="M236"/>
      <c r="N236">
        <f>SUMIF($S$5:$AB$5,N$5,S236:AB236)</f>
        <v>0</v>
      </c>
      <c r="O236"/>
      <c r="P236">
        <f t="shared" si="173"/>
        <v>0</v>
      </c>
      <c r="Q236"/>
      <c r="R236"/>
      <c r="S236"/>
      <c r="T236"/>
      <c r="U236"/>
      <c r="V236"/>
      <c r="W236"/>
      <c r="X236"/>
      <c r="Y236"/>
      <c r="Z236"/>
      <c r="AA236"/>
      <c r="AB236"/>
      <c r="AC236"/>
      <c r="AD236"/>
      <c r="AE236"/>
      <c r="AF236"/>
      <c r="AG236"/>
      <c r="AH236"/>
      <c r="AI236"/>
      <c r="AJ236"/>
      <c r="AK236"/>
      <c r="AL236"/>
    </row>
    <row r="237" spans="1:38" ht="12" hidden="1" customHeight="1" x14ac:dyDescent="0.25">
      <c r="A237">
        <f t="shared" si="110"/>
        <v>0</v>
      </c>
      <c r="B237"/>
      <c r="C237"/>
      <c r="D237"/>
      <c r="E237">
        <f t="shared" ref="E237:E300" si="174">E236+1</f>
        <v>67</v>
      </c>
      <c r="F237">
        <v>1168.0911831580681</v>
      </c>
      <c r="G237">
        <v>1117.7031858702244</v>
      </c>
      <c r="H237">
        <v>2869.6270429563956</v>
      </c>
      <c r="I237">
        <v>838.32341906346244</v>
      </c>
      <c r="J237">
        <v>458.17638129511045</v>
      </c>
      <c r="K237">
        <v>412.98274649017208</v>
      </c>
      <c r="L237"/>
      <c r="M237"/>
      <c r="N237">
        <f>SUMIF($S$5:$AB$5,N$5,S237:AB237)</f>
        <v>4.3</v>
      </c>
      <c r="O237"/>
      <c r="P237">
        <f t="shared" si="173"/>
        <v>1144.1506598055721</v>
      </c>
      <c r="Q237"/>
      <c r="R237"/>
      <c r="S237">
        <f>S$87</f>
        <v>4.3</v>
      </c>
      <c r="T237">
        <f t="shared" ref="T237:AK237" si="175">T$87</f>
        <v>4.3</v>
      </c>
      <c r="U237">
        <f t="shared" si="175"/>
        <v>4.3</v>
      </c>
      <c r="V237">
        <f t="shared" si="175"/>
        <v>4.3</v>
      </c>
      <c r="W237">
        <f t="shared" si="175"/>
        <v>4.3</v>
      </c>
      <c r="X237">
        <f t="shared" si="175"/>
        <v>4.3</v>
      </c>
      <c r="Y237">
        <f t="shared" si="175"/>
        <v>4.3</v>
      </c>
      <c r="Z237">
        <f t="shared" si="175"/>
        <v>4.3</v>
      </c>
      <c r="AA237">
        <f t="shared" si="175"/>
        <v>4.3</v>
      </c>
      <c r="AB237">
        <f t="shared" si="175"/>
        <v>4.3</v>
      </c>
      <c r="AC237">
        <f t="shared" si="175"/>
        <v>4.3</v>
      </c>
      <c r="AD237">
        <f t="shared" si="175"/>
        <v>4.3</v>
      </c>
      <c r="AE237">
        <f t="shared" si="175"/>
        <v>4.3</v>
      </c>
      <c r="AF237">
        <f t="shared" si="175"/>
        <v>4.3</v>
      </c>
      <c r="AG237">
        <f t="shared" si="175"/>
        <v>4.3</v>
      </c>
      <c r="AH237">
        <f t="shared" si="175"/>
        <v>4.3</v>
      </c>
      <c r="AI237">
        <f t="shared" si="175"/>
        <v>4.3</v>
      </c>
      <c r="AJ237">
        <f t="shared" si="175"/>
        <v>4.3</v>
      </c>
      <c r="AK237">
        <f t="shared" si="175"/>
        <v>4.3</v>
      </c>
      <c r="AL237"/>
    </row>
    <row r="238" spans="1:38" ht="12" hidden="1" customHeight="1" x14ac:dyDescent="0.25">
      <c r="A238">
        <f t="shared" si="110"/>
        <v>0</v>
      </c>
      <c r="B238"/>
      <c r="C238"/>
      <c r="D238"/>
      <c r="E238">
        <f t="shared" si="174"/>
        <v>68</v>
      </c>
      <c r="F238">
        <v>0</v>
      </c>
      <c r="G238">
        <v>0</v>
      </c>
      <c r="H238">
        <v>0</v>
      </c>
      <c r="I238">
        <v>0</v>
      </c>
      <c r="J238">
        <v>0</v>
      </c>
      <c r="K238">
        <v>0</v>
      </c>
      <c r="L238"/>
      <c r="M238"/>
      <c r="N238"/>
      <c r="O238"/>
      <c r="P238">
        <f t="shared" si="173"/>
        <v>0</v>
      </c>
      <c r="Q238"/>
      <c r="R238"/>
      <c r="S238"/>
      <c r="T238"/>
      <c r="U238"/>
      <c r="V238"/>
      <c r="W238"/>
      <c r="X238"/>
      <c r="Y238"/>
      <c r="Z238"/>
      <c r="AA238"/>
      <c r="AB238"/>
      <c r="AC238"/>
      <c r="AD238"/>
      <c r="AE238"/>
      <c r="AF238"/>
      <c r="AG238"/>
      <c r="AH238"/>
      <c r="AI238"/>
      <c r="AJ238"/>
      <c r="AK238"/>
      <c r="AL238"/>
    </row>
    <row r="239" spans="1:38" ht="12" hidden="1" customHeight="1" x14ac:dyDescent="0.25">
      <c r="A239">
        <f t="shared" si="110"/>
        <v>0</v>
      </c>
      <c r="B239"/>
      <c r="C239"/>
      <c r="D239"/>
      <c r="E239">
        <f t="shared" si="174"/>
        <v>69</v>
      </c>
      <c r="F239">
        <v>29394.587187863435</v>
      </c>
      <c r="G239">
        <v>101092.55453585433</v>
      </c>
      <c r="H239">
        <v>76808.581276641271</v>
      </c>
      <c r="I239">
        <v>89300.631014803512</v>
      </c>
      <c r="J239">
        <v>45123.109576022107</v>
      </c>
      <c r="K239">
        <v>105579.15945897425</v>
      </c>
      <c r="L239"/>
      <c r="M239"/>
      <c r="N239">
        <f>SUMIF($S$5:$AB$5,N$5,S239:AB239)</f>
        <v>122.50377642969868</v>
      </c>
      <c r="O239"/>
      <c r="P239">
        <f t="shared" si="173"/>
        <v>74549.770508359827</v>
      </c>
      <c r="Q239"/>
      <c r="R239"/>
      <c r="S239">
        <v>110.34635591862869</v>
      </c>
      <c r="T239">
        <f t="shared" ref="T239:AK239" si="176">S239*(1+T$256)</f>
        <v>113.51329633349333</v>
      </c>
      <c r="U239">
        <f t="shared" si="176"/>
        <v>116.60085799376436</v>
      </c>
      <c r="V239">
        <f t="shared" si="176"/>
        <v>119.51587944360847</v>
      </c>
      <c r="W239">
        <f t="shared" si="176"/>
        <v>122.50377642969868</v>
      </c>
      <c r="X239">
        <f t="shared" si="176"/>
        <v>125.56637084044114</v>
      </c>
      <c r="Y239">
        <f t="shared" si="176"/>
        <v>128.70553011145216</v>
      </c>
      <c r="Z239">
        <f t="shared" si="176"/>
        <v>131.92316836423845</v>
      </c>
      <c r="AA239">
        <f t="shared" si="176"/>
        <v>135.22124757334439</v>
      </c>
      <c r="AB239">
        <f t="shared" si="176"/>
        <v>138.60177876267798</v>
      </c>
      <c r="AC239">
        <f t="shared" si="176"/>
        <v>142.06682323174491</v>
      </c>
      <c r="AD239">
        <f t="shared" si="176"/>
        <v>145.6184938125385</v>
      </c>
      <c r="AE239">
        <f t="shared" si="176"/>
        <v>149.25895615785194</v>
      </c>
      <c r="AF239">
        <f t="shared" si="176"/>
        <v>152.99043006179824</v>
      </c>
      <c r="AG239">
        <f t="shared" si="176"/>
        <v>156.81519081334318</v>
      </c>
      <c r="AH239">
        <f t="shared" si="176"/>
        <v>160.73557058367675</v>
      </c>
      <c r="AI239">
        <f t="shared" si="176"/>
        <v>164.75395984826866</v>
      </c>
      <c r="AJ239">
        <f t="shared" si="176"/>
        <v>168.87280884447537</v>
      </c>
      <c r="AK239">
        <f t="shared" si="176"/>
        <v>173.09462906558724</v>
      </c>
      <c r="AL239"/>
    </row>
    <row r="240" spans="1:38" ht="12" hidden="1" customHeight="1" x14ac:dyDescent="0.25">
      <c r="A240">
        <f t="shared" si="110"/>
        <v>0</v>
      </c>
      <c r="B240"/>
      <c r="C240"/>
      <c r="D240"/>
      <c r="E240">
        <f t="shared" si="174"/>
        <v>70</v>
      </c>
      <c r="F240">
        <v>0</v>
      </c>
      <c r="G240">
        <v>0</v>
      </c>
      <c r="H240">
        <v>0</v>
      </c>
      <c r="I240">
        <v>0</v>
      </c>
      <c r="J240">
        <v>0</v>
      </c>
      <c r="K240">
        <v>0</v>
      </c>
      <c r="L240"/>
      <c r="M240"/>
      <c r="N240"/>
      <c r="O240"/>
      <c r="P240">
        <f t="shared" si="173"/>
        <v>0</v>
      </c>
      <c r="Q240"/>
      <c r="R240"/>
      <c r="S240"/>
      <c r="T240"/>
      <c r="U240"/>
      <c r="V240"/>
      <c r="W240"/>
      <c r="X240"/>
      <c r="Y240"/>
      <c r="Z240"/>
      <c r="AA240"/>
      <c r="AB240"/>
      <c r="AC240"/>
      <c r="AD240"/>
      <c r="AE240"/>
      <c r="AF240"/>
      <c r="AG240"/>
      <c r="AH240"/>
      <c r="AI240"/>
      <c r="AJ240"/>
      <c r="AK240"/>
      <c r="AL240"/>
    </row>
    <row r="241" spans="1:38" ht="12" hidden="1" customHeight="1" x14ac:dyDescent="0.25">
      <c r="A241">
        <f t="shared" si="110"/>
        <v>0</v>
      </c>
      <c r="B241"/>
      <c r="C241"/>
      <c r="D241"/>
      <c r="E241">
        <f t="shared" si="174"/>
        <v>71</v>
      </c>
      <c r="F241">
        <v>0</v>
      </c>
      <c r="G241">
        <v>0</v>
      </c>
      <c r="H241">
        <v>0</v>
      </c>
      <c r="I241">
        <v>0</v>
      </c>
      <c r="J241">
        <v>0</v>
      </c>
      <c r="K241">
        <v>0</v>
      </c>
      <c r="L241"/>
      <c r="M241"/>
      <c r="N241"/>
      <c r="O241"/>
      <c r="P241">
        <f t="shared" si="173"/>
        <v>0</v>
      </c>
      <c r="Q241"/>
      <c r="R241"/>
      <c r="S241">
        <f>SUM(S243,S248,S253)</f>
        <v>0</v>
      </c>
      <c r="T241">
        <f t="shared" ref="T241:AK241" si="177">SUM(T243,T248,T253)</f>
        <v>0</v>
      </c>
      <c r="U241">
        <f t="shared" si="177"/>
        <v>0</v>
      </c>
      <c r="V241">
        <f t="shared" si="177"/>
        <v>0</v>
      </c>
      <c r="W241">
        <f t="shared" si="177"/>
        <v>0</v>
      </c>
      <c r="X241">
        <f t="shared" si="177"/>
        <v>0</v>
      </c>
      <c r="Y241">
        <f t="shared" si="177"/>
        <v>0</v>
      </c>
      <c r="Z241">
        <f t="shared" si="177"/>
        <v>0</v>
      </c>
      <c r="AA241">
        <f t="shared" si="177"/>
        <v>0</v>
      </c>
      <c r="AB241">
        <f t="shared" si="177"/>
        <v>0</v>
      </c>
      <c r="AC241">
        <f t="shared" si="177"/>
        <v>0</v>
      </c>
      <c r="AD241">
        <f t="shared" si="177"/>
        <v>0</v>
      </c>
      <c r="AE241">
        <f t="shared" si="177"/>
        <v>0</v>
      </c>
      <c r="AF241">
        <f t="shared" si="177"/>
        <v>0</v>
      </c>
      <c r="AG241">
        <f t="shared" si="177"/>
        <v>0</v>
      </c>
      <c r="AH241">
        <f t="shared" si="177"/>
        <v>0</v>
      </c>
      <c r="AI241">
        <f t="shared" si="177"/>
        <v>0</v>
      </c>
      <c r="AJ241">
        <f t="shared" si="177"/>
        <v>0</v>
      </c>
      <c r="AK241">
        <f t="shared" si="177"/>
        <v>0</v>
      </c>
      <c r="AL241"/>
    </row>
    <row r="242" spans="1:38" ht="12" hidden="1" customHeight="1" x14ac:dyDescent="0.25">
      <c r="A242">
        <f t="shared" si="110"/>
        <v>0</v>
      </c>
      <c r="B242"/>
      <c r="C242"/>
      <c r="D242"/>
      <c r="E242">
        <f t="shared" si="174"/>
        <v>72</v>
      </c>
      <c r="F242">
        <v>0</v>
      </c>
      <c r="G242">
        <v>0</v>
      </c>
      <c r="H242">
        <v>0</v>
      </c>
      <c r="I242">
        <v>0</v>
      </c>
      <c r="J242">
        <v>0</v>
      </c>
      <c r="K242">
        <v>0</v>
      </c>
      <c r="L242"/>
      <c r="M242"/>
      <c r="N242"/>
      <c r="O242"/>
      <c r="P242">
        <f t="shared" si="173"/>
        <v>0</v>
      </c>
      <c r="Q242"/>
      <c r="R242"/>
      <c r="S242"/>
      <c r="T242"/>
      <c r="U242"/>
      <c r="V242"/>
      <c r="W242"/>
      <c r="X242"/>
      <c r="Y242"/>
      <c r="Z242"/>
      <c r="AA242"/>
      <c r="AB242"/>
      <c r="AC242"/>
      <c r="AD242"/>
      <c r="AE242"/>
      <c r="AF242"/>
      <c r="AG242"/>
      <c r="AH242"/>
      <c r="AI242"/>
      <c r="AJ242"/>
      <c r="AK242"/>
      <c r="AL242"/>
    </row>
    <row r="243" spans="1:38" ht="12" hidden="1" customHeight="1" x14ac:dyDescent="0.25">
      <c r="A243">
        <f t="shared" si="110"/>
        <v>0</v>
      </c>
      <c r="B243"/>
      <c r="C243"/>
      <c r="D243"/>
      <c r="E243">
        <f t="shared" si="174"/>
        <v>73</v>
      </c>
      <c r="F243">
        <v>0</v>
      </c>
      <c r="G243">
        <v>0</v>
      </c>
      <c r="H243">
        <v>0</v>
      </c>
      <c r="I243">
        <v>0</v>
      </c>
      <c r="J243">
        <v>0</v>
      </c>
      <c r="K243">
        <v>0</v>
      </c>
      <c r="L243"/>
      <c r="M243"/>
      <c r="N243">
        <f>SUMIF($S$5:$AB$5,N$5,S243:AB243)</f>
        <v>0</v>
      </c>
      <c r="O243"/>
      <c r="P243">
        <f t="shared" si="173"/>
        <v>0</v>
      </c>
      <c r="Q243"/>
      <c r="R243"/>
      <c r="S243">
        <f>S245*S246</f>
        <v>0</v>
      </c>
      <c r="T243">
        <f t="shared" ref="T243" si="178">T245*T246</f>
        <v>0</v>
      </c>
      <c r="U243">
        <f t="shared" ref="U243" si="179">U245*U246</f>
        <v>0</v>
      </c>
      <c r="V243">
        <f t="shared" ref="V243" si="180">V245*V246</f>
        <v>0</v>
      </c>
      <c r="W243">
        <f t="shared" ref="W243" si="181">W245*W246</f>
        <v>0</v>
      </c>
      <c r="X243">
        <f t="shared" ref="X243" si="182">X245*X246</f>
        <v>0</v>
      </c>
      <c r="Y243">
        <f t="shared" ref="Y243" si="183">Y245*Y246</f>
        <v>0</v>
      </c>
      <c r="Z243">
        <f t="shared" ref="Z243" si="184">Z245*Z246</f>
        <v>0</v>
      </c>
      <c r="AA243">
        <f t="shared" ref="AA243" si="185">AA245*AA246</f>
        <v>0</v>
      </c>
      <c r="AB243">
        <f t="shared" ref="AB243" si="186">AB245*AB246</f>
        <v>0</v>
      </c>
      <c r="AC243">
        <f t="shared" ref="AC243" si="187">AC245*AC246</f>
        <v>0</v>
      </c>
      <c r="AD243">
        <f t="shared" ref="AD243" si="188">AD245*AD246</f>
        <v>0</v>
      </c>
      <c r="AE243">
        <f t="shared" ref="AE243" si="189">AE245*AE246</f>
        <v>0</v>
      </c>
      <c r="AF243">
        <f t="shared" ref="AF243" si="190">AF245*AF246</f>
        <v>0</v>
      </c>
      <c r="AG243">
        <f t="shared" ref="AG243" si="191">AG245*AG246</f>
        <v>0</v>
      </c>
      <c r="AH243">
        <f t="shared" ref="AH243" si="192">AH245*AH246</f>
        <v>0</v>
      </c>
      <c r="AI243">
        <f t="shared" ref="AI243" si="193">AI245*AI246</f>
        <v>0</v>
      </c>
      <c r="AJ243">
        <f t="shared" ref="AJ243" si="194">AJ245*AJ246</f>
        <v>0</v>
      </c>
      <c r="AK243">
        <f t="shared" ref="AK243" si="195">AK245*AK246</f>
        <v>0</v>
      </c>
      <c r="AL243"/>
    </row>
    <row r="244" spans="1:38" ht="12" hidden="1" customHeight="1" x14ac:dyDescent="0.25">
      <c r="A244">
        <f t="shared" si="110"/>
        <v>0</v>
      </c>
      <c r="B244"/>
      <c r="C244"/>
      <c r="D244"/>
      <c r="E244">
        <f t="shared" si="174"/>
        <v>74</v>
      </c>
      <c r="F244">
        <v>0</v>
      </c>
      <c r="G244">
        <v>0</v>
      </c>
      <c r="H244">
        <v>0</v>
      </c>
      <c r="I244">
        <v>0</v>
      </c>
      <c r="J244">
        <v>0</v>
      </c>
      <c r="K244">
        <v>0</v>
      </c>
      <c r="L244"/>
      <c r="M244"/>
      <c r="N244"/>
      <c r="O244"/>
      <c r="P244">
        <f t="shared" si="173"/>
        <v>0</v>
      </c>
      <c r="Q244"/>
      <c r="R244"/>
      <c r="S244"/>
      <c r="T244"/>
      <c r="U244"/>
      <c r="V244"/>
      <c r="W244"/>
      <c r="X244"/>
      <c r="Y244"/>
      <c r="Z244"/>
      <c r="AA244"/>
      <c r="AB244"/>
      <c r="AC244"/>
      <c r="AD244"/>
      <c r="AE244"/>
      <c r="AF244"/>
      <c r="AG244"/>
      <c r="AH244"/>
      <c r="AI244"/>
      <c r="AJ244"/>
      <c r="AK244"/>
      <c r="AL244"/>
    </row>
    <row r="245" spans="1:38" ht="12" hidden="1" customHeight="1" x14ac:dyDescent="0.25">
      <c r="A245">
        <f t="shared" si="110"/>
        <v>0</v>
      </c>
      <c r="B245"/>
      <c r="C245"/>
      <c r="D245"/>
      <c r="E245">
        <f t="shared" si="174"/>
        <v>75</v>
      </c>
      <c r="F245">
        <v>0</v>
      </c>
      <c r="G245">
        <v>0</v>
      </c>
      <c r="H245">
        <v>0</v>
      </c>
      <c r="I245">
        <v>0</v>
      </c>
      <c r="J245">
        <v>0</v>
      </c>
      <c r="K245">
        <v>0</v>
      </c>
      <c r="L245"/>
      <c r="M245"/>
      <c r="N245">
        <f>SUMIF($S$5:$AB$5,N$5,S245:AB245)</f>
        <v>0</v>
      </c>
      <c r="O245"/>
      <c r="P245">
        <f t="shared" si="173"/>
        <v>0</v>
      </c>
      <c r="Q245"/>
      <c r="R245"/>
      <c r="S245"/>
      <c r="T245"/>
      <c r="U245"/>
      <c r="V245"/>
      <c r="W245"/>
      <c r="X245"/>
      <c r="Y245"/>
      <c r="Z245"/>
      <c r="AA245"/>
      <c r="AB245"/>
      <c r="AC245"/>
      <c r="AD245"/>
      <c r="AE245"/>
      <c r="AF245"/>
      <c r="AG245"/>
      <c r="AH245"/>
      <c r="AI245"/>
      <c r="AJ245"/>
      <c r="AK245"/>
      <c r="AL245"/>
    </row>
    <row r="246" spans="1:38" ht="12" hidden="1" customHeight="1" x14ac:dyDescent="0.25">
      <c r="A246">
        <f t="shared" si="110"/>
        <v>0</v>
      </c>
      <c r="B246"/>
      <c r="C246"/>
      <c r="D246"/>
      <c r="E246">
        <f t="shared" si="174"/>
        <v>76</v>
      </c>
      <c r="F246">
        <v>473.30648042032448</v>
      </c>
      <c r="G246">
        <v>1982.8496962629358</v>
      </c>
      <c r="H246">
        <v>1609.499811624831</v>
      </c>
      <c r="I246">
        <v>3877.5464510800512</v>
      </c>
      <c r="J246">
        <v>2008.9412933350002</v>
      </c>
      <c r="K246">
        <v>56.256278166713273</v>
      </c>
      <c r="L246"/>
      <c r="M246"/>
      <c r="N246">
        <f>SUMIF($S$5:$AB$5,N$5,S246:AB246)</f>
        <v>3.9</v>
      </c>
      <c r="O246"/>
      <c r="P246">
        <f t="shared" si="173"/>
        <v>1668.0666684816424</v>
      </c>
      <c r="Q246"/>
      <c r="R246"/>
      <c r="S246">
        <f>S$85</f>
        <v>3.9</v>
      </c>
      <c r="T246">
        <f t="shared" ref="T246:AK246" si="196">T$85</f>
        <v>3.9</v>
      </c>
      <c r="U246">
        <f t="shared" si="196"/>
        <v>3.9</v>
      </c>
      <c r="V246">
        <f t="shared" si="196"/>
        <v>3.9</v>
      </c>
      <c r="W246">
        <f t="shared" si="196"/>
        <v>3.9</v>
      </c>
      <c r="X246">
        <f t="shared" si="196"/>
        <v>3.9</v>
      </c>
      <c r="Y246">
        <f t="shared" si="196"/>
        <v>3.9</v>
      </c>
      <c r="Z246">
        <f t="shared" si="196"/>
        <v>3.9</v>
      </c>
      <c r="AA246">
        <f t="shared" si="196"/>
        <v>3.9</v>
      </c>
      <c r="AB246">
        <f t="shared" si="196"/>
        <v>3.9</v>
      </c>
      <c r="AC246">
        <f t="shared" si="196"/>
        <v>3.9</v>
      </c>
      <c r="AD246">
        <f t="shared" si="196"/>
        <v>3.9</v>
      </c>
      <c r="AE246">
        <f t="shared" si="196"/>
        <v>3.9</v>
      </c>
      <c r="AF246">
        <f t="shared" si="196"/>
        <v>3.9</v>
      </c>
      <c r="AG246">
        <f t="shared" si="196"/>
        <v>3.9</v>
      </c>
      <c r="AH246">
        <f t="shared" si="196"/>
        <v>3.9</v>
      </c>
      <c r="AI246">
        <f t="shared" si="196"/>
        <v>3.9</v>
      </c>
      <c r="AJ246">
        <f t="shared" si="196"/>
        <v>3.9</v>
      </c>
      <c r="AK246">
        <f t="shared" si="196"/>
        <v>3.9</v>
      </c>
      <c r="AL246"/>
    </row>
    <row r="247" spans="1:38" ht="12" hidden="1" customHeight="1" x14ac:dyDescent="0.25">
      <c r="A247">
        <f t="shared" si="110"/>
        <v>0</v>
      </c>
      <c r="B247"/>
      <c r="C247"/>
      <c r="D247"/>
      <c r="E247">
        <f t="shared" si="174"/>
        <v>77</v>
      </c>
      <c r="F247">
        <v>0</v>
      </c>
      <c r="G247">
        <v>0</v>
      </c>
      <c r="H247">
        <v>0</v>
      </c>
      <c r="I247">
        <v>0</v>
      </c>
      <c r="J247">
        <v>0</v>
      </c>
      <c r="K247">
        <v>0</v>
      </c>
      <c r="L247"/>
      <c r="M247"/>
      <c r="N247"/>
      <c r="O247"/>
      <c r="P247">
        <f t="shared" si="173"/>
        <v>0</v>
      </c>
      <c r="Q247"/>
      <c r="R247"/>
      <c r="S247"/>
      <c r="T247"/>
      <c r="U247"/>
      <c r="V247"/>
      <c r="W247"/>
      <c r="X247"/>
      <c r="Y247"/>
      <c r="Z247"/>
      <c r="AA247"/>
      <c r="AB247"/>
      <c r="AC247"/>
      <c r="AD247"/>
      <c r="AE247"/>
      <c r="AF247"/>
      <c r="AG247"/>
      <c r="AH247"/>
      <c r="AI247"/>
      <c r="AJ247"/>
      <c r="AK247"/>
      <c r="AL247"/>
    </row>
    <row r="248" spans="1:38" ht="12" hidden="1" customHeight="1" x14ac:dyDescent="0.25">
      <c r="A248">
        <f t="shared" si="110"/>
        <v>0</v>
      </c>
      <c r="B248"/>
      <c r="C248"/>
      <c r="D248"/>
      <c r="E248">
        <f t="shared" si="174"/>
        <v>78</v>
      </c>
      <c r="F248">
        <v>0</v>
      </c>
      <c r="G248">
        <v>0</v>
      </c>
      <c r="H248">
        <v>0</v>
      </c>
      <c r="I248">
        <v>0</v>
      </c>
      <c r="J248">
        <v>0</v>
      </c>
      <c r="K248">
        <v>0</v>
      </c>
      <c r="L248"/>
      <c r="M248"/>
      <c r="N248">
        <f>SUMIF($S$5:$AB$5,N$5,S248:AB248)</f>
        <v>0</v>
      </c>
      <c r="O248"/>
      <c r="P248">
        <f t="shared" si="173"/>
        <v>0</v>
      </c>
      <c r="Q248"/>
      <c r="R248"/>
      <c r="S248">
        <f>S250*S251</f>
        <v>0</v>
      </c>
      <c r="T248">
        <f t="shared" ref="T248" si="197">T250*T251</f>
        <v>0</v>
      </c>
      <c r="U248">
        <f t="shared" ref="U248" si="198">U250*U251</f>
        <v>0</v>
      </c>
      <c r="V248">
        <f t="shared" ref="V248" si="199">V250*V251</f>
        <v>0</v>
      </c>
      <c r="W248">
        <f t="shared" ref="W248" si="200">W250*W251</f>
        <v>0</v>
      </c>
      <c r="X248">
        <f t="shared" ref="X248" si="201">X250*X251</f>
        <v>0</v>
      </c>
      <c r="Y248">
        <f t="shared" ref="Y248" si="202">Y250*Y251</f>
        <v>0</v>
      </c>
      <c r="Z248">
        <f t="shared" ref="Z248" si="203">Z250*Z251</f>
        <v>0</v>
      </c>
      <c r="AA248">
        <f t="shared" ref="AA248" si="204">AA250*AA251</f>
        <v>0</v>
      </c>
      <c r="AB248">
        <f t="shared" ref="AB248" si="205">AB250*AB251</f>
        <v>0</v>
      </c>
      <c r="AC248">
        <f t="shared" ref="AC248" si="206">AC250*AC251</f>
        <v>0</v>
      </c>
      <c r="AD248">
        <f t="shared" ref="AD248" si="207">AD250*AD251</f>
        <v>0</v>
      </c>
      <c r="AE248">
        <f t="shared" ref="AE248" si="208">AE250*AE251</f>
        <v>0</v>
      </c>
      <c r="AF248">
        <f t="shared" ref="AF248" si="209">AF250*AF251</f>
        <v>0</v>
      </c>
      <c r="AG248">
        <f t="shared" ref="AG248" si="210">AG250*AG251</f>
        <v>0</v>
      </c>
      <c r="AH248">
        <f t="shared" ref="AH248" si="211">AH250*AH251</f>
        <v>0</v>
      </c>
      <c r="AI248">
        <f t="shared" ref="AI248" si="212">AI250*AI251</f>
        <v>0</v>
      </c>
      <c r="AJ248">
        <f t="shared" ref="AJ248" si="213">AJ250*AJ251</f>
        <v>0</v>
      </c>
      <c r="AK248">
        <f t="shared" ref="AK248" si="214">AK250*AK251</f>
        <v>0</v>
      </c>
      <c r="AL248"/>
    </row>
    <row r="249" spans="1:38" ht="12" hidden="1" customHeight="1" x14ac:dyDescent="0.25">
      <c r="A249">
        <f t="shared" si="110"/>
        <v>0</v>
      </c>
      <c r="B249"/>
      <c r="C249"/>
      <c r="D249"/>
      <c r="E249">
        <f t="shared" si="174"/>
        <v>79</v>
      </c>
      <c r="F249">
        <v>0</v>
      </c>
      <c r="G249">
        <v>0</v>
      </c>
      <c r="H249">
        <v>0</v>
      </c>
      <c r="I249">
        <v>0</v>
      </c>
      <c r="J249">
        <v>0</v>
      </c>
      <c r="K249">
        <v>0</v>
      </c>
      <c r="L249"/>
      <c r="M249"/>
      <c r="N249"/>
      <c r="O249"/>
      <c r="P249">
        <f t="shared" si="173"/>
        <v>0</v>
      </c>
      <c r="Q249"/>
      <c r="R249"/>
      <c r="S249"/>
      <c r="T249"/>
      <c r="U249"/>
      <c r="V249"/>
      <c r="W249"/>
      <c r="X249"/>
      <c r="Y249"/>
      <c r="Z249"/>
      <c r="AA249"/>
      <c r="AB249"/>
      <c r="AC249"/>
      <c r="AD249"/>
      <c r="AE249"/>
      <c r="AF249"/>
      <c r="AG249"/>
      <c r="AH249"/>
      <c r="AI249"/>
      <c r="AJ249"/>
      <c r="AK249"/>
      <c r="AL249"/>
    </row>
    <row r="250" spans="1:38" ht="12" hidden="1" customHeight="1" x14ac:dyDescent="0.25">
      <c r="A250">
        <f t="shared" si="110"/>
        <v>0</v>
      </c>
      <c r="B250"/>
      <c r="C250"/>
      <c r="D250"/>
      <c r="E250">
        <f t="shared" si="174"/>
        <v>80</v>
      </c>
      <c r="F250">
        <v>0</v>
      </c>
      <c r="G250">
        <v>0</v>
      </c>
      <c r="H250">
        <v>0</v>
      </c>
      <c r="I250">
        <v>0</v>
      </c>
      <c r="J250">
        <v>0</v>
      </c>
      <c r="K250">
        <v>0</v>
      </c>
      <c r="L250"/>
      <c r="M250"/>
      <c r="N250">
        <f>SUMIF($S$5:$AB$5,N$5,S250:AB250)</f>
        <v>0</v>
      </c>
      <c r="O250"/>
      <c r="P250">
        <f t="shared" si="173"/>
        <v>0</v>
      </c>
      <c r="Q250"/>
      <c r="R250"/>
      <c r="S250"/>
      <c r="T250"/>
      <c r="U250"/>
      <c r="V250"/>
      <c r="W250"/>
      <c r="X250"/>
      <c r="Y250"/>
      <c r="Z250"/>
      <c r="AA250"/>
      <c r="AB250"/>
      <c r="AC250"/>
      <c r="AD250"/>
      <c r="AE250"/>
      <c r="AF250"/>
      <c r="AG250"/>
      <c r="AH250"/>
      <c r="AI250"/>
      <c r="AJ250"/>
      <c r="AK250"/>
      <c r="AL250"/>
    </row>
    <row r="251" spans="1:38" ht="12" hidden="1" customHeight="1" x14ac:dyDescent="0.25">
      <c r="A251">
        <f t="shared" si="110"/>
        <v>0</v>
      </c>
      <c r="B251"/>
      <c r="C251"/>
      <c r="D251"/>
      <c r="E251">
        <f t="shared" si="174"/>
        <v>81</v>
      </c>
      <c r="F251">
        <v>2137.942552955421</v>
      </c>
      <c r="G251">
        <v>752.71373562481915</v>
      </c>
      <c r="H251">
        <v>2958.5812162037164</v>
      </c>
      <c r="I251">
        <v>1305.6755180860655</v>
      </c>
      <c r="J251">
        <v>4118.5989556584582</v>
      </c>
      <c r="K251">
        <v>3341.516114881334</v>
      </c>
      <c r="L251"/>
      <c r="M251"/>
      <c r="N251">
        <f>SUMIF($S$5:$AB$5,N$5,S251:AB251)</f>
        <v>4.3</v>
      </c>
      <c r="O251"/>
      <c r="P251">
        <f t="shared" si="173"/>
        <v>2435.8380155683026</v>
      </c>
      <c r="Q251"/>
      <c r="R251"/>
      <c r="S251">
        <f>S$87</f>
        <v>4.3</v>
      </c>
      <c r="T251">
        <f t="shared" ref="T251:AK251" si="215">T$87</f>
        <v>4.3</v>
      </c>
      <c r="U251">
        <f t="shared" si="215"/>
        <v>4.3</v>
      </c>
      <c r="V251">
        <f t="shared" si="215"/>
        <v>4.3</v>
      </c>
      <c r="W251">
        <f t="shared" si="215"/>
        <v>4.3</v>
      </c>
      <c r="X251">
        <f t="shared" si="215"/>
        <v>4.3</v>
      </c>
      <c r="Y251">
        <f t="shared" si="215"/>
        <v>4.3</v>
      </c>
      <c r="Z251">
        <f t="shared" si="215"/>
        <v>4.3</v>
      </c>
      <c r="AA251">
        <f t="shared" si="215"/>
        <v>4.3</v>
      </c>
      <c r="AB251">
        <f t="shared" si="215"/>
        <v>4.3</v>
      </c>
      <c r="AC251">
        <f t="shared" si="215"/>
        <v>4.3</v>
      </c>
      <c r="AD251">
        <f t="shared" si="215"/>
        <v>4.3</v>
      </c>
      <c r="AE251">
        <f t="shared" si="215"/>
        <v>4.3</v>
      </c>
      <c r="AF251">
        <f t="shared" si="215"/>
        <v>4.3</v>
      </c>
      <c r="AG251">
        <f t="shared" si="215"/>
        <v>4.3</v>
      </c>
      <c r="AH251">
        <f t="shared" si="215"/>
        <v>4.3</v>
      </c>
      <c r="AI251">
        <f t="shared" si="215"/>
        <v>4.3</v>
      </c>
      <c r="AJ251">
        <f t="shared" si="215"/>
        <v>4.3</v>
      </c>
      <c r="AK251">
        <f t="shared" si="215"/>
        <v>4.3</v>
      </c>
      <c r="AL251"/>
    </row>
    <row r="252" spans="1:38" ht="12" hidden="1" customHeight="1" x14ac:dyDescent="0.25">
      <c r="A252">
        <f t="shared" si="110"/>
        <v>0</v>
      </c>
      <c r="B252"/>
      <c r="C252"/>
      <c r="D252"/>
      <c r="E252">
        <f t="shared" si="174"/>
        <v>82</v>
      </c>
      <c r="F252">
        <v>0</v>
      </c>
      <c r="G252">
        <v>0</v>
      </c>
      <c r="H252">
        <v>0</v>
      </c>
      <c r="I252">
        <v>0</v>
      </c>
      <c r="J252">
        <v>0</v>
      </c>
      <c r="K252">
        <v>0</v>
      </c>
      <c r="L252"/>
      <c r="M252"/>
      <c r="N252"/>
      <c r="O252"/>
      <c r="P252">
        <f t="shared" si="173"/>
        <v>0</v>
      </c>
      <c r="Q252"/>
      <c r="R252"/>
      <c r="S252"/>
      <c r="T252"/>
      <c r="U252"/>
      <c r="V252"/>
      <c r="W252"/>
      <c r="X252"/>
      <c r="Y252"/>
      <c r="Z252"/>
      <c r="AA252"/>
      <c r="AB252"/>
      <c r="AC252"/>
      <c r="AD252"/>
      <c r="AE252"/>
      <c r="AF252"/>
      <c r="AG252"/>
      <c r="AH252"/>
      <c r="AI252"/>
      <c r="AJ252"/>
      <c r="AK252"/>
      <c r="AL252"/>
    </row>
    <row r="253" spans="1:38" ht="12" hidden="1" customHeight="1" x14ac:dyDescent="0.25">
      <c r="A253">
        <f t="shared" si="110"/>
        <v>0</v>
      </c>
      <c r="B253"/>
      <c r="C253"/>
      <c r="D253"/>
      <c r="E253">
        <f t="shared" si="174"/>
        <v>83</v>
      </c>
      <c r="F253">
        <v>0</v>
      </c>
      <c r="G253">
        <v>0</v>
      </c>
      <c r="H253">
        <v>0</v>
      </c>
      <c r="I253">
        <v>0</v>
      </c>
      <c r="J253">
        <v>0</v>
      </c>
      <c r="K253">
        <v>0</v>
      </c>
      <c r="L253"/>
      <c r="M253"/>
      <c r="N253">
        <f>SUMIF($S$5:$AB$5,N$5,S253:AB253)</f>
        <v>0</v>
      </c>
      <c r="O253"/>
      <c r="P253">
        <f t="shared" si="173"/>
        <v>0</v>
      </c>
      <c r="Q253"/>
      <c r="R253"/>
      <c r="S253"/>
      <c r="T253"/>
      <c r="U253"/>
      <c r="V253"/>
      <c r="W253"/>
      <c r="X253"/>
      <c r="Y253"/>
      <c r="Z253"/>
      <c r="AA253"/>
      <c r="AB253"/>
      <c r="AC253"/>
      <c r="AD253"/>
      <c r="AE253"/>
      <c r="AF253"/>
      <c r="AG253"/>
      <c r="AH253"/>
      <c r="AI253"/>
      <c r="AJ253"/>
      <c r="AK253"/>
      <c r="AL253"/>
    </row>
    <row r="254" spans="1:38" ht="12" hidden="1" customHeight="1" x14ac:dyDescent="0.25">
      <c r="A254">
        <f t="shared" si="110"/>
        <v>0</v>
      </c>
      <c r="B254"/>
      <c r="C254"/>
      <c r="D254"/>
      <c r="E254">
        <f t="shared" si="174"/>
        <v>84</v>
      </c>
      <c r="F254">
        <v>0</v>
      </c>
      <c r="G254">
        <v>0</v>
      </c>
      <c r="H254">
        <v>0</v>
      </c>
      <c r="I254">
        <v>0</v>
      </c>
      <c r="J254">
        <v>0</v>
      </c>
      <c r="K254">
        <v>0</v>
      </c>
      <c r="L254"/>
      <c r="M254"/>
      <c r="N254"/>
      <c r="O254"/>
      <c r="P254">
        <f t="shared" si="173"/>
        <v>0</v>
      </c>
      <c r="Q254"/>
      <c r="R254"/>
      <c r="S254"/>
      <c r="T254"/>
      <c r="U254"/>
      <c r="V254"/>
      <c r="W254"/>
      <c r="X254"/>
      <c r="Y254"/>
      <c r="Z254"/>
      <c r="AA254"/>
      <c r="AB254"/>
      <c r="AC254"/>
      <c r="AD254"/>
      <c r="AE254"/>
      <c r="AF254"/>
      <c r="AG254"/>
      <c r="AH254"/>
      <c r="AI254"/>
      <c r="AJ254"/>
      <c r="AK254"/>
      <c r="AL254"/>
    </row>
    <row r="255" spans="1:38" ht="12" hidden="1" customHeight="1" x14ac:dyDescent="0.25">
      <c r="A255">
        <f t="shared" si="110"/>
        <v>0</v>
      </c>
      <c r="B255"/>
      <c r="C255"/>
      <c r="D255"/>
      <c r="E255">
        <f t="shared" si="174"/>
        <v>85</v>
      </c>
      <c r="F255">
        <v>0</v>
      </c>
      <c r="G255">
        <v>0</v>
      </c>
      <c r="H255">
        <v>0</v>
      </c>
      <c r="I255">
        <v>0</v>
      </c>
      <c r="J255">
        <v>0</v>
      </c>
      <c r="K255">
        <v>0</v>
      </c>
      <c r="L255"/>
      <c r="M255"/>
      <c r="N255"/>
      <c r="O255"/>
      <c r="P255">
        <f t="shared" si="173"/>
        <v>0</v>
      </c>
      <c r="Q255"/>
      <c r="R255"/>
      <c r="S255"/>
      <c r="T255"/>
      <c r="U255"/>
      <c r="V255"/>
      <c r="W255"/>
      <c r="X255"/>
      <c r="Y255"/>
      <c r="Z255"/>
      <c r="AA255"/>
      <c r="AB255"/>
      <c r="AC255"/>
      <c r="AD255"/>
      <c r="AE255"/>
      <c r="AF255"/>
      <c r="AG255"/>
      <c r="AH255"/>
      <c r="AI255"/>
      <c r="AJ255"/>
      <c r="AK255"/>
      <c r="AL255"/>
    </row>
    <row r="256" spans="1:38" ht="12" hidden="1" customHeight="1" x14ac:dyDescent="0.25">
      <c r="A256">
        <f t="shared" si="110"/>
        <v>0</v>
      </c>
      <c r="B256"/>
      <c r="C256"/>
      <c r="D256"/>
      <c r="E256">
        <f t="shared" si="174"/>
        <v>86</v>
      </c>
      <c r="F256">
        <v>11.757141896503983</v>
      </c>
      <c r="G256">
        <v>9.0650019029773272</v>
      </c>
      <c r="H256">
        <v>4.336896466335677</v>
      </c>
      <c r="I256">
        <v>6.5353753082952766</v>
      </c>
      <c r="J256">
        <v>7.4000037217625874</v>
      </c>
      <c r="K256">
        <v>22.571147688586105</v>
      </c>
      <c r="L256"/>
      <c r="M256"/>
      <c r="N256">
        <f>SUMIF($S$5:$AB$5,N$5,S256:AB256)</f>
        <v>2.5000000000000001E-2</v>
      </c>
      <c r="O256"/>
      <c r="P256">
        <f t="shared" si="173"/>
        <v>10.277594497410158</v>
      </c>
      <c r="Q256"/>
      <c r="R256"/>
      <c r="S256">
        <f>S$79</f>
        <v>3.0099999999999998E-2</v>
      </c>
      <c r="T256">
        <f t="shared" ref="T256:AK256" si="216">T$79</f>
        <v>2.87E-2</v>
      </c>
      <c r="U256">
        <f t="shared" si="216"/>
        <v>2.7200000000000002E-2</v>
      </c>
      <c r="V256">
        <f t="shared" si="216"/>
        <v>2.5000000000000001E-2</v>
      </c>
      <c r="W256">
        <f t="shared" si="216"/>
        <v>2.5000000000000001E-2</v>
      </c>
      <c r="X256">
        <f t="shared" si="216"/>
        <v>2.5000000000000001E-2</v>
      </c>
      <c r="Y256">
        <f t="shared" si="216"/>
        <v>2.5000000000000001E-2</v>
      </c>
      <c r="Z256">
        <f t="shared" si="216"/>
        <v>2.5000000000000001E-2</v>
      </c>
      <c r="AA256">
        <f t="shared" si="216"/>
        <v>2.5000000000000001E-2</v>
      </c>
      <c r="AB256">
        <f t="shared" si="216"/>
        <v>2.5000000000000001E-2</v>
      </c>
      <c r="AC256">
        <f t="shared" si="216"/>
        <v>2.5000000000000001E-2</v>
      </c>
      <c r="AD256">
        <f t="shared" si="216"/>
        <v>2.5000000000000001E-2</v>
      </c>
      <c r="AE256">
        <f t="shared" si="216"/>
        <v>2.5000000000000001E-2</v>
      </c>
      <c r="AF256">
        <f t="shared" si="216"/>
        <v>2.5000000000000001E-2</v>
      </c>
      <c r="AG256">
        <f t="shared" si="216"/>
        <v>2.5000000000000001E-2</v>
      </c>
      <c r="AH256">
        <f t="shared" si="216"/>
        <v>2.5000000000000001E-2</v>
      </c>
      <c r="AI256">
        <f t="shared" si="216"/>
        <v>2.5000000000000001E-2</v>
      </c>
      <c r="AJ256">
        <f t="shared" si="216"/>
        <v>2.5000000000000001E-2</v>
      </c>
      <c r="AK256">
        <f t="shared" si="216"/>
        <v>2.5000000000000001E-2</v>
      </c>
      <c r="AL256"/>
    </row>
    <row r="257" spans="1:38" ht="12" hidden="1" customHeight="1" x14ac:dyDescent="0.25">
      <c r="A257">
        <f t="shared" si="110"/>
        <v>0</v>
      </c>
      <c r="B257"/>
      <c r="C257"/>
      <c r="D257"/>
      <c r="E257">
        <f t="shared" si="174"/>
        <v>87</v>
      </c>
      <c r="F257">
        <v>0</v>
      </c>
      <c r="G257">
        <v>0</v>
      </c>
      <c r="H257">
        <v>0</v>
      </c>
      <c r="I257">
        <v>0</v>
      </c>
      <c r="J257">
        <v>0</v>
      </c>
      <c r="K257">
        <v>0</v>
      </c>
      <c r="L257"/>
      <c r="M257"/>
      <c r="N257"/>
      <c r="O257"/>
      <c r="P257">
        <f t="shared" si="173"/>
        <v>0</v>
      </c>
      <c r="Q257"/>
      <c r="R257"/>
      <c r="S257"/>
      <c r="T257"/>
      <c r="U257"/>
      <c r="V257"/>
      <c r="W257"/>
      <c r="X257"/>
      <c r="Y257"/>
      <c r="Z257"/>
      <c r="AA257"/>
      <c r="AB257"/>
      <c r="AC257"/>
      <c r="AD257"/>
      <c r="AE257"/>
      <c r="AF257"/>
      <c r="AG257"/>
      <c r="AH257"/>
      <c r="AI257"/>
      <c r="AJ257"/>
      <c r="AK257"/>
      <c r="AL257"/>
    </row>
    <row r="258" spans="1:38" ht="12" hidden="1" customHeight="1" x14ac:dyDescent="0.25">
      <c r="A258">
        <f t="shared" si="110"/>
        <v>0</v>
      </c>
      <c r="B258"/>
      <c r="C258"/>
      <c r="D258"/>
      <c r="E258">
        <f t="shared" si="174"/>
        <v>88</v>
      </c>
      <c r="F258">
        <v>435.70361258579135</v>
      </c>
      <c r="G258">
        <v>763.3339403630124</v>
      </c>
      <c r="H258">
        <v>266.29219067767218</v>
      </c>
      <c r="I258">
        <v>580.02575899159149</v>
      </c>
      <c r="J258">
        <v>418.66197666335285</v>
      </c>
      <c r="K258">
        <v>460.47670582956857</v>
      </c>
      <c r="L258"/>
      <c r="M258"/>
      <c r="N258">
        <f>SUMIF($S$5:$AB$5,N$5,S258:AB258)</f>
        <v>0.96276301791249508</v>
      </c>
      <c r="O258"/>
      <c r="P258">
        <f t="shared" si="173"/>
        <v>487.41569751849812</v>
      </c>
      <c r="Q258"/>
      <c r="R258"/>
      <c r="S258">
        <v>0.96276301791249508</v>
      </c>
      <c r="T258">
        <v>0.96276301791249508</v>
      </c>
      <c r="U258">
        <v>0.96276301791249508</v>
      </c>
      <c r="V258">
        <v>0.96276301791249508</v>
      </c>
      <c r="W258">
        <v>0.96276301791249508</v>
      </c>
      <c r="X258">
        <v>0.96276301791249508</v>
      </c>
      <c r="Y258">
        <v>0.96276301791249508</v>
      </c>
      <c r="Z258">
        <v>0.96276301791249508</v>
      </c>
      <c r="AA258">
        <v>0.96276301791249508</v>
      </c>
      <c r="AB258">
        <v>0.96276301791249508</v>
      </c>
      <c r="AC258">
        <v>0.96276301791249508</v>
      </c>
      <c r="AD258">
        <v>0.96276301791249508</v>
      </c>
      <c r="AE258">
        <v>0.96276301791249508</v>
      </c>
      <c r="AF258">
        <v>0.96276301791249508</v>
      </c>
      <c r="AG258">
        <v>0.96276301791249508</v>
      </c>
      <c r="AH258">
        <v>0.96276301791249508</v>
      </c>
      <c r="AI258">
        <v>0.96276301791249508</v>
      </c>
      <c r="AJ258">
        <v>0.96276301791249508</v>
      </c>
      <c r="AK258">
        <v>0.96276301791249508</v>
      </c>
      <c r="AL258"/>
    </row>
    <row r="259" spans="1:38" ht="12" hidden="1" customHeight="1" x14ac:dyDescent="0.25">
      <c r="A259">
        <f t="shared" si="110"/>
        <v>0</v>
      </c>
      <c r="B259"/>
      <c r="C259"/>
      <c r="D259"/>
      <c r="E259">
        <f t="shared" si="174"/>
        <v>89</v>
      </c>
      <c r="F259">
        <v>0</v>
      </c>
      <c r="G259">
        <v>0</v>
      </c>
      <c r="H259">
        <v>0</v>
      </c>
      <c r="I259">
        <v>0</v>
      </c>
      <c r="J259">
        <v>0</v>
      </c>
      <c r="K259">
        <v>0</v>
      </c>
      <c r="L259"/>
      <c r="M259"/>
      <c r="N259"/>
      <c r="O259"/>
      <c r="P259">
        <f t="shared" si="173"/>
        <v>0</v>
      </c>
      <c r="Q259"/>
      <c r="R259"/>
      <c r="S259"/>
      <c r="T259"/>
      <c r="U259"/>
      <c r="V259"/>
      <c r="W259"/>
      <c r="X259"/>
      <c r="Y259"/>
      <c r="Z259"/>
      <c r="AA259"/>
      <c r="AB259"/>
      <c r="AC259"/>
      <c r="AD259"/>
      <c r="AE259"/>
      <c r="AF259"/>
      <c r="AG259"/>
      <c r="AH259"/>
      <c r="AI259"/>
      <c r="AJ259"/>
      <c r="AK259"/>
      <c r="AL259"/>
    </row>
    <row r="260" spans="1:38" ht="12" hidden="1" customHeight="1" x14ac:dyDescent="0.25">
      <c r="A260">
        <f t="shared" si="110"/>
        <v>0</v>
      </c>
      <c r="B260"/>
      <c r="C260"/>
      <c r="D260"/>
      <c r="E260">
        <f t="shared" si="174"/>
        <v>90</v>
      </c>
      <c r="F260">
        <v>0</v>
      </c>
      <c r="G260">
        <v>0</v>
      </c>
      <c r="H260">
        <v>0</v>
      </c>
      <c r="I260">
        <v>0</v>
      </c>
      <c r="J260">
        <v>0</v>
      </c>
      <c r="K260">
        <v>0</v>
      </c>
      <c r="L260"/>
      <c r="M260"/>
      <c r="N260"/>
      <c r="O260"/>
      <c r="P260">
        <f t="shared" si="173"/>
        <v>0</v>
      </c>
      <c r="Q260"/>
      <c r="R260"/>
      <c r="S260"/>
      <c r="T260"/>
      <c r="U260"/>
      <c r="V260"/>
      <c r="W260"/>
      <c r="X260"/>
      <c r="Y260"/>
      <c r="Z260"/>
      <c r="AA260"/>
      <c r="AB260"/>
      <c r="AC260"/>
      <c r="AD260"/>
      <c r="AE260"/>
      <c r="AF260"/>
      <c r="AG260"/>
      <c r="AH260"/>
      <c r="AI260"/>
      <c r="AJ260"/>
      <c r="AK260"/>
      <c r="AL260"/>
    </row>
    <row r="261" spans="1:38" ht="12" hidden="1" customHeight="1" x14ac:dyDescent="0.25">
      <c r="A261">
        <f t="shared" si="110"/>
        <v>0</v>
      </c>
      <c r="B261"/>
      <c r="C261"/>
      <c r="D261"/>
      <c r="E261">
        <f t="shared" si="174"/>
        <v>91</v>
      </c>
      <c r="F261">
        <v>0</v>
      </c>
      <c r="G261">
        <v>0</v>
      </c>
      <c r="H261">
        <v>0</v>
      </c>
      <c r="I261">
        <v>0</v>
      </c>
      <c r="J261">
        <v>0</v>
      </c>
      <c r="K261">
        <v>0</v>
      </c>
      <c r="L261"/>
      <c r="M261"/>
      <c r="N261"/>
      <c r="O261"/>
      <c r="P261">
        <f t="shared" si="173"/>
        <v>0</v>
      </c>
      <c r="Q261"/>
      <c r="R261"/>
      <c r="S261"/>
      <c r="T261"/>
      <c r="U261"/>
      <c r="V261"/>
      <c r="W261"/>
      <c r="X261"/>
      <c r="Y261"/>
      <c r="Z261"/>
      <c r="AA261"/>
      <c r="AB261"/>
      <c r="AC261"/>
      <c r="AD261"/>
      <c r="AE261"/>
      <c r="AF261"/>
      <c r="AG261"/>
      <c r="AH261"/>
      <c r="AI261"/>
      <c r="AJ261"/>
      <c r="AK261"/>
      <c r="AL261"/>
    </row>
    <row r="262" spans="1:38" ht="12" hidden="1" customHeight="1" x14ac:dyDescent="0.25">
      <c r="A262">
        <f t="shared" si="110"/>
        <v>0</v>
      </c>
      <c r="B262"/>
      <c r="C262"/>
      <c r="D262"/>
      <c r="E262">
        <f t="shared" si="174"/>
        <v>92</v>
      </c>
      <c r="F262">
        <v>0</v>
      </c>
      <c r="G262">
        <v>0</v>
      </c>
      <c r="H262">
        <v>616800.30516114784</v>
      </c>
      <c r="I262">
        <v>65736.84487264874</v>
      </c>
      <c r="J262">
        <v>675360.07386962464</v>
      </c>
      <c r="K262">
        <v>199516.81470929275</v>
      </c>
      <c r="L262"/>
      <c r="M262"/>
      <c r="N262">
        <f>SUMIF($S$5:$AB$5,N$5,S262:AB262)</f>
        <v>1100.5006104008799</v>
      </c>
      <c r="O262"/>
      <c r="P262">
        <f t="shared" si="173"/>
        <v>259569.00643545235</v>
      </c>
      <c r="Q262"/>
      <c r="R262"/>
      <c r="S262">
        <f>S267</f>
        <v>0</v>
      </c>
      <c r="T262">
        <f t="shared" ref="T262:AK262" si="217">T267</f>
        <v>0</v>
      </c>
      <c r="U262">
        <f t="shared" si="217"/>
        <v>673.0298735514092</v>
      </c>
      <c r="V262">
        <f t="shared" si="217"/>
        <v>662.47584882052672</v>
      </c>
      <c r="W262">
        <f t="shared" si="217"/>
        <v>1100.5006104008799</v>
      </c>
      <c r="X262">
        <f t="shared" si="217"/>
        <v>1105.432239883959</v>
      </c>
      <c r="Y262">
        <f t="shared" si="217"/>
        <v>1111.7099467385972</v>
      </c>
      <c r="Z262">
        <f t="shared" si="217"/>
        <v>1108.1817991279515</v>
      </c>
      <c r="AA262">
        <f t="shared" si="217"/>
        <v>1113.487994769117</v>
      </c>
      <c r="AB262">
        <f t="shared" si="217"/>
        <v>1119.0464698758044</v>
      </c>
      <c r="AC262">
        <f t="shared" si="217"/>
        <v>1126.1425918165287</v>
      </c>
      <c r="AD262">
        <f t="shared" si="217"/>
        <v>1130.9356523725337</v>
      </c>
      <c r="AE262">
        <f t="shared" si="217"/>
        <v>1137.2834134338959</v>
      </c>
      <c r="AF262">
        <f t="shared" si="217"/>
        <v>1143.908674262221</v>
      </c>
      <c r="AG262">
        <f t="shared" si="217"/>
        <v>1152.1247851094515</v>
      </c>
      <c r="AH262">
        <f t="shared" si="217"/>
        <v>1158.0288387174319</v>
      </c>
      <c r="AI262">
        <f t="shared" si="217"/>
        <v>1165.533008852376</v>
      </c>
      <c r="AJ262">
        <f t="shared" si="217"/>
        <v>1134.5662043734992</v>
      </c>
      <c r="AK262">
        <f t="shared" si="217"/>
        <v>1143.9095666743856</v>
      </c>
      <c r="AL262"/>
    </row>
    <row r="263" spans="1:38" ht="12" hidden="1" customHeight="1" x14ac:dyDescent="0.25">
      <c r="A263">
        <f t="shared" si="110"/>
        <v>0</v>
      </c>
      <c r="B263"/>
      <c r="C263"/>
      <c r="D263"/>
      <c r="E263">
        <f t="shared" si="174"/>
        <v>93</v>
      </c>
      <c r="F263">
        <v>0</v>
      </c>
      <c r="G263">
        <v>0</v>
      </c>
      <c r="H263">
        <v>292039.30745670933</v>
      </c>
      <c r="I263">
        <v>649683.001031911</v>
      </c>
      <c r="J263">
        <v>357779.12781886401</v>
      </c>
      <c r="K263">
        <v>640631.96407564427</v>
      </c>
      <c r="L263"/>
      <c r="M263"/>
      <c r="N263">
        <f>SUMIF($S$5:$AB$5,N$5,S263:AB263)</f>
        <v>1100.5006104008799</v>
      </c>
      <c r="O263"/>
      <c r="P263">
        <f t="shared" si="173"/>
        <v>323355.56673052144</v>
      </c>
      <c r="Q263"/>
      <c r="R263"/>
      <c r="S263">
        <f>S269</f>
        <v>0</v>
      </c>
      <c r="T263">
        <f t="shared" ref="T263:AK263" si="218">T269</f>
        <v>0</v>
      </c>
      <c r="U263">
        <f t="shared" si="218"/>
        <v>673.0298735514092</v>
      </c>
      <c r="V263">
        <f t="shared" si="218"/>
        <v>662.47584882052672</v>
      </c>
      <c r="W263">
        <f t="shared" si="218"/>
        <v>1100.5006104008799</v>
      </c>
      <c r="X263">
        <f t="shared" si="218"/>
        <v>1105.432239883959</v>
      </c>
      <c r="Y263">
        <f t="shared" si="218"/>
        <v>1111.7099467385972</v>
      </c>
      <c r="Z263">
        <f t="shared" si="218"/>
        <v>1108.1817991279515</v>
      </c>
      <c r="AA263">
        <f t="shared" si="218"/>
        <v>1113.487994769117</v>
      </c>
      <c r="AB263">
        <f t="shared" si="218"/>
        <v>1119.0464698758044</v>
      </c>
      <c r="AC263">
        <f t="shared" si="218"/>
        <v>1126.1425918165287</v>
      </c>
      <c r="AD263">
        <f t="shared" si="218"/>
        <v>1130.9356523725337</v>
      </c>
      <c r="AE263">
        <f t="shared" si="218"/>
        <v>1137.2834134338959</v>
      </c>
      <c r="AF263">
        <f t="shared" si="218"/>
        <v>1143.908674262221</v>
      </c>
      <c r="AG263">
        <f t="shared" si="218"/>
        <v>1152.1247851094515</v>
      </c>
      <c r="AH263">
        <f t="shared" si="218"/>
        <v>1158.0288387174319</v>
      </c>
      <c r="AI263">
        <f t="shared" si="218"/>
        <v>1165.533008852376</v>
      </c>
      <c r="AJ263">
        <f t="shared" si="218"/>
        <v>1134.5662043734992</v>
      </c>
      <c r="AK263">
        <f t="shared" si="218"/>
        <v>1143.9095666743856</v>
      </c>
      <c r="AL263"/>
    </row>
    <row r="264" spans="1:38" ht="12" hidden="1" customHeight="1" x14ac:dyDescent="0.25">
      <c r="A264">
        <f t="shared" si="110"/>
        <v>0</v>
      </c>
      <c r="B264"/>
      <c r="C264"/>
      <c r="D264"/>
      <c r="E264">
        <f t="shared" si="174"/>
        <v>94</v>
      </c>
      <c r="F264">
        <v>0</v>
      </c>
      <c r="G264">
        <v>0</v>
      </c>
      <c r="H264">
        <v>0</v>
      </c>
      <c r="I264">
        <v>0</v>
      </c>
      <c r="J264">
        <v>0</v>
      </c>
      <c r="K264">
        <v>0</v>
      </c>
      <c r="L264"/>
      <c r="M264"/>
      <c r="N264">
        <f>SUMIF($S$5:$AB$5,N$5,S264:AB264)</f>
        <v>0</v>
      </c>
      <c r="O264"/>
      <c r="P264">
        <f t="shared" si="173"/>
        <v>0</v>
      </c>
      <c r="Q264"/>
      <c r="R264"/>
      <c r="S264">
        <f>S263-S262</f>
        <v>0</v>
      </c>
      <c r="T264">
        <f t="shared" ref="T264:AK264" si="219">T263-T262</f>
        <v>0</v>
      </c>
      <c r="U264">
        <f t="shared" si="219"/>
        <v>0</v>
      </c>
      <c r="V264">
        <f t="shared" si="219"/>
        <v>0</v>
      </c>
      <c r="W264">
        <f t="shared" si="219"/>
        <v>0</v>
      </c>
      <c r="X264">
        <f t="shared" si="219"/>
        <v>0</v>
      </c>
      <c r="Y264">
        <f t="shared" si="219"/>
        <v>0</v>
      </c>
      <c r="Z264">
        <f t="shared" si="219"/>
        <v>0</v>
      </c>
      <c r="AA264">
        <f t="shared" si="219"/>
        <v>0</v>
      </c>
      <c r="AB264">
        <f t="shared" si="219"/>
        <v>0</v>
      </c>
      <c r="AC264">
        <f t="shared" si="219"/>
        <v>0</v>
      </c>
      <c r="AD264">
        <f t="shared" si="219"/>
        <v>0</v>
      </c>
      <c r="AE264">
        <f t="shared" si="219"/>
        <v>0</v>
      </c>
      <c r="AF264">
        <f t="shared" si="219"/>
        <v>0</v>
      </c>
      <c r="AG264">
        <f t="shared" si="219"/>
        <v>0</v>
      </c>
      <c r="AH264">
        <f t="shared" si="219"/>
        <v>0</v>
      </c>
      <c r="AI264">
        <f t="shared" si="219"/>
        <v>0</v>
      </c>
      <c r="AJ264">
        <f t="shared" si="219"/>
        <v>0</v>
      </c>
      <c r="AK264">
        <f t="shared" si="219"/>
        <v>0</v>
      </c>
      <c r="AL264"/>
    </row>
    <row r="265" spans="1:38" ht="12" hidden="1" customHeight="1" x14ac:dyDescent="0.25">
      <c r="A265">
        <f t="shared" si="110"/>
        <v>0</v>
      </c>
      <c r="B265"/>
      <c r="C265"/>
      <c r="D265"/>
      <c r="E265">
        <f t="shared" si="174"/>
        <v>95</v>
      </c>
      <c r="F265">
        <v>0</v>
      </c>
      <c r="G265">
        <v>0</v>
      </c>
      <c r="H265">
        <v>0</v>
      </c>
      <c r="I265">
        <v>0</v>
      </c>
      <c r="J265">
        <v>0</v>
      </c>
      <c r="K265">
        <v>0</v>
      </c>
      <c r="L265"/>
      <c r="M265"/>
      <c r="N265"/>
      <c r="O265"/>
      <c r="P265">
        <f t="shared" si="173"/>
        <v>0</v>
      </c>
      <c r="Q265"/>
      <c r="R265"/>
      <c r="S265"/>
      <c r="T265"/>
      <c r="U265"/>
      <c r="V265"/>
      <c r="W265"/>
      <c r="X265"/>
      <c r="Y265"/>
      <c r="Z265"/>
      <c r="AA265"/>
      <c r="AB265"/>
      <c r="AC265"/>
      <c r="AD265"/>
      <c r="AE265"/>
      <c r="AF265"/>
      <c r="AG265"/>
      <c r="AH265"/>
      <c r="AI265"/>
      <c r="AJ265"/>
      <c r="AK265"/>
      <c r="AL265"/>
    </row>
    <row r="266" spans="1:38" ht="12" hidden="1" customHeight="1" x14ac:dyDescent="0.25">
      <c r="A266">
        <f t="shared" si="110"/>
        <v>0</v>
      </c>
      <c r="B266"/>
      <c r="C266"/>
      <c r="D266"/>
      <c r="E266">
        <f t="shared" si="174"/>
        <v>96</v>
      </c>
      <c r="F266">
        <v>0</v>
      </c>
      <c r="G266">
        <v>0</v>
      </c>
      <c r="H266">
        <v>0</v>
      </c>
      <c r="I266">
        <v>0</v>
      </c>
      <c r="J266">
        <v>0</v>
      </c>
      <c r="K266">
        <v>0</v>
      </c>
      <c r="L266"/>
      <c r="M266"/>
      <c r="N266"/>
      <c r="O266"/>
      <c r="P266">
        <f t="shared" si="173"/>
        <v>0</v>
      </c>
      <c r="Q266"/>
      <c r="R266"/>
      <c r="S266"/>
      <c r="T266"/>
      <c r="U266"/>
      <c r="V266"/>
      <c r="W266"/>
      <c r="X266"/>
      <c r="Y266"/>
      <c r="Z266"/>
      <c r="AA266"/>
      <c r="AB266"/>
      <c r="AC266"/>
      <c r="AD266"/>
      <c r="AE266"/>
      <c r="AF266"/>
      <c r="AG266"/>
      <c r="AH266"/>
      <c r="AI266"/>
      <c r="AJ266"/>
      <c r="AK266"/>
      <c r="AL266"/>
    </row>
    <row r="267" spans="1:38" ht="12" hidden="1" customHeight="1" x14ac:dyDescent="0.25">
      <c r="A267">
        <f t="shared" ref="A267:A268" si="220">IF($A$1=$C$1,$C267,$B267)</f>
        <v>0</v>
      </c>
      <c r="B267"/>
      <c r="C267"/>
      <c r="D267"/>
      <c r="E267">
        <f t="shared" si="174"/>
        <v>97</v>
      </c>
      <c r="F267">
        <v>0</v>
      </c>
      <c r="G267">
        <v>0</v>
      </c>
      <c r="H267">
        <v>576980.77513256366</v>
      </c>
      <c r="I267">
        <v>160741.27675044691</v>
      </c>
      <c r="J267">
        <v>639788.51293429197</v>
      </c>
      <c r="K267">
        <v>565314.46043826966</v>
      </c>
      <c r="L267"/>
      <c r="M267"/>
      <c r="N267">
        <f>SUMIF($S$5:$AB$5,N$5,S267:AB267)</f>
        <v>1100.5006104008799</v>
      </c>
      <c r="O267"/>
      <c r="P267">
        <f t="shared" si="173"/>
        <v>323804.17087592866</v>
      </c>
      <c r="Q267"/>
      <c r="R267"/>
      <c r="S267">
        <v>0</v>
      </c>
      <c r="T267">
        <v>0</v>
      </c>
      <c r="U267">
        <v>673.0298735514092</v>
      </c>
      <c r="V267">
        <v>662.47584882052672</v>
      </c>
      <c r="W267">
        <v>1100.5006104008799</v>
      </c>
      <c r="X267">
        <v>1105.432239883959</v>
      </c>
      <c r="Y267">
        <v>1111.7099467385972</v>
      </c>
      <c r="Z267">
        <v>1108.1817991279515</v>
      </c>
      <c r="AA267">
        <v>1113.487994769117</v>
      </c>
      <c r="AB267">
        <v>1119.0464698758044</v>
      </c>
      <c r="AC267">
        <v>1126.1425918165287</v>
      </c>
      <c r="AD267">
        <v>1130.9356523725337</v>
      </c>
      <c r="AE267">
        <v>1137.2834134338959</v>
      </c>
      <c r="AF267">
        <v>1143.908674262221</v>
      </c>
      <c r="AG267">
        <v>1152.1247851094515</v>
      </c>
      <c r="AH267">
        <v>1158.0288387174319</v>
      </c>
      <c r="AI267">
        <v>1165.533008852376</v>
      </c>
      <c r="AJ267">
        <v>1134.5662043734992</v>
      </c>
      <c r="AK267">
        <v>1143.9095666743856</v>
      </c>
      <c r="AL267"/>
    </row>
    <row r="268" spans="1:38" ht="12" hidden="1" customHeight="1" x14ac:dyDescent="0.25">
      <c r="A268">
        <f t="shared" si="220"/>
        <v>0</v>
      </c>
      <c r="B268"/>
      <c r="C268"/>
      <c r="D268"/>
      <c r="E268">
        <f t="shared" si="174"/>
        <v>98</v>
      </c>
      <c r="F268">
        <v>0</v>
      </c>
      <c r="G268">
        <v>0</v>
      </c>
      <c r="H268">
        <v>0</v>
      </c>
      <c r="I268">
        <v>0</v>
      </c>
      <c r="J268">
        <v>0</v>
      </c>
      <c r="K268">
        <v>0</v>
      </c>
      <c r="L268"/>
      <c r="M268"/>
      <c r="N268"/>
      <c r="O268"/>
      <c r="P268">
        <f t="shared" si="173"/>
        <v>0</v>
      </c>
      <c r="Q268"/>
      <c r="R268"/>
      <c r="S268"/>
      <c r="T268"/>
      <c r="U268"/>
      <c r="V268"/>
      <c r="W268"/>
      <c r="X268"/>
      <c r="Y268"/>
      <c r="Z268"/>
      <c r="AA268"/>
      <c r="AB268"/>
      <c r="AC268"/>
      <c r="AD268"/>
      <c r="AE268"/>
      <c r="AF268"/>
      <c r="AG268"/>
      <c r="AH268"/>
      <c r="AI268"/>
      <c r="AJ268"/>
      <c r="AK268"/>
      <c r="AL268"/>
    </row>
    <row r="269" spans="1:38" ht="12" hidden="1" customHeight="1" x14ac:dyDescent="0.25">
      <c r="A269">
        <f t="shared" ref="A269:A278" si="221">IF($A$1=$C$1,$C269,$B269)</f>
        <v>0</v>
      </c>
      <c r="B269"/>
      <c r="C269"/>
      <c r="D269"/>
      <c r="E269">
        <f t="shared" si="174"/>
        <v>99</v>
      </c>
      <c r="F269">
        <v>0</v>
      </c>
      <c r="G269">
        <v>0</v>
      </c>
      <c r="H269">
        <v>466844.65082006255</v>
      </c>
      <c r="I269">
        <v>615273.83383214753</v>
      </c>
      <c r="J269">
        <v>619631.09786379442</v>
      </c>
      <c r="K269">
        <v>648345.96517637221</v>
      </c>
      <c r="L269"/>
      <c r="M269"/>
      <c r="N269">
        <f>SUMIF($S$5:$AB$5,N$5,S269:AB269)</f>
        <v>1100.5006104008799</v>
      </c>
      <c r="O269"/>
      <c r="P269">
        <f t="shared" si="173"/>
        <v>391682.59128206276</v>
      </c>
      <c r="Q269"/>
      <c r="R269"/>
      <c r="S269">
        <f t="shared" ref="S269:AK269" si="222">S271+S324+S379+S388+S392</f>
        <v>0</v>
      </c>
      <c r="T269">
        <f t="shared" si="222"/>
        <v>0</v>
      </c>
      <c r="U269">
        <f t="shared" si="222"/>
        <v>673.0298735514092</v>
      </c>
      <c r="V269">
        <f t="shared" si="222"/>
        <v>662.47584882052672</v>
      </c>
      <c r="W269">
        <f t="shared" si="222"/>
        <v>1100.5006104008799</v>
      </c>
      <c r="X269">
        <f t="shared" si="222"/>
        <v>1105.432239883959</v>
      </c>
      <c r="Y269">
        <f t="shared" si="222"/>
        <v>1111.7099467385972</v>
      </c>
      <c r="Z269">
        <f t="shared" si="222"/>
        <v>1108.1817991279515</v>
      </c>
      <c r="AA269">
        <f t="shared" si="222"/>
        <v>1113.487994769117</v>
      </c>
      <c r="AB269">
        <f t="shared" si="222"/>
        <v>1119.0464698758044</v>
      </c>
      <c r="AC269">
        <f t="shared" si="222"/>
        <v>1126.1425918165287</v>
      </c>
      <c r="AD269">
        <f t="shared" si="222"/>
        <v>1130.9356523725337</v>
      </c>
      <c r="AE269">
        <f t="shared" si="222"/>
        <v>1137.2834134338959</v>
      </c>
      <c r="AF269">
        <f t="shared" si="222"/>
        <v>1143.908674262221</v>
      </c>
      <c r="AG269">
        <f t="shared" si="222"/>
        <v>1152.1247851094515</v>
      </c>
      <c r="AH269">
        <f t="shared" si="222"/>
        <v>1158.0288387174319</v>
      </c>
      <c r="AI269">
        <f t="shared" si="222"/>
        <v>1165.533008852376</v>
      </c>
      <c r="AJ269">
        <f t="shared" si="222"/>
        <v>1134.5662043734992</v>
      </c>
      <c r="AK269">
        <f t="shared" si="222"/>
        <v>1143.9095666743856</v>
      </c>
      <c r="AL269"/>
    </row>
    <row r="270" spans="1:38" ht="12" hidden="1" customHeight="1" x14ac:dyDescent="0.25">
      <c r="A270">
        <f t="shared" si="221"/>
        <v>0</v>
      </c>
      <c r="B270"/>
      <c r="C270"/>
      <c r="D270"/>
      <c r="E270">
        <f t="shared" si="174"/>
        <v>100</v>
      </c>
      <c r="F270">
        <v>0</v>
      </c>
      <c r="G270">
        <v>0</v>
      </c>
      <c r="H270">
        <v>0</v>
      </c>
      <c r="I270">
        <v>0</v>
      </c>
      <c r="J270">
        <v>0</v>
      </c>
      <c r="K270">
        <v>0</v>
      </c>
      <c r="L270"/>
      <c r="M270"/>
      <c r="N270"/>
      <c r="O270"/>
      <c r="P270">
        <f t="shared" si="173"/>
        <v>0</v>
      </c>
      <c r="Q270"/>
      <c r="R270"/>
      <c r="S270"/>
      <c r="T270"/>
      <c r="U270"/>
      <c r="V270"/>
      <c r="W270"/>
      <c r="X270"/>
      <c r="Y270"/>
      <c r="Z270"/>
      <c r="AA270"/>
      <c r="AB270"/>
      <c r="AC270"/>
      <c r="AD270"/>
      <c r="AE270"/>
      <c r="AF270"/>
      <c r="AG270"/>
      <c r="AH270"/>
      <c r="AI270"/>
      <c r="AJ270"/>
      <c r="AK270"/>
      <c r="AL270"/>
    </row>
    <row r="271" spans="1:38" ht="12" hidden="1" customHeight="1" x14ac:dyDescent="0.25">
      <c r="A271">
        <f t="shared" si="221"/>
        <v>0</v>
      </c>
      <c r="B271"/>
      <c r="C271"/>
      <c r="D271"/>
      <c r="E271">
        <f t="shared" si="174"/>
        <v>101</v>
      </c>
      <c r="F271">
        <v>0</v>
      </c>
      <c r="G271">
        <v>0</v>
      </c>
      <c r="H271">
        <v>339918.3159216221</v>
      </c>
      <c r="I271">
        <v>276793.17270062125</v>
      </c>
      <c r="J271">
        <v>234449.13856605891</v>
      </c>
      <c r="K271">
        <v>320674.42209256801</v>
      </c>
      <c r="L271"/>
      <c r="M271"/>
      <c r="N271">
        <f>SUMIF($S$5:$AB$5,N$5,S271:AB271)</f>
        <v>691.26438254222762</v>
      </c>
      <c r="O271"/>
      <c r="P271">
        <f t="shared" si="173"/>
        <v>195305.84154681172</v>
      </c>
      <c r="Q271"/>
      <c r="R271"/>
      <c r="S271">
        <f t="shared" ref="S271:AK271" si="223">S273+S302</f>
        <v>0</v>
      </c>
      <c r="T271">
        <f t="shared" si="223"/>
        <v>0</v>
      </c>
      <c r="U271">
        <f t="shared" si="223"/>
        <v>413.15469606088772</v>
      </c>
      <c r="V271">
        <f t="shared" si="223"/>
        <v>415.39223540213823</v>
      </c>
      <c r="W271">
        <f t="shared" si="223"/>
        <v>691.26438254222762</v>
      </c>
      <c r="X271">
        <f t="shared" si="223"/>
        <v>696.38285132694421</v>
      </c>
      <c r="Y271">
        <f t="shared" si="223"/>
        <v>702.78725258943473</v>
      </c>
      <c r="Z271">
        <f t="shared" si="223"/>
        <v>707.37848201205986</v>
      </c>
      <c r="AA271">
        <f t="shared" si="223"/>
        <v>713.06941766765476</v>
      </c>
      <c r="AB271">
        <f t="shared" si="223"/>
        <v>718.89910605489933</v>
      </c>
      <c r="AC271">
        <f t="shared" si="223"/>
        <v>725.83836444545636</v>
      </c>
      <c r="AD271">
        <f t="shared" si="223"/>
        <v>730.98082803943487</v>
      </c>
      <c r="AE271">
        <f t="shared" si="223"/>
        <v>737.24347652129427</v>
      </c>
      <c r="AF271">
        <f t="shared" si="223"/>
        <v>743.65882115469276</v>
      </c>
      <c r="AG271">
        <f t="shared" si="223"/>
        <v>751.20576735318775</v>
      </c>
      <c r="AH271">
        <f t="shared" si="223"/>
        <v>756.97086511949828</v>
      </c>
      <c r="AI271">
        <f t="shared" si="223"/>
        <v>763.87146248401632</v>
      </c>
      <c r="AJ271">
        <f t="shared" si="223"/>
        <v>736.31806544156734</v>
      </c>
      <c r="AK271">
        <f t="shared" si="223"/>
        <v>744.4402840360425</v>
      </c>
      <c r="AL271"/>
    </row>
    <row r="272" spans="1:38" ht="12" hidden="1" customHeight="1" x14ac:dyDescent="0.25">
      <c r="A272">
        <f t="shared" si="221"/>
        <v>0</v>
      </c>
      <c r="B272"/>
      <c r="C272"/>
      <c r="D272"/>
      <c r="E272">
        <f t="shared" si="174"/>
        <v>102</v>
      </c>
      <c r="F272">
        <v>0</v>
      </c>
      <c r="G272">
        <v>0</v>
      </c>
      <c r="H272">
        <v>0</v>
      </c>
      <c r="I272">
        <v>0</v>
      </c>
      <c r="J272">
        <v>0</v>
      </c>
      <c r="K272">
        <v>0</v>
      </c>
      <c r="L272"/>
      <c r="M272"/>
      <c r="N272"/>
      <c r="O272"/>
      <c r="P272">
        <f t="shared" si="173"/>
        <v>0</v>
      </c>
      <c r="Q272"/>
      <c r="R272"/>
      <c r="S272"/>
      <c r="T272"/>
      <c r="U272"/>
      <c r="V272"/>
      <c r="W272"/>
      <c r="X272"/>
      <c r="Y272"/>
      <c r="Z272"/>
      <c r="AA272"/>
      <c r="AB272"/>
      <c r="AC272"/>
      <c r="AD272"/>
      <c r="AE272"/>
      <c r="AF272"/>
      <c r="AG272"/>
      <c r="AH272"/>
      <c r="AI272"/>
      <c r="AJ272"/>
      <c r="AK272"/>
      <c r="AL272"/>
    </row>
    <row r="273" spans="1:38" ht="12" hidden="1" customHeight="1" x14ac:dyDescent="0.25">
      <c r="A273">
        <f t="shared" si="221"/>
        <v>0</v>
      </c>
      <c r="B273"/>
      <c r="C273"/>
      <c r="D273"/>
      <c r="E273">
        <f t="shared" si="174"/>
        <v>103</v>
      </c>
      <c r="F273">
        <v>0</v>
      </c>
      <c r="G273">
        <v>0</v>
      </c>
      <c r="H273">
        <v>286060.92734072026</v>
      </c>
      <c r="I273">
        <v>372652.49414793856</v>
      </c>
      <c r="J273">
        <v>217383.45396727242</v>
      </c>
      <c r="K273">
        <v>188456.20451908093</v>
      </c>
      <c r="L273"/>
      <c r="M273"/>
      <c r="N273">
        <f>SUMIF($S$5:$AB$5,N$5,S273:AB273)</f>
        <v>605.28666740154767</v>
      </c>
      <c r="O273"/>
      <c r="P273">
        <f t="shared" si="173"/>
        <v>177425.51332916869</v>
      </c>
      <c r="Q273"/>
      <c r="R273"/>
      <c r="S273">
        <f t="shared" ref="S273:AK273" si="224">SUM(S275,S283,S292)</f>
        <v>0</v>
      </c>
      <c r="T273">
        <f t="shared" si="224"/>
        <v>0</v>
      </c>
      <c r="U273">
        <f t="shared" si="224"/>
        <v>413.15469606088772</v>
      </c>
      <c r="V273">
        <f t="shared" si="224"/>
        <v>415.39223540213823</v>
      </c>
      <c r="W273">
        <f t="shared" si="224"/>
        <v>605.28666740154767</v>
      </c>
      <c r="X273">
        <f t="shared" si="224"/>
        <v>608.28899710464361</v>
      </c>
      <c r="Y273">
        <f t="shared" si="224"/>
        <v>612.52658686010329</v>
      </c>
      <c r="Z273">
        <f t="shared" si="224"/>
        <v>614.89834765457158</v>
      </c>
      <c r="AA273">
        <f t="shared" si="224"/>
        <v>618.31668855547059</v>
      </c>
      <c r="AB273">
        <f t="shared" si="224"/>
        <v>621.8177594320972</v>
      </c>
      <c r="AC273">
        <f t="shared" si="224"/>
        <v>626.37182982198431</v>
      </c>
      <c r="AD273">
        <f t="shared" si="224"/>
        <v>629.07031262857413</v>
      </c>
      <c r="AE273">
        <f t="shared" si="224"/>
        <v>632.82873445492396</v>
      </c>
      <c r="AF273">
        <f t="shared" si="224"/>
        <v>636.67811749102043</v>
      </c>
      <c r="AG273">
        <f t="shared" si="224"/>
        <v>641.59493528949918</v>
      </c>
      <c r="AH273">
        <f t="shared" si="224"/>
        <v>644.66504366854372</v>
      </c>
      <c r="AI273">
        <f t="shared" si="224"/>
        <v>648.80418706754199</v>
      </c>
      <c r="AJ273">
        <f t="shared" si="224"/>
        <v>618.42026652791924</v>
      </c>
      <c r="AK273">
        <f t="shared" si="224"/>
        <v>623.64213093723356</v>
      </c>
      <c r="AL273"/>
    </row>
    <row r="274" spans="1:38" ht="12" hidden="1" customHeight="1" x14ac:dyDescent="0.25">
      <c r="A274">
        <f t="shared" si="221"/>
        <v>0</v>
      </c>
      <c r="B274"/>
      <c r="C274"/>
      <c r="D274"/>
      <c r="E274">
        <f t="shared" si="174"/>
        <v>104</v>
      </c>
      <c r="F274">
        <v>0</v>
      </c>
      <c r="G274">
        <v>0</v>
      </c>
      <c r="H274">
        <v>0</v>
      </c>
      <c r="I274">
        <v>0</v>
      </c>
      <c r="J274">
        <v>0</v>
      </c>
      <c r="K274">
        <v>0</v>
      </c>
      <c r="L274"/>
      <c r="M274"/>
      <c r="N274"/>
      <c r="O274"/>
      <c r="P274">
        <f t="shared" si="173"/>
        <v>0</v>
      </c>
      <c r="Q274"/>
      <c r="R274"/>
      <c r="S274"/>
      <c r="T274"/>
      <c r="U274"/>
      <c r="V274"/>
      <c r="W274"/>
      <c r="X274"/>
      <c r="Y274"/>
      <c r="Z274"/>
      <c r="AA274"/>
      <c r="AB274"/>
      <c r="AC274"/>
      <c r="AD274"/>
      <c r="AE274"/>
      <c r="AF274"/>
      <c r="AG274"/>
      <c r="AH274"/>
      <c r="AI274"/>
      <c r="AJ274"/>
      <c r="AK274"/>
      <c r="AL274"/>
    </row>
    <row r="275" spans="1:38" ht="12" hidden="1" customHeight="1" x14ac:dyDescent="0.25">
      <c r="A275">
        <f t="shared" si="221"/>
        <v>0</v>
      </c>
      <c r="B275"/>
      <c r="C275"/>
      <c r="D275"/>
      <c r="E275">
        <f t="shared" si="174"/>
        <v>105</v>
      </c>
      <c r="F275">
        <v>0</v>
      </c>
      <c r="G275">
        <v>0</v>
      </c>
      <c r="H275">
        <v>102358.35075915193</v>
      </c>
      <c r="I275">
        <v>17875.997055515796</v>
      </c>
      <c r="J275">
        <v>19495.51574981763</v>
      </c>
      <c r="K275">
        <v>211386.79049973303</v>
      </c>
      <c r="L275"/>
      <c r="M275"/>
      <c r="N275">
        <f>SUMIF($S$5:$AB$5,N$5,S275:AB275)</f>
        <v>356.66645661360855</v>
      </c>
      <c r="O275"/>
      <c r="P275">
        <f t="shared" si="173"/>
        <v>58519.442344036397</v>
      </c>
      <c r="Q275"/>
      <c r="R275"/>
      <c r="S275">
        <f>S277*S281</f>
        <v>0</v>
      </c>
      <c r="T275">
        <f t="shared" ref="T275" si="225">T277*T281</f>
        <v>0</v>
      </c>
      <c r="U275">
        <f>U277*U281</f>
        <v>177.78519561360849</v>
      </c>
      <c r="V275">
        <f>V277*V281</f>
        <v>177.3054566136085</v>
      </c>
      <c r="W275">
        <f>W277*W281</f>
        <v>356.66645661360855</v>
      </c>
      <c r="X275">
        <f t="shared" ref="X275" si="226">X277*X281</f>
        <v>356.66645661360855</v>
      </c>
      <c r="Y275">
        <f t="shared" ref="Y275" si="227">Y277*Y281</f>
        <v>357.63759561360854</v>
      </c>
      <c r="Z275">
        <f t="shared" ref="Z275" si="228">Z277*Z281</f>
        <v>356.66645661360855</v>
      </c>
      <c r="AA275">
        <f t="shared" ref="AA275" si="229">AA277*AA281</f>
        <v>356.66645661360855</v>
      </c>
      <c r="AB275">
        <f t="shared" ref="AB275" si="230">AB277*AB281</f>
        <v>356.66645661360855</v>
      </c>
      <c r="AC275">
        <f t="shared" ref="AC275" si="231">AC277*AC281</f>
        <v>357.63759561360854</v>
      </c>
      <c r="AD275">
        <f t="shared" ref="AD275" si="232">AD277*AD281</f>
        <v>356.66645661360855</v>
      </c>
      <c r="AE275">
        <f t="shared" ref="AE275" si="233">AE277*AE281</f>
        <v>356.66645661360855</v>
      </c>
      <c r="AF275">
        <f t="shared" ref="AF275" si="234">AF277*AF281</f>
        <v>356.66645661360855</v>
      </c>
      <c r="AG275">
        <f t="shared" ref="AG275" si="235">AG277*AG281</f>
        <v>357.63759561360854</v>
      </c>
      <c r="AH275">
        <f t="shared" ref="AH275" si="236">AH277*AH281</f>
        <v>356.66645661360855</v>
      </c>
      <c r="AI275">
        <f t="shared" ref="AI275" si="237">AI277*AI281</f>
        <v>356.66645661360855</v>
      </c>
      <c r="AJ275">
        <f t="shared" ref="AJ275" si="238">AJ277*AJ281</f>
        <v>322.03981911360853</v>
      </c>
      <c r="AK275">
        <f t="shared" ref="AK275" si="239">AK277*AK281</f>
        <v>322.9160906136085</v>
      </c>
      <c r="AL275"/>
    </row>
    <row r="276" spans="1:38" ht="12" hidden="1" customHeight="1" x14ac:dyDescent="0.25">
      <c r="A276">
        <f t="shared" si="221"/>
        <v>0</v>
      </c>
      <c r="B276"/>
      <c r="C276"/>
      <c r="D276"/>
      <c r="E276">
        <f t="shared" si="174"/>
        <v>106</v>
      </c>
      <c r="F276">
        <v>0</v>
      </c>
      <c r="G276">
        <v>0</v>
      </c>
      <c r="H276">
        <v>0</v>
      </c>
      <c r="I276">
        <v>0</v>
      </c>
      <c r="J276">
        <v>0</v>
      </c>
      <c r="K276">
        <v>0</v>
      </c>
      <c r="L276"/>
      <c r="M276"/>
      <c r="N276"/>
      <c r="O276"/>
      <c r="P276">
        <f t="shared" si="173"/>
        <v>0</v>
      </c>
      <c r="Q276"/>
      <c r="R276"/>
      <c r="S276"/>
      <c r="T276"/>
      <c r="U276"/>
      <c r="V276"/>
      <c r="W276"/>
      <c r="X276"/>
      <c r="Y276"/>
      <c r="Z276"/>
      <c r="AA276"/>
      <c r="AB276"/>
      <c r="AC276"/>
      <c r="AD276"/>
      <c r="AE276"/>
      <c r="AF276"/>
      <c r="AG276"/>
      <c r="AH276"/>
      <c r="AI276"/>
      <c r="AJ276"/>
      <c r="AK276"/>
      <c r="AL276"/>
    </row>
    <row r="277" spans="1:38" ht="12" hidden="1" customHeight="1" x14ac:dyDescent="0.25">
      <c r="A277">
        <f t="shared" si="221"/>
        <v>0</v>
      </c>
      <c r="B277"/>
      <c r="C277"/>
      <c r="D277"/>
      <c r="E277">
        <f t="shared" si="174"/>
        <v>107</v>
      </c>
      <c r="F277">
        <v>0</v>
      </c>
      <c r="G277">
        <v>0</v>
      </c>
      <c r="H277">
        <v>27002.139493191375</v>
      </c>
      <c r="I277">
        <v>3457.8482806684492</v>
      </c>
      <c r="J277">
        <v>10600.161694009428</v>
      </c>
      <c r="K277">
        <v>22836.209855502355</v>
      </c>
      <c r="L277"/>
      <c r="M277"/>
      <c r="N277">
        <f>SUMIF($S$5:$AB$5,N$5,S277:AB277)</f>
        <v>91.45293759323296</v>
      </c>
      <c r="O277"/>
      <c r="P277">
        <f t="shared" si="173"/>
        <v>10649.393220561935</v>
      </c>
      <c r="Q277"/>
      <c r="R277"/>
      <c r="S277">
        <f>SUM(S278:S280)</f>
        <v>0</v>
      </c>
      <c r="T277">
        <f t="shared" ref="T277" si="240">SUM(T278:T280)</f>
        <v>0</v>
      </c>
      <c r="U277">
        <f>SUM(U278:U280)</f>
        <v>45.585947593232945</v>
      </c>
      <c r="V277">
        <f t="shared" ref="V277" si="241">SUM(V278:V280)</f>
        <v>45.462937593232951</v>
      </c>
      <c r="W277">
        <f t="shared" ref="W277" si="242">SUM(W278:W280)</f>
        <v>91.45293759323296</v>
      </c>
      <c r="X277">
        <f t="shared" ref="X277" si="243">SUM(X278:X280)</f>
        <v>91.45293759323296</v>
      </c>
      <c r="Y277">
        <f t="shared" ref="Y277" si="244">SUM(Y278:Y280)</f>
        <v>91.701947593232958</v>
      </c>
      <c r="Z277">
        <f t="shared" ref="Z277" si="245">SUM(Z278:Z280)</f>
        <v>91.45293759323296</v>
      </c>
      <c r="AA277">
        <f t="shared" ref="AA277" si="246">SUM(AA278:AA280)</f>
        <v>91.45293759323296</v>
      </c>
      <c r="AB277">
        <f t="shared" ref="AB277" si="247">SUM(AB278:AB280)</f>
        <v>91.45293759323296</v>
      </c>
      <c r="AC277">
        <f t="shared" ref="AC277" si="248">SUM(AC278:AC280)</f>
        <v>91.701947593232958</v>
      </c>
      <c r="AD277">
        <f t="shared" ref="AD277" si="249">SUM(AD278:AD280)</f>
        <v>91.45293759323296</v>
      </c>
      <c r="AE277">
        <f t="shared" ref="AE277" si="250">SUM(AE278:AE280)</f>
        <v>91.45293759323296</v>
      </c>
      <c r="AF277">
        <f t="shared" ref="AF277" si="251">SUM(AF278:AF280)</f>
        <v>91.45293759323296</v>
      </c>
      <c r="AG277">
        <f t="shared" ref="AG277" si="252">SUM(AG278:AG280)</f>
        <v>91.701947593232958</v>
      </c>
      <c r="AH277">
        <f t="shared" ref="AH277" si="253">SUM(AH278:AH280)</f>
        <v>91.45293759323296</v>
      </c>
      <c r="AI277">
        <f t="shared" ref="AI277" si="254">SUM(AI278:AI280)</f>
        <v>91.45293759323296</v>
      </c>
      <c r="AJ277">
        <f t="shared" ref="AJ277" si="255">SUM(AJ278:AJ280)</f>
        <v>82.57431259323296</v>
      </c>
      <c r="AK277">
        <f t="shared" ref="AK277" si="256">SUM(AK278:AK280)</f>
        <v>82.798997593232954</v>
      </c>
      <c r="AL277"/>
    </row>
    <row r="278" spans="1:38" ht="12" hidden="1" customHeight="1" x14ac:dyDescent="0.25">
      <c r="A278">
        <f t="shared" si="221"/>
        <v>0</v>
      </c>
      <c r="B278"/>
      <c r="C278"/>
      <c r="D278"/>
      <c r="E278">
        <f t="shared" si="174"/>
        <v>108</v>
      </c>
      <c r="F278">
        <v>0</v>
      </c>
      <c r="G278">
        <v>0</v>
      </c>
      <c r="H278">
        <v>8309.2660272738995</v>
      </c>
      <c r="I278">
        <v>23386.550028777958</v>
      </c>
      <c r="J278">
        <v>37505.805280683708</v>
      </c>
      <c r="K278">
        <v>16359.075523558269</v>
      </c>
      <c r="L278"/>
      <c r="M278"/>
      <c r="N278">
        <f>SUMIF($S$5:$AB$5,N$5,S278:AB278)</f>
        <v>44.898650000000004</v>
      </c>
      <c r="O278"/>
      <c r="P278">
        <f t="shared" si="173"/>
        <v>14260.116143382305</v>
      </c>
      <c r="Q278"/>
      <c r="R278"/>
      <c r="S278"/>
      <c r="T278"/>
      <c r="U278">
        <v>45.021659999999997</v>
      </c>
      <c r="V278">
        <v>44.898650000000004</v>
      </c>
      <c r="W278">
        <v>44.898650000000004</v>
      </c>
      <c r="X278">
        <v>44.898650000000004</v>
      </c>
      <c r="Y278">
        <v>45.021659999999997</v>
      </c>
      <c r="Z278">
        <v>44.898650000000004</v>
      </c>
      <c r="AA278">
        <v>44.898650000000004</v>
      </c>
      <c r="AB278">
        <v>44.898650000000004</v>
      </c>
      <c r="AC278">
        <v>45.021659999999997</v>
      </c>
      <c r="AD278">
        <v>44.898650000000004</v>
      </c>
      <c r="AE278">
        <v>44.898650000000004</v>
      </c>
      <c r="AF278">
        <v>44.898650000000004</v>
      </c>
      <c r="AG278">
        <v>45.021659999999997</v>
      </c>
      <c r="AH278">
        <v>44.898650000000004</v>
      </c>
      <c r="AI278">
        <v>44.898650000000004</v>
      </c>
      <c r="AJ278">
        <v>36.020024999999997</v>
      </c>
      <c r="AK278">
        <v>36.11871</v>
      </c>
      <c r="AL278"/>
    </row>
    <row r="279" spans="1:38" ht="12" hidden="1" customHeight="1" x14ac:dyDescent="0.25">
      <c r="A279">
        <f t="shared" ref="A279:A343" si="257">IF($A$1=$C$1,$C279,$B279)</f>
        <v>0</v>
      </c>
      <c r="B279"/>
      <c r="C279"/>
      <c r="D279"/>
      <c r="E279">
        <f t="shared" si="174"/>
        <v>109</v>
      </c>
      <c r="F279">
        <v>0</v>
      </c>
      <c r="G279">
        <v>0</v>
      </c>
      <c r="H279">
        <v>0</v>
      </c>
      <c r="I279">
        <v>0</v>
      </c>
      <c r="J279">
        <v>20071.219654983845</v>
      </c>
      <c r="K279">
        <v>32195.671337252657</v>
      </c>
      <c r="L279"/>
      <c r="M279"/>
      <c r="N279">
        <f>SUMIF($S$5:$AB$5,N$5,S279:AB279)</f>
        <v>45.990000000000009</v>
      </c>
      <c r="O279"/>
      <c r="P279">
        <f t="shared" si="173"/>
        <v>8711.148498706083</v>
      </c>
      <c r="Q279"/>
      <c r="R279"/>
      <c r="S279"/>
      <c r="T279"/>
      <c r="U279"/>
      <c r="V279"/>
      <c r="W279">
        <v>45.990000000000009</v>
      </c>
      <c r="X279">
        <v>45.990000000000009</v>
      </c>
      <c r="Y279">
        <v>46.116000000000007</v>
      </c>
      <c r="Z279">
        <v>45.990000000000009</v>
      </c>
      <c r="AA279">
        <v>45.990000000000009</v>
      </c>
      <c r="AB279">
        <v>45.990000000000009</v>
      </c>
      <c r="AC279">
        <v>46.116000000000007</v>
      </c>
      <c r="AD279">
        <v>45.990000000000009</v>
      </c>
      <c r="AE279">
        <v>45.990000000000009</v>
      </c>
      <c r="AF279">
        <v>45.990000000000009</v>
      </c>
      <c r="AG279">
        <v>46.116000000000007</v>
      </c>
      <c r="AH279">
        <v>45.990000000000009</v>
      </c>
      <c r="AI279">
        <v>45.990000000000009</v>
      </c>
      <c r="AJ279">
        <v>45.990000000000009</v>
      </c>
      <c r="AK279">
        <v>46.116000000000007</v>
      </c>
      <c r="AL279"/>
    </row>
    <row r="280" spans="1:38" ht="12" hidden="1" customHeight="1" x14ac:dyDescent="0.25">
      <c r="A280">
        <f t="shared" si="257"/>
        <v>0</v>
      </c>
      <c r="B280"/>
      <c r="C280"/>
      <c r="D280"/>
      <c r="E280">
        <f t="shared" si="174"/>
        <v>110</v>
      </c>
      <c r="F280">
        <v>0</v>
      </c>
      <c r="G280">
        <v>0</v>
      </c>
      <c r="H280">
        <v>461.44813903844596</v>
      </c>
      <c r="I280">
        <v>80.865014168153536</v>
      </c>
      <c r="J280">
        <v>210.99305595802488</v>
      </c>
      <c r="K280">
        <v>546.96168609695121</v>
      </c>
      <c r="L280"/>
      <c r="M280"/>
      <c r="N280">
        <f>SUMIF($S$5:$AB$5,N$5,S280:AB280)</f>
        <v>0.56428759323294519</v>
      </c>
      <c r="O280"/>
      <c r="P280">
        <f t="shared" si="173"/>
        <v>216.71131587692926</v>
      </c>
      <c r="Q280"/>
      <c r="R280"/>
      <c r="S280">
        <v>0</v>
      </c>
      <c r="T280">
        <v>0</v>
      </c>
      <c r="U280">
        <v>0.56428759323294519</v>
      </c>
      <c r="V280">
        <v>0.56428759323294519</v>
      </c>
      <c r="W280">
        <v>0.56428759323294519</v>
      </c>
      <c r="X280">
        <v>0.56428759323294519</v>
      </c>
      <c r="Y280">
        <v>0.56428759323294519</v>
      </c>
      <c r="Z280">
        <v>0.56428759323294519</v>
      </c>
      <c r="AA280">
        <v>0.56428759323294519</v>
      </c>
      <c r="AB280">
        <v>0.56428759323294519</v>
      </c>
      <c r="AC280">
        <v>0.56428759323294519</v>
      </c>
      <c r="AD280">
        <v>0.56428759323294519</v>
      </c>
      <c r="AE280">
        <v>0.56428759323294519</v>
      </c>
      <c r="AF280">
        <v>0.56428759323294519</v>
      </c>
      <c r="AG280">
        <v>0.56428759323294519</v>
      </c>
      <c r="AH280">
        <v>0.56428759323294519</v>
      </c>
      <c r="AI280">
        <v>0.56428759323294519</v>
      </c>
      <c r="AJ280">
        <v>0.56428759323294519</v>
      </c>
      <c r="AK280">
        <v>0.56428759323294519</v>
      </c>
      <c r="AL280"/>
    </row>
    <row r="281" spans="1:38" ht="12" hidden="1" customHeight="1" x14ac:dyDescent="0.25">
      <c r="A281">
        <f t="shared" si="257"/>
        <v>0</v>
      </c>
      <c r="B281"/>
      <c r="C281"/>
      <c r="D281"/>
      <c r="E281">
        <f t="shared" si="174"/>
        <v>111</v>
      </c>
      <c r="F281">
        <v>2987.8385516084109</v>
      </c>
      <c r="G281">
        <v>2533.6846169705409</v>
      </c>
      <c r="H281">
        <v>1156.6491100775625</v>
      </c>
      <c r="I281">
        <v>463.99950921831345</v>
      </c>
      <c r="J281">
        <v>1699.9665011541822</v>
      </c>
      <c r="K281">
        <v>940.47631910516623</v>
      </c>
      <c r="L281"/>
      <c r="M281"/>
      <c r="N281">
        <f>SUMIF($S$5:$AB$5,N$5,S281:AB281)</f>
        <v>3.9</v>
      </c>
      <c r="O281"/>
      <c r="P281">
        <f t="shared" si="173"/>
        <v>1630.4357680223627</v>
      </c>
      <c r="Q281"/>
      <c r="R281"/>
      <c r="S281">
        <f>S$85</f>
        <v>3.9</v>
      </c>
      <c r="T281">
        <f t="shared" ref="T281:AK281" si="258">T$85</f>
        <v>3.9</v>
      </c>
      <c r="U281">
        <f t="shared" si="258"/>
        <v>3.9</v>
      </c>
      <c r="V281">
        <f t="shared" si="258"/>
        <v>3.9</v>
      </c>
      <c r="W281">
        <f t="shared" si="258"/>
        <v>3.9</v>
      </c>
      <c r="X281">
        <f t="shared" si="258"/>
        <v>3.9</v>
      </c>
      <c r="Y281">
        <f t="shared" si="258"/>
        <v>3.9</v>
      </c>
      <c r="Z281">
        <f t="shared" si="258"/>
        <v>3.9</v>
      </c>
      <c r="AA281">
        <f t="shared" si="258"/>
        <v>3.9</v>
      </c>
      <c r="AB281">
        <f t="shared" si="258"/>
        <v>3.9</v>
      </c>
      <c r="AC281">
        <f t="shared" si="258"/>
        <v>3.9</v>
      </c>
      <c r="AD281">
        <f t="shared" si="258"/>
        <v>3.9</v>
      </c>
      <c r="AE281">
        <f t="shared" si="258"/>
        <v>3.9</v>
      </c>
      <c r="AF281">
        <f t="shared" si="258"/>
        <v>3.9</v>
      </c>
      <c r="AG281">
        <f t="shared" si="258"/>
        <v>3.9</v>
      </c>
      <c r="AH281">
        <f t="shared" si="258"/>
        <v>3.9</v>
      </c>
      <c r="AI281">
        <f t="shared" si="258"/>
        <v>3.9</v>
      </c>
      <c r="AJ281">
        <f t="shared" si="258"/>
        <v>3.9</v>
      </c>
      <c r="AK281">
        <f t="shared" si="258"/>
        <v>3.9</v>
      </c>
      <c r="AL281"/>
    </row>
    <row r="282" spans="1:38" ht="12" hidden="1" customHeight="1" x14ac:dyDescent="0.25">
      <c r="A282">
        <f t="shared" si="257"/>
        <v>0</v>
      </c>
      <c r="B282"/>
      <c r="C282"/>
      <c r="D282"/>
      <c r="E282">
        <f t="shared" si="174"/>
        <v>112</v>
      </c>
      <c r="F282">
        <v>0</v>
      </c>
      <c r="G282">
        <v>0</v>
      </c>
      <c r="H282">
        <v>0</v>
      </c>
      <c r="I282">
        <v>0</v>
      </c>
      <c r="J282">
        <v>0</v>
      </c>
      <c r="K282">
        <v>0</v>
      </c>
      <c r="L282"/>
      <c r="M282"/>
      <c r="N282"/>
      <c r="O282"/>
      <c r="P282">
        <f t="shared" si="173"/>
        <v>0</v>
      </c>
      <c r="Q282"/>
      <c r="R282"/>
      <c r="S282"/>
      <c r="T282"/>
      <c r="U282"/>
      <c r="V282"/>
      <c r="W282"/>
      <c r="X282"/>
      <c r="Y282"/>
      <c r="Z282"/>
      <c r="AA282"/>
      <c r="AB282"/>
      <c r="AC282"/>
      <c r="AD282"/>
      <c r="AE282"/>
      <c r="AF282"/>
      <c r="AG282"/>
      <c r="AH282"/>
      <c r="AI282"/>
      <c r="AJ282"/>
      <c r="AK282"/>
      <c r="AL282"/>
    </row>
    <row r="283" spans="1:38" ht="12" hidden="1" customHeight="1" x14ac:dyDescent="0.25">
      <c r="A283">
        <f t="shared" si="257"/>
        <v>0</v>
      </c>
      <c r="B283"/>
      <c r="C283"/>
      <c r="D283"/>
      <c r="E283">
        <f t="shared" si="174"/>
        <v>113</v>
      </c>
      <c r="F283">
        <v>0</v>
      </c>
      <c r="G283">
        <v>0</v>
      </c>
      <c r="H283">
        <v>46011.928102396472</v>
      </c>
      <c r="I283">
        <v>114318.5155097892</v>
      </c>
      <c r="J283">
        <v>132025.6198384517</v>
      </c>
      <c r="K283">
        <v>39618.34781034325</v>
      </c>
      <c r="L283"/>
      <c r="M283"/>
      <c r="N283">
        <f>SUMIF($S$5:$AB$5,N$5,S283:AB283)</f>
        <v>132.55191934400074</v>
      </c>
      <c r="O283"/>
      <c r="P283">
        <f t="shared" si="173"/>
        <v>55329.068543496775</v>
      </c>
      <c r="Q283"/>
      <c r="R283"/>
      <c r="S283">
        <f>SUM(S285,S288:S289)*S290</f>
        <v>0</v>
      </c>
      <c r="T283">
        <f t="shared" ref="T283:AK283" si="259">SUM(T285,T288:T289)*T290</f>
        <v>0</v>
      </c>
      <c r="U283">
        <f t="shared" si="259"/>
        <v>119.30120864011452</v>
      </c>
      <c r="V283">
        <f t="shared" si="259"/>
        <v>122.01848803946709</v>
      </c>
      <c r="W283">
        <f t="shared" si="259"/>
        <v>132.55191934400074</v>
      </c>
      <c r="X283">
        <f t="shared" si="259"/>
        <v>135.55425016785119</v>
      </c>
      <c r="Y283">
        <f t="shared" si="259"/>
        <v>138.82070153204543</v>
      </c>
      <c r="Z283">
        <f t="shared" si="259"/>
        <v>142.16360186081118</v>
      </c>
      <c r="AA283">
        <f t="shared" si="259"/>
        <v>145.5819433093408</v>
      </c>
      <c r="AB283">
        <f t="shared" si="259"/>
        <v>149.08301474726409</v>
      </c>
      <c r="AC283">
        <f t="shared" si="259"/>
        <v>152.66594671245491</v>
      </c>
      <c r="AD283">
        <f t="shared" si="259"/>
        <v>156.33556910870567</v>
      </c>
      <c r="AE283">
        <f t="shared" si="259"/>
        <v>160.09399153943161</v>
      </c>
      <c r="AF283">
        <f t="shared" si="259"/>
        <v>163.94337519498575</v>
      </c>
      <c r="AG283">
        <f t="shared" si="259"/>
        <v>167.88905462838193</v>
      </c>
      <c r="AH283">
        <f t="shared" si="259"/>
        <v>171.93030265818879</v>
      </c>
      <c r="AI283">
        <f t="shared" si="259"/>
        <v>176.06944672418922</v>
      </c>
      <c r="AJ283">
        <f t="shared" si="259"/>
        <v>180.31218369378277</v>
      </c>
      <c r="AK283">
        <f t="shared" si="259"/>
        <v>184.65777730380634</v>
      </c>
      <c r="AL283"/>
    </row>
    <row r="284" spans="1:38" ht="12" hidden="1" customHeight="1" x14ac:dyDescent="0.25">
      <c r="A284">
        <f t="shared" si="257"/>
        <v>0</v>
      </c>
      <c r="B284"/>
      <c r="C284"/>
      <c r="D284"/>
      <c r="E284">
        <f t="shared" si="174"/>
        <v>114</v>
      </c>
      <c r="F284">
        <v>0</v>
      </c>
      <c r="G284">
        <v>0</v>
      </c>
      <c r="H284">
        <v>0</v>
      </c>
      <c r="I284">
        <v>0</v>
      </c>
      <c r="J284">
        <v>0</v>
      </c>
      <c r="K284">
        <v>0</v>
      </c>
      <c r="L284"/>
      <c r="M284"/>
      <c r="N284"/>
      <c r="O284"/>
      <c r="P284">
        <f t="shared" si="173"/>
        <v>0</v>
      </c>
      <c r="Q284"/>
      <c r="R284"/>
      <c r="S284"/>
      <c r="T284"/>
      <c r="U284"/>
      <c r="V284"/>
      <c r="W284"/>
      <c r="X284"/>
      <c r="Y284"/>
      <c r="Z284"/>
      <c r="AA284"/>
      <c r="AB284"/>
      <c r="AC284"/>
      <c r="AD284"/>
      <c r="AE284"/>
      <c r="AF284"/>
      <c r="AG284"/>
      <c r="AH284"/>
      <c r="AI284"/>
      <c r="AJ284"/>
      <c r="AK284"/>
      <c r="AL284"/>
    </row>
    <row r="285" spans="1:38" ht="12" hidden="1" customHeight="1" x14ac:dyDescent="0.25">
      <c r="A285">
        <f t="shared" si="257"/>
        <v>0</v>
      </c>
      <c r="B285"/>
      <c r="C285"/>
      <c r="D285"/>
      <c r="E285">
        <f t="shared" si="174"/>
        <v>115</v>
      </c>
      <c r="F285">
        <v>0</v>
      </c>
      <c r="G285">
        <v>0</v>
      </c>
      <c r="H285">
        <v>3481.0462251777653</v>
      </c>
      <c r="I285">
        <v>11678.845239820355</v>
      </c>
      <c r="J285">
        <v>15980.461542286417</v>
      </c>
      <c r="K285">
        <v>24306.673440831401</v>
      </c>
      <c r="L285"/>
      <c r="M285"/>
      <c r="N285">
        <f t="shared" ref="N285:N290" si="260">SUMIF($S$5:$AB$5,N$5,S285:AB285)</f>
        <v>24.717978779752716</v>
      </c>
      <c r="O285"/>
      <c r="P285">
        <f t="shared" si="173"/>
        <v>9241.1710746859899</v>
      </c>
      <c r="Q285"/>
      <c r="R285"/>
      <c r="S285">
        <f>S286*S287/10^6</f>
        <v>0</v>
      </c>
      <c r="T285">
        <f t="shared" ref="T285" si="261">T286*T287/10^6</f>
        <v>0</v>
      </c>
      <c r="U285">
        <f>U286*U287/10^6</f>
        <v>23.526928047355359</v>
      </c>
      <c r="V285">
        <f t="shared" ref="V285" si="262">V286*V287/10^6</f>
        <v>24.11510124853924</v>
      </c>
      <c r="W285">
        <f t="shared" ref="W285" si="263">W286*W287/10^6</f>
        <v>24.717978779752716</v>
      </c>
      <c r="X285">
        <f t="shared" ref="X285" si="264">X286*X287/10^6</f>
        <v>25.335928249246532</v>
      </c>
      <c r="Y285">
        <f t="shared" ref="Y285" si="265">Y286*Y287/10^6</f>
        <v>25.969326455477692</v>
      </c>
      <c r="Z285">
        <f t="shared" ref="Z285" si="266">Z286*Z287/10^6</f>
        <v>26.618559616864641</v>
      </c>
      <c r="AA285">
        <f t="shared" ref="AA285" si="267">AA286*AA287/10^6</f>
        <v>27.284023607286251</v>
      </c>
      <c r="AB285">
        <f t="shared" ref="AB285" si="268">AB286*AB287/10^6</f>
        <v>27.96612419746841</v>
      </c>
      <c r="AC285">
        <f t="shared" ref="AC285" si="269">AC286*AC287/10^6</f>
        <v>28.665277302405112</v>
      </c>
      <c r="AD285">
        <f t="shared" ref="AD285" si="270">AD286*AD287/10^6</f>
        <v>29.381909234965232</v>
      </c>
      <c r="AE285">
        <f t="shared" ref="AE285" si="271">AE286*AE287/10^6</f>
        <v>30.116456965839369</v>
      </c>
      <c r="AF285">
        <f t="shared" ref="AF285" si="272">AF286*AF287/10^6</f>
        <v>30.869368389985354</v>
      </c>
      <c r="AG285">
        <f t="shared" ref="AG285" si="273">AG286*AG287/10^6</f>
        <v>31.641102599734978</v>
      </c>
      <c r="AH285">
        <f t="shared" ref="AH285" si="274">AH286*AH287/10^6</f>
        <v>32.432130164728349</v>
      </c>
      <c r="AI285">
        <f t="shared" ref="AI285" si="275">AI286*AI287/10^6</f>
        <v>33.242933418846562</v>
      </c>
      <c r="AJ285">
        <f t="shared" ref="AJ285" si="276">AJ286*AJ287/10^6</f>
        <v>34.074006754317708</v>
      </c>
      <c r="AK285">
        <f t="shared" ref="AK285" si="277">AK286*AK287/10^6</f>
        <v>34.925856923175665</v>
      </c>
      <c r="AL285"/>
    </row>
    <row r="286" spans="1:38" ht="12" hidden="1" customHeight="1" x14ac:dyDescent="0.25">
      <c r="A286">
        <f t="shared" si="257"/>
        <v>0</v>
      </c>
      <c r="B286"/>
      <c r="C286"/>
      <c r="D286"/>
      <c r="E286">
        <f t="shared" si="174"/>
        <v>116</v>
      </c>
      <c r="F286">
        <v>0</v>
      </c>
      <c r="G286">
        <v>0</v>
      </c>
      <c r="H286">
        <v>169791127.63925526</v>
      </c>
      <c r="I286">
        <v>175148898.20914903</v>
      </c>
      <c r="J286">
        <v>149746199.18769631</v>
      </c>
      <c r="K286">
        <v>152229860.7115145</v>
      </c>
      <c r="L286"/>
      <c r="M286"/>
      <c r="N286">
        <f t="shared" si="260"/>
        <v>306307.89805827226</v>
      </c>
      <c r="O286"/>
      <c r="P286">
        <f t="shared" si="173"/>
        <v>107819347.62460251</v>
      </c>
      <c r="Q286"/>
      <c r="R286"/>
      <c r="S286">
        <v>0</v>
      </c>
      <c r="T286">
        <v>0</v>
      </c>
      <c r="U286">
        <v>306307.89805827226</v>
      </c>
      <c r="V286">
        <v>306307.89805827226</v>
      </c>
      <c r="W286">
        <v>306307.89805827226</v>
      </c>
      <c r="X286">
        <v>306307.8980582722</v>
      </c>
      <c r="Y286">
        <v>306307.8980582722</v>
      </c>
      <c r="Z286">
        <v>306307.89805827226</v>
      </c>
      <c r="AA286">
        <v>306307.8980582722</v>
      </c>
      <c r="AB286">
        <v>306307.89805827226</v>
      </c>
      <c r="AC286">
        <v>306307.8980582722</v>
      </c>
      <c r="AD286">
        <v>306307.89805827214</v>
      </c>
      <c r="AE286">
        <v>306307.8980582722</v>
      </c>
      <c r="AF286">
        <v>306307.89805827226</v>
      </c>
      <c r="AG286">
        <v>306307.8980582722</v>
      </c>
      <c r="AH286">
        <v>306307.89805827226</v>
      </c>
      <c r="AI286">
        <v>306307.89805827226</v>
      </c>
      <c r="AJ286">
        <v>306307.89805827214</v>
      </c>
      <c r="AK286">
        <v>306307.89805827226</v>
      </c>
      <c r="AL286"/>
    </row>
    <row r="287" spans="1:38" ht="12" hidden="1" customHeight="1" x14ac:dyDescent="0.25">
      <c r="A287">
        <f t="shared" si="257"/>
        <v>0</v>
      </c>
      <c r="B287"/>
      <c r="C287"/>
      <c r="D287"/>
      <c r="E287">
        <f t="shared" si="174"/>
        <v>117</v>
      </c>
      <c r="F287">
        <v>21768.76954407123</v>
      </c>
      <c r="G287">
        <v>23688.607979987089</v>
      </c>
      <c r="H287">
        <v>36898.695550711825</v>
      </c>
      <c r="I287">
        <v>53044.116560357288</v>
      </c>
      <c r="J287">
        <v>2771.6296027811572</v>
      </c>
      <c r="K287">
        <v>53955.758206698294</v>
      </c>
      <c r="L287"/>
      <c r="M287"/>
      <c r="N287">
        <f t="shared" si="260"/>
        <v>80.696511374480949</v>
      </c>
      <c r="O287"/>
      <c r="P287">
        <f t="shared" si="173"/>
        <v>32021.262907434477</v>
      </c>
      <c r="Q287"/>
      <c r="R287"/>
      <c r="S287">
        <f>S$92</f>
        <v>72.752167888953238</v>
      </c>
      <c r="T287">
        <f t="shared" ref="T287:AK287" si="278">T$92</f>
        <v>74.93473292562183</v>
      </c>
      <c r="U287">
        <f t="shared" si="278"/>
        <v>76.80810124876237</v>
      </c>
      <c r="V287">
        <f t="shared" si="278"/>
        <v>78.728303779981417</v>
      </c>
      <c r="W287">
        <f t="shared" si="278"/>
        <v>80.696511374480949</v>
      </c>
      <c r="X287">
        <f t="shared" si="278"/>
        <v>82.713924158842971</v>
      </c>
      <c r="Y287">
        <f t="shared" si="278"/>
        <v>84.781772262814044</v>
      </c>
      <c r="Z287">
        <f t="shared" si="278"/>
        <v>86.901316569384392</v>
      </c>
      <c r="AA287">
        <f t="shared" si="278"/>
        <v>89.073849483619</v>
      </c>
      <c r="AB287">
        <f t="shared" si="278"/>
        <v>91.30069572070947</v>
      </c>
      <c r="AC287">
        <f t="shared" si="278"/>
        <v>93.583213113727197</v>
      </c>
      <c r="AD287">
        <f t="shared" si="278"/>
        <v>95.922793441570363</v>
      </c>
      <c r="AE287">
        <f t="shared" si="278"/>
        <v>98.320863277609618</v>
      </c>
      <c r="AF287">
        <f t="shared" si="278"/>
        <v>100.77888485954985</v>
      </c>
      <c r="AG287">
        <f t="shared" si="278"/>
        <v>103.29835698103858</v>
      </c>
      <c r="AH287">
        <f t="shared" si="278"/>
        <v>105.88081590556453</v>
      </c>
      <c r="AI287">
        <f t="shared" si="278"/>
        <v>108.52783630320364</v>
      </c>
      <c r="AJ287">
        <f t="shared" si="278"/>
        <v>111.24103221078373</v>
      </c>
      <c r="AK287">
        <f t="shared" si="278"/>
        <v>114.02205801605331</v>
      </c>
      <c r="AL287"/>
    </row>
    <row r="288" spans="1:38" ht="12" hidden="1" customHeight="1" x14ac:dyDescent="0.25">
      <c r="A288">
        <f t="shared" si="257"/>
        <v>0</v>
      </c>
      <c r="B288"/>
      <c r="C288"/>
      <c r="D288"/>
      <c r="E288">
        <f t="shared" si="174"/>
        <v>118</v>
      </c>
      <c r="F288">
        <v>0</v>
      </c>
      <c r="G288">
        <v>0</v>
      </c>
      <c r="H288">
        <v>1482.9407398781955</v>
      </c>
      <c r="I288">
        <v>1295.5029227121311</v>
      </c>
      <c r="J288">
        <v>217.889846221184</v>
      </c>
      <c r="K288">
        <v>741.62087530895724</v>
      </c>
      <c r="L288"/>
      <c r="M288"/>
      <c r="N288">
        <f t="shared" si="260"/>
        <v>2.4165833696555952</v>
      </c>
      <c r="O288"/>
      <c r="P288">
        <f t="shared" si="173"/>
        <v>622.99239735341132</v>
      </c>
      <c r="Q288"/>
      <c r="R288"/>
      <c r="S288">
        <v>0</v>
      </c>
      <c r="T288">
        <v>0</v>
      </c>
      <c r="U288">
        <v>2.3053339838364768</v>
      </c>
      <c r="V288">
        <v>2.354437597692193</v>
      </c>
      <c r="W288">
        <v>2.4165833696555952</v>
      </c>
      <c r="X288">
        <v>2.4663649870705004</v>
      </c>
      <c r="Y288">
        <v>2.5166788328067393</v>
      </c>
      <c r="Z288">
        <v>2.5677674131127159</v>
      </c>
      <c r="AA288">
        <v>2.6193795381162817</v>
      </c>
      <c r="AB288">
        <v>2.6720290668324194</v>
      </c>
      <c r="AC288">
        <v>2.7254696481690668</v>
      </c>
      <c r="AD288">
        <v>2.7799790411324485</v>
      </c>
      <c r="AE288">
        <v>2.8355786219550971</v>
      </c>
      <c r="AF288">
        <v>2.8922901943941999</v>
      </c>
      <c r="AG288">
        <v>2.9504252273015226</v>
      </c>
      <c r="AH288">
        <v>3.009728774370283</v>
      </c>
      <c r="AI288">
        <v>3.0702243227351258</v>
      </c>
      <c r="AJ288">
        <v>3.132242854054375</v>
      </c>
      <c r="AK288">
        <v>3.1955141597062733</v>
      </c>
      <c r="AL288"/>
    </row>
    <row r="289" spans="1:38" ht="12" hidden="1" customHeight="1" x14ac:dyDescent="0.25">
      <c r="A289">
        <f t="shared" si="257"/>
        <v>0</v>
      </c>
      <c r="B289"/>
      <c r="C289"/>
      <c r="D289"/>
      <c r="E289">
        <f t="shared" si="174"/>
        <v>119</v>
      </c>
      <c r="F289">
        <v>0</v>
      </c>
      <c r="G289">
        <v>0</v>
      </c>
      <c r="H289">
        <v>450.47586628672548</v>
      </c>
      <c r="I289">
        <v>1444.0601576518193</v>
      </c>
      <c r="J289">
        <v>515.13436805455865</v>
      </c>
      <c r="K289">
        <v>2373.9335550996088</v>
      </c>
      <c r="L289"/>
      <c r="M289"/>
      <c r="N289">
        <f t="shared" si="260"/>
        <v>3.6914656050104666</v>
      </c>
      <c r="O289"/>
      <c r="P289">
        <f t="shared" si="173"/>
        <v>797.26732451545195</v>
      </c>
      <c r="Q289"/>
      <c r="R289"/>
      <c r="S289">
        <v>0</v>
      </c>
      <c r="T289">
        <v>0</v>
      </c>
      <c r="U289">
        <v>1.9122050944161928</v>
      </c>
      <c r="V289">
        <v>1.9068537210864949</v>
      </c>
      <c r="W289">
        <v>3.6914656050104666</v>
      </c>
      <c r="X289">
        <v>3.7219509887646414</v>
      </c>
      <c r="Y289">
        <v>3.7978787889354386</v>
      </c>
      <c r="Z289">
        <v>3.8749757283508286</v>
      </c>
      <c r="AA289">
        <v>3.95286274049068</v>
      </c>
      <c r="AB289">
        <v>4.0323152815745438</v>
      </c>
      <c r="AC289">
        <v>4.1129615872060334</v>
      </c>
      <c r="AD289">
        <v>4.1952208189501548</v>
      </c>
      <c r="AE289">
        <v>4.2791252353291576</v>
      </c>
      <c r="AF289">
        <v>4.3647077400357404</v>
      </c>
      <c r="AG289">
        <v>4.4524383656104582</v>
      </c>
      <c r="AH289">
        <v>4.5419323767592292</v>
      </c>
      <c r="AI289">
        <v>4.6332252175320896</v>
      </c>
      <c r="AJ289">
        <v>4.7268163669262382</v>
      </c>
      <c r="AK289">
        <v>4.8222980575381484</v>
      </c>
      <c r="AL289"/>
    </row>
    <row r="290" spans="1:38" ht="12" hidden="1" customHeight="1" x14ac:dyDescent="0.25">
      <c r="A290">
        <f t="shared" si="257"/>
        <v>0</v>
      </c>
      <c r="B290"/>
      <c r="C290"/>
      <c r="D290"/>
      <c r="E290">
        <f t="shared" si="174"/>
        <v>120</v>
      </c>
      <c r="F290">
        <v>1255.5897644482698</v>
      </c>
      <c r="G290">
        <v>3188.6367805956188</v>
      </c>
      <c r="H290">
        <v>3202.7028338572682</v>
      </c>
      <c r="I290">
        <v>417.99297938888037</v>
      </c>
      <c r="J290">
        <v>4001.0732166737903</v>
      </c>
      <c r="K290">
        <v>976.41595413977313</v>
      </c>
      <c r="L290"/>
      <c r="M290"/>
      <c r="N290">
        <f t="shared" si="260"/>
        <v>4.3</v>
      </c>
      <c r="O290"/>
      <c r="P290">
        <f t="shared" si="173"/>
        <v>2173.7352548506001</v>
      </c>
      <c r="Q290"/>
      <c r="R290"/>
      <c r="S290">
        <f>S$87</f>
        <v>4.3</v>
      </c>
      <c r="T290">
        <f t="shared" ref="T290:AK290" si="279">T$87</f>
        <v>4.3</v>
      </c>
      <c r="U290">
        <f t="shared" si="279"/>
        <v>4.3</v>
      </c>
      <c r="V290">
        <f t="shared" si="279"/>
        <v>4.3</v>
      </c>
      <c r="W290">
        <f t="shared" si="279"/>
        <v>4.3</v>
      </c>
      <c r="X290">
        <f t="shared" si="279"/>
        <v>4.3</v>
      </c>
      <c r="Y290">
        <f t="shared" si="279"/>
        <v>4.3</v>
      </c>
      <c r="Z290">
        <f t="shared" si="279"/>
        <v>4.3</v>
      </c>
      <c r="AA290">
        <f t="shared" si="279"/>
        <v>4.3</v>
      </c>
      <c r="AB290">
        <f t="shared" si="279"/>
        <v>4.3</v>
      </c>
      <c r="AC290">
        <f t="shared" si="279"/>
        <v>4.3</v>
      </c>
      <c r="AD290">
        <f t="shared" si="279"/>
        <v>4.3</v>
      </c>
      <c r="AE290">
        <f t="shared" si="279"/>
        <v>4.3</v>
      </c>
      <c r="AF290">
        <f t="shared" si="279"/>
        <v>4.3</v>
      </c>
      <c r="AG290">
        <f t="shared" si="279"/>
        <v>4.3</v>
      </c>
      <c r="AH290">
        <f t="shared" si="279"/>
        <v>4.3</v>
      </c>
      <c r="AI290">
        <f t="shared" si="279"/>
        <v>4.3</v>
      </c>
      <c r="AJ290">
        <f t="shared" si="279"/>
        <v>4.3</v>
      </c>
      <c r="AK290">
        <f t="shared" si="279"/>
        <v>4.3</v>
      </c>
      <c r="AL290"/>
    </row>
    <row r="291" spans="1:38" ht="12" hidden="1" customHeight="1" x14ac:dyDescent="0.25">
      <c r="A291">
        <f t="shared" si="257"/>
        <v>0</v>
      </c>
      <c r="B291"/>
      <c r="C291"/>
      <c r="D291"/>
      <c r="E291">
        <f t="shared" si="174"/>
        <v>121</v>
      </c>
      <c r="F291">
        <v>0</v>
      </c>
      <c r="G291">
        <v>0</v>
      </c>
      <c r="H291">
        <v>0</v>
      </c>
      <c r="I291">
        <v>0</v>
      </c>
      <c r="J291">
        <v>0</v>
      </c>
      <c r="K291">
        <v>0</v>
      </c>
      <c r="L291"/>
      <c r="M291"/>
      <c r="N291"/>
      <c r="O291"/>
      <c r="P291">
        <f t="shared" si="173"/>
        <v>0</v>
      </c>
      <c r="Q291"/>
      <c r="R291"/>
      <c r="S291"/>
      <c r="T291"/>
      <c r="U291"/>
      <c r="V291"/>
      <c r="W291"/>
      <c r="X291"/>
      <c r="Y291"/>
      <c r="Z291"/>
      <c r="AA291"/>
      <c r="AB291"/>
      <c r="AC291"/>
      <c r="AD291"/>
      <c r="AE291"/>
      <c r="AF291"/>
      <c r="AG291"/>
      <c r="AH291"/>
      <c r="AI291"/>
      <c r="AJ291"/>
      <c r="AK291"/>
      <c r="AL291"/>
    </row>
    <row r="292" spans="1:38" ht="12" hidden="1" customHeight="1" x14ac:dyDescent="0.25">
      <c r="A292">
        <f t="shared" si="257"/>
        <v>0</v>
      </c>
      <c r="B292"/>
      <c r="C292"/>
      <c r="D292"/>
      <c r="E292">
        <f t="shared" si="174"/>
        <v>122</v>
      </c>
      <c r="F292">
        <v>0</v>
      </c>
      <c r="G292">
        <v>0</v>
      </c>
      <c r="H292">
        <v>14857.619851174348</v>
      </c>
      <c r="I292">
        <v>105628.64937885695</v>
      </c>
      <c r="J292">
        <v>75675.77043713005</v>
      </c>
      <c r="K292">
        <v>104945.54025890115</v>
      </c>
      <c r="L292"/>
      <c r="M292"/>
      <c r="N292">
        <f>SUMIF($S$5:$AB$5,N$5,S292:AB292)</f>
        <v>116.06829144393838</v>
      </c>
      <c r="O292"/>
      <c r="P292">
        <f t="shared" si="173"/>
        <v>50184.596654343746</v>
      </c>
      <c r="Q292"/>
      <c r="R292"/>
      <c r="S292">
        <f>SUM(S294:S300)</f>
        <v>0</v>
      </c>
      <c r="T292">
        <f t="shared" ref="T292:AK292" si="280">SUM(T294:T300)</f>
        <v>0</v>
      </c>
      <c r="U292">
        <f t="shared" si="280"/>
        <v>116.06829180716471</v>
      </c>
      <c r="V292">
        <f t="shared" si="280"/>
        <v>116.06829074906258</v>
      </c>
      <c r="W292">
        <f t="shared" si="280"/>
        <v>116.06829144393838</v>
      </c>
      <c r="X292">
        <f t="shared" si="280"/>
        <v>116.06829032318392</v>
      </c>
      <c r="Y292">
        <f t="shared" si="280"/>
        <v>116.06828971444928</v>
      </c>
      <c r="Z292">
        <f t="shared" si="280"/>
        <v>116.06828918015187</v>
      </c>
      <c r="AA292">
        <f t="shared" si="280"/>
        <v>116.06828863252126</v>
      </c>
      <c r="AB292">
        <f t="shared" si="280"/>
        <v>116.06828807122461</v>
      </c>
      <c r="AC292">
        <f t="shared" si="280"/>
        <v>116.06828749592083</v>
      </c>
      <c r="AD292">
        <f t="shared" si="280"/>
        <v>116.06828690625991</v>
      </c>
      <c r="AE292">
        <f t="shared" si="280"/>
        <v>116.0682863018837</v>
      </c>
      <c r="AF292">
        <f t="shared" si="280"/>
        <v>116.06828568242615</v>
      </c>
      <c r="AG292">
        <f t="shared" si="280"/>
        <v>116.06828504750872</v>
      </c>
      <c r="AH292">
        <f t="shared" si="280"/>
        <v>116.06828439674644</v>
      </c>
      <c r="AI292">
        <f t="shared" si="280"/>
        <v>116.06828372974425</v>
      </c>
      <c r="AJ292">
        <f t="shared" si="280"/>
        <v>116.06826372052798</v>
      </c>
      <c r="AK292">
        <f t="shared" si="280"/>
        <v>116.06826301981873</v>
      </c>
      <c r="AL292"/>
    </row>
    <row r="293" spans="1:38" ht="12" hidden="1" customHeight="1" x14ac:dyDescent="0.25">
      <c r="A293">
        <f t="shared" si="257"/>
        <v>0</v>
      </c>
      <c r="B293"/>
      <c r="C293"/>
      <c r="D293"/>
      <c r="E293">
        <f t="shared" si="174"/>
        <v>123</v>
      </c>
      <c r="F293">
        <v>0</v>
      </c>
      <c r="G293">
        <v>0</v>
      </c>
      <c r="H293">
        <v>0</v>
      </c>
      <c r="I293">
        <v>0</v>
      </c>
      <c r="J293">
        <v>0</v>
      </c>
      <c r="K293">
        <v>0</v>
      </c>
      <c r="L293"/>
      <c r="M293"/>
      <c r="N293"/>
      <c r="O293"/>
      <c r="P293">
        <f t="shared" si="173"/>
        <v>0</v>
      </c>
      <c r="Q293"/>
      <c r="R293"/>
      <c r="S293"/>
      <c r="T293"/>
      <c r="U293"/>
      <c r="V293"/>
      <c r="W293"/>
      <c r="X293"/>
      <c r="Y293"/>
      <c r="Z293"/>
      <c r="AA293"/>
      <c r="AB293"/>
      <c r="AC293"/>
      <c r="AD293"/>
      <c r="AE293"/>
      <c r="AF293"/>
      <c r="AG293"/>
      <c r="AH293"/>
      <c r="AI293"/>
      <c r="AJ293"/>
      <c r="AK293"/>
      <c r="AL293"/>
    </row>
    <row r="294" spans="1:38" ht="12" hidden="1" customHeight="1" x14ac:dyDescent="0.25">
      <c r="A294">
        <f t="shared" si="257"/>
        <v>0</v>
      </c>
      <c r="B294"/>
      <c r="C294"/>
      <c r="D294"/>
      <c r="E294">
        <f t="shared" si="174"/>
        <v>124</v>
      </c>
      <c r="F294">
        <v>0</v>
      </c>
      <c r="G294">
        <v>0</v>
      </c>
      <c r="H294">
        <v>70483.631468840045</v>
      </c>
      <c r="I294">
        <v>59902.432147272346</v>
      </c>
      <c r="J294">
        <v>8288.5991582756233</v>
      </c>
      <c r="K294">
        <v>1744.1913474212593</v>
      </c>
      <c r="L294"/>
      <c r="M294"/>
      <c r="N294">
        <f t="shared" ref="N294:N299" si="281">SUMIF($S$5:$AB$5,N$5,S294:AB294)</f>
        <v>74.599358189510212</v>
      </c>
      <c r="O294"/>
      <c r="P294">
        <f t="shared" si="173"/>
        <v>23403.142353634878</v>
      </c>
      <c r="Q294"/>
      <c r="R294"/>
      <c r="S294">
        <v>0</v>
      </c>
      <c r="T294">
        <v>0</v>
      </c>
      <c r="U294">
        <v>74.599358189510227</v>
      </c>
      <c r="V294">
        <v>74.599358189510227</v>
      </c>
      <c r="W294">
        <v>74.599358189510212</v>
      </c>
      <c r="X294">
        <v>74.599358189510212</v>
      </c>
      <c r="Y294">
        <v>74.599358189510212</v>
      </c>
      <c r="Z294">
        <v>74.599358189510212</v>
      </c>
      <c r="AA294">
        <v>74.599358189510212</v>
      </c>
      <c r="AB294">
        <v>74.599358189510212</v>
      </c>
      <c r="AC294">
        <v>74.599358189510212</v>
      </c>
      <c r="AD294">
        <v>74.599358189510212</v>
      </c>
      <c r="AE294">
        <v>74.599358189510212</v>
      </c>
      <c r="AF294">
        <v>74.599358189510212</v>
      </c>
      <c r="AG294">
        <v>74.599358189510212</v>
      </c>
      <c r="AH294">
        <v>74.599358189510212</v>
      </c>
      <c r="AI294">
        <v>74.599358189510212</v>
      </c>
      <c r="AJ294">
        <v>74.599358189510212</v>
      </c>
      <c r="AK294">
        <v>74.599358189510212</v>
      </c>
      <c r="AL294"/>
    </row>
    <row r="295" spans="1:38" ht="12" hidden="1" customHeight="1" x14ac:dyDescent="0.25">
      <c r="A295">
        <f t="shared" si="257"/>
        <v>0</v>
      </c>
      <c r="B295"/>
      <c r="C295"/>
      <c r="D295"/>
      <c r="E295">
        <f t="shared" si="174"/>
        <v>125</v>
      </c>
      <c r="F295">
        <v>0</v>
      </c>
      <c r="G295">
        <v>0</v>
      </c>
      <c r="H295">
        <v>-1892.6865567752336</v>
      </c>
      <c r="I295">
        <v>-280.92971006393788</v>
      </c>
      <c r="J295">
        <v>-249.88670331072893</v>
      </c>
      <c r="K295">
        <v>-403.27482376473125</v>
      </c>
      <c r="L295"/>
      <c r="M295"/>
      <c r="N295">
        <f t="shared" si="281"/>
        <v>-2.2007216136084864</v>
      </c>
      <c r="O295"/>
      <c r="P295">
        <f t="shared" si="173"/>
        <v>-471.12963231910527</v>
      </c>
      <c r="Q295"/>
      <c r="R295"/>
      <c r="S295">
        <v>0</v>
      </c>
      <c r="T295">
        <v>0</v>
      </c>
      <c r="U295">
        <v>-2.2007216136084864</v>
      </c>
      <c r="V295">
        <v>-2.2007216136084864</v>
      </c>
      <c r="W295">
        <v>-2.2007216136084864</v>
      </c>
      <c r="X295">
        <v>-2.2007216136084864</v>
      </c>
      <c r="Y295">
        <v>-2.2007216136084864</v>
      </c>
      <c r="Z295">
        <v>-2.2007216136084864</v>
      </c>
      <c r="AA295">
        <v>-2.2007216136084864</v>
      </c>
      <c r="AB295">
        <v>-2.2007216136084864</v>
      </c>
      <c r="AC295">
        <v>-2.2007216136084864</v>
      </c>
      <c r="AD295">
        <v>-2.2007216136084864</v>
      </c>
      <c r="AE295">
        <v>-2.2007216136084864</v>
      </c>
      <c r="AF295">
        <v>-2.2007216136084864</v>
      </c>
      <c r="AG295">
        <v>-2.2007216136084864</v>
      </c>
      <c r="AH295">
        <v>-2.2007216136084864</v>
      </c>
      <c r="AI295">
        <v>-2.2007216136084864</v>
      </c>
      <c r="AJ295">
        <v>-2.2007216136084864</v>
      </c>
      <c r="AK295">
        <v>-2.2007216136084864</v>
      </c>
      <c r="AL295"/>
    </row>
    <row r="296" spans="1:38" ht="12" hidden="1" customHeight="1" x14ac:dyDescent="0.25">
      <c r="A296">
        <f t="shared" si="257"/>
        <v>0</v>
      </c>
      <c r="B296"/>
      <c r="C296"/>
      <c r="D296"/>
      <c r="E296">
        <f t="shared" si="174"/>
        <v>126</v>
      </c>
      <c r="F296">
        <v>0</v>
      </c>
      <c r="G296">
        <v>0</v>
      </c>
      <c r="H296">
        <v>0</v>
      </c>
      <c r="I296">
        <v>0</v>
      </c>
      <c r="J296">
        <v>0</v>
      </c>
      <c r="K296">
        <v>0</v>
      </c>
      <c r="L296"/>
      <c r="M296"/>
      <c r="N296">
        <f t="shared" si="281"/>
        <v>0</v>
      </c>
      <c r="O296"/>
      <c r="P296">
        <f t="shared" si="173"/>
        <v>0</v>
      </c>
      <c r="Q296"/>
      <c r="R296"/>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row>
    <row r="297" spans="1:38" ht="12" hidden="1" customHeight="1" x14ac:dyDescent="0.25">
      <c r="A297">
        <f t="shared" si="257"/>
        <v>0</v>
      </c>
      <c r="B297"/>
      <c r="C297"/>
      <c r="D297"/>
      <c r="E297">
        <f t="shared" si="174"/>
        <v>127</v>
      </c>
      <c r="F297">
        <v>0</v>
      </c>
      <c r="G297">
        <v>0</v>
      </c>
      <c r="H297">
        <v>248.52097918982355</v>
      </c>
      <c r="I297">
        <v>1243.1696323629837</v>
      </c>
      <c r="J297">
        <v>354.20542962953255</v>
      </c>
      <c r="K297">
        <v>497.6631951693837</v>
      </c>
      <c r="L297"/>
      <c r="M297"/>
      <c r="N297">
        <f t="shared" si="281"/>
        <v>2.7793038389406775</v>
      </c>
      <c r="O297"/>
      <c r="P297">
        <f t="shared" si="173"/>
        <v>390.59320605862058</v>
      </c>
      <c r="Q297"/>
      <c r="R297"/>
      <c r="S297">
        <v>0</v>
      </c>
      <c r="T297">
        <v>0</v>
      </c>
      <c r="U297">
        <v>1.5284498185756803</v>
      </c>
      <c r="V297">
        <v>1.5636041644029213</v>
      </c>
      <c r="W297">
        <v>2.7793038389406775</v>
      </c>
      <c r="X297">
        <v>2.84100438416516</v>
      </c>
      <c r="Y297">
        <v>2.9037905810552118</v>
      </c>
      <c r="Z297">
        <v>2.96796435289653</v>
      </c>
      <c r="AA297">
        <v>3.0335563650955422</v>
      </c>
      <c r="AB297">
        <v>3.1005979607641621</v>
      </c>
      <c r="AC297">
        <v>3.1691211756970432</v>
      </c>
      <c r="AD297">
        <v>3.2391587536799449</v>
      </c>
      <c r="AE297">
        <v>3.3107441621362739</v>
      </c>
      <c r="AF297">
        <v>3.3839116081194902</v>
      </c>
      <c r="AG297">
        <v>3.4586960546589296</v>
      </c>
      <c r="AH297">
        <v>3.5351332374668942</v>
      </c>
      <c r="AI297">
        <v>3.6132596820149132</v>
      </c>
      <c r="AJ297">
        <v>3.6931127209874361</v>
      </c>
      <c r="AK297">
        <v>3.7747305121212591</v>
      </c>
      <c r="AL297"/>
    </row>
    <row r="298" spans="1:38" ht="12" hidden="1" customHeight="1" x14ac:dyDescent="0.25">
      <c r="A298">
        <f t="shared" si="257"/>
        <v>0</v>
      </c>
      <c r="B298"/>
      <c r="C298"/>
      <c r="D298"/>
      <c r="E298">
        <f t="shared" si="174"/>
        <v>128</v>
      </c>
      <c r="F298">
        <v>0</v>
      </c>
      <c r="G298">
        <v>0</v>
      </c>
      <c r="H298">
        <v>21657.322506519049</v>
      </c>
      <c r="I298">
        <v>352.4129226784143</v>
      </c>
      <c r="J298">
        <v>10283.30923078603</v>
      </c>
      <c r="K298">
        <v>17378.600889961384</v>
      </c>
      <c r="L298"/>
      <c r="M298"/>
      <c r="N298">
        <f t="shared" si="281"/>
        <v>43.669655228563769</v>
      </c>
      <c r="O298"/>
      <c r="P298">
        <f t="shared" si="173"/>
        <v>8278.6075916574791</v>
      </c>
      <c r="Q298"/>
      <c r="R298"/>
      <c r="S298">
        <v>0</v>
      </c>
      <c r="T298">
        <v>0</v>
      </c>
      <c r="U298">
        <v>25.005824891467068</v>
      </c>
      <c r="V298">
        <v>25.005824891467068</v>
      </c>
      <c r="W298">
        <v>43.669655228563769</v>
      </c>
      <c r="X298">
        <v>43.669655228563769</v>
      </c>
      <c r="Y298">
        <v>43.669655228563769</v>
      </c>
      <c r="Z298">
        <v>43.669655228563769</v>
      </c>
      <c r="AA298">
        <v>43.669655228563769</v>
      </c>
      <c r="AB298">
        <v>43.669655228563769</v>
      </c>
      <c r="AC298">
        <v>43.669655228563769</v>
      </c>
      <c r="AD298">
        <v>43.669655228563769</v>
      </c>
      <c r="AE298">
        <v>43.669655228563769</v>
      </c>
      <c r="AF298">
        <v>43.669655228563769</v>
      </c>
      <c r="AG298">
        <v>43.669655228563769</v>
      </c>
      <c r="AH298">
        <v>43.669655228563769</v>
      </c>
      <c r="AI298">
        <v>43.669655228563769</v>
      </c>
      <c r="AJ298">
        <v>43.669655228563769</v>
      </c>
      <c r="AK298">
        <v>43.669655228563769</v>
      </c>
      <c r="AL298"/>
    </row>
    <row r="299" spans="1:38" ht="12" hidden="1" customHeight="1" x14ac:dyDescent="0.25">
      <c r="A299">
        <f t="shared" si="257"/>
        <v>0</v>
      </c>
      <c r="B299"/>
      <c r="C299"/>
      <c r="D299"/>
      <c r="E299">
        <f t="shared" si="174"/>
        <v>129</v>
      </c>
      <c r="F299">
        <v>0</v>
      </c>
      <c r="G299">
        <v>0</v>
      </c>
      <c r="H299">
        <v>3148.1282900731735</v>
      </c>
      <c r="I299">
        <v>9123.9014518581807</v>
      </c>
      <c r="J299">
        <v>-2097.3391797683789</v>
      </c>
      <c r="K299">
        <v>-557.96370459821821</v>
      </c>
      <c r="L299"/>
      <c r="M299"/>
      <c r="N299">
        <f t="shared" si="281"/>
        <v>-2.7793041994677878</v>
      </c>
      <c r="O299"/>
      <c r="P299">
        <f t="shared" ref="P299:P362" si="282">AVERAGE(F299:K299)</f>
        <v>1602.787809594126</v>
      </c>
      <c r="Q299"/>
      <c r="R299"/>
      <c r="S299"/>
      <c r="T299"/>
      <c r="U299">
        <v>17.135380521220213</v>
      </c>
      <c r="V299">
        <v>17.100225117290847</v>
      </c>
      <c r="W299">
        <v>-2.7793041994677878</v>
      </c>
      <c r="X299">
        <v>-2.8410058654467321</v>
      </c>
      <c r="Y299">
        <v>-2.9037926710714146</v>
      </c>
      <c r="Z299">
        <v>-2.9679669772101533</v>
      </c>
      <c r="AA299">
        <v>-3.0335595370397641</v>
      </c>
      <c r="AB299">
        <v>-3.1006016940050358</v>
      </c>
      <c r="AC299">
        <v>-3.1691254842417038</v>
      </c>
      <c r="AD299">
        <v>-3.2391636518855194</v>
      </c>
      <c r="AE299">
        <v>-3.3107496647180596</v>
      </c>
      <c r="AF299">
        <v>-3.3839177301588279</v>
      </c>
      <c r="AG299">
        <v>-3.4587028116156944</v>
      </c>
      <c r="AH299">
        <v>-3.5351406451859475</v>
      </c>
      <c r="AI299">
        <v>-3.6132677567361497</v>
      </c>
      <c r="AJ299">
        <v>-3.6931408049249512</v>
      </c>
      <c r="AK299">
        <v>-3.7747592967680248</v>
      </c>
      <c r="AL299"/>
    </row>
    <row r="300" spans="1:38" ht="12" hidden="1" customHeight="1" x14ac:dyDescent="0.25">
      <c r="A300">
        <f t="shared" si="257"/>
        <v>0</v>
      </c>
      <c r="B300"/>
      <c r="C300"/>
      <c r="D300"/>
      <c r="E300">
        <f t="shared" si="174"/>
        <v>130</v>
      </c>
      <c r="F300">
        <v>0</v>
      </c>
      <c r="G300">
        <v>0</v>
      </c>
      <c r="H300">
        <v>0</v>
      </c>
      <c r="I300">
        <v>0</v>
      </c>
      <c r="J300">
        <v>0</v>
      </c>
      <c r="K300">
        <v>0</v>
      </c>
      <c r="L300"/>
      <c r="M300"/>
      <c r="N300">
        <f>SUMIF($S$5:$AB$5,N$5,S300:AB300)</f>
        <v>0</v>
      </c>
      <c r="O300"/>
      <c r="P300">
        <f t="shared" si="282"/>
        <v>0</v>
      </c>
      <c r="Q300"/>
      <c r="R300"/>
      <c r="S300"/>
      <c r="T300"/>
      <c r="U300"/>
      <c r="V300"/>
      <c r="W300"/>
      <c r="X300"/>
      <c r="Y300"/>
      <c r="Z300"/>
      <c r="AA300"/>
      <c r="AB300"/>
      <c r="AC300"/>
      <c r="AD300"/>
      <c r="AE300"/>
      <c r="AF300"/>
      <c r="AG300"/>
      <c r="AH300"/>
      <c r="AI300"/>
      <c r="AJ300"/>
      <c r="AK300"/>
      <c r="AL300"/>
    </row>
    <row r="301" spans="1:38" ht="12" hidden="1" customHeight="1" x14ac:dyDescent="0.25">
      <c r="A301">
        <f t="shared" si="257"/>
        <v>0</v>
      </c>
      <c r="B301"/>
      <c r="C301"/>
      <c r="D301"/>
      <c r="E301">
        <f t="shared" ref="E301:E364" si="283">E300+1</f>
        <v>131</v>
      </c>
      <c r="F301">
        <v>0</v>
      </c>
      <c r="G301">
        <v>0</v>
      </c>
      <c r="H301">
        <v>0</v>
      </c>
      <c r="I301">
        <v>0</v>
      </c>
      <c r="J301">
        <v>0</v>
      </c>
      <c r="K301">
        <v>0</v>
      </c>
      <c r="L301"/>
      <c r="M301"/>
      <c r="N301"/>
      <c r="O301"/>
      <c r="P301">
        <f t="shared" si="282"/>
        <v>0</v>
      </c>
      <c r="Q301"/>
      <c r="R301"/>
      <c r="S301"/>
      <c r="T301"/>
      <c r="U301"/>
      <c r="V301"/>
      <c r="W301"/>
      <c r="X301"/>
      <c r="Y301"/>
      <c r="Z301"/>
      <c r="AA301"/>
      <c r="AB301"/>
      <c r="AC301"/>
      <c r="AD301"/>
      <c r="AE301"/>
      <c r="AF301"/>
      <c r="AG301"/>
      <c r="AH301"/>
      <c r="AI301"/>
      <c r="AJ301"/>
      <c r="AK301"/>
      <c r="AL301"/>
    </row>
    <row r="302" spans="1:38" ht="12" hidden="1" customHeight="1" x14ac:dyDescent="0.25">
      <c r="A302">
        <f t="shared" si="257"/>
        <v>0</v>
      </c>
      <c r="B302"/>
      <c r="C302"/>
      <c r="D302"/>
      <c r="E302">
        <f t="shared" si="283"/>
        <v>132</v>
      </c>
      <c r="F302">
        <v>0</v>
      </c>
      <c r="G302">
        <v>0</v>
      </c>
      <c r="H302">
        <v>0</v>
      </c>
      <c r="I302">
        <v>0</v>
      </c>
      <c r="J302">
        <v>38046.724487866304</v>
      </c>
      <c r="K302">
        <v>3708.8000041935061</v>
      </c>
      <c r="L302"/>
      <c r="M302"/>
      <c r="N302"/>
      <c r="O302"/>
      <c r="P302">
        <f t="shared" si="282"/>
        <v>6959.2540820099684</v>
      </c>
      <c r="Q302"/>
      <c r="R302"/>
      <c r="S302">
        <f t="shared" ref="S302:AK302" si="284">SUM(S304,S309,S318)</f>
        <v>0</v>
      </c>
      <c r="T302">
        <f t="shared" si="284"/>
        <v>0</v>
      </c>
      <c r="U302">
        <f t="shared" si="284"/>
        <v>0</v>
      </c>
      <c r="V302">
        <f t="shared" si="284"/>
        <v>0</v>
      </c>
      <c r="W302">
        <f t="shared" si="284"/>
        <v>85.977715140679919</v>
      </c>
      <c r="X302">
        <f t="shared" si="284"/>
        <v>88.093854222300578</v>
      </c>
      <c r="Y302">
        <f t="shared" si="284"/>
        <v>90.260665729331478</v>
      </c>
      <c r="Z302">
        <f t="shared" si="284"/>
        <v>92.480134357488296</v>
      </c>
      <c r="AA302">
        <f t="shared" si="284"/>
        <v>94.752729112184142</v>
      </c>
      <c r="AB302">
        <f t="shared" si="284"/>
        <v>97.081346622802158</v>
      </c>
      <c r="AC302">
        <f t="shared" si="284"/>
        <v>99.466534623472086</v>
      </c>
      <c r="AD302">
        <f t="shared" si="284"/>
        <v>101.91051541086078</v>
      </c>
      <c r="AE302">
        <f t="shared" si="284"/>
        <v>104.41474206637031</v>
      </c>
      <c r="AF302">
        <f t="shared" si="284"/>
        <v>106.98070366367232</v>
      </c>
      <c r="AG302">
        <f t="shared" si="284"/>
        <v>109.61083206368856</v>
      </c>
      <c r="AH302">
        <f t="shared" si="284"/>
        <v>112.30582145095457</v>
      </c>
      <c r="AI302">
        <f t="shared" si="284"/>
        <v>115.06727541647427</v>
      </c>
      <c r="AJ302">
        <f t="shared" si="284"/>
        <v>117.89779891364809</v>
      </c>
      <c r="AK302">
        <f t="shared" si="284"/>
        <v>120.7981530988089</v>
      </c>
      <c r="AL302"/>
    </row>
    <row r="303" spans="1:38" ht="12" hidden="1" customHeight="1" x14ac:dyDescent="0.25">
      <c r="A303">
        <f t="shared" si="257"/>
        <v>0</v>
      </c>
      <c r="B303"/>
      <c r="C303"/>
      <c r="D303"/>
      <c r="E303">
        <f t="shared" si="283"/>
        <v>133</v>
      </c>
      <c r="F303">
        <v>0</v>
      </c>
      <c r="G303">
        <v>0</v>
      </c>
      <c r="H303">
        <v>0</v>
      </c>
      <c r="I303">
        <v>0</v>
      </c>
      <c r="J303">
        <v>0</v>
      </c>
      <c r="K303">
        <v>0</v>
      </c>
      <c r="L303"/>
      <c r="M303"/>
      <c r="N303"/>
      <c r="O303"/>
      <c r="P303">
        <f t="shared" si="282"/>
        <v>0</v>
      </c>
      <c r="Q303"/>
      <c r="R303"/>
      <c r="S303"/>
      <c r="T303"/>
      <c r="U303"/>
      <c r="V303"/>
      <c r="W303"/>
      <c r="X303"/>
      <c r="Y303"/>
      <c r="Z303"/>
      <c r="AA303"/>
      <c r="AB303"/>
      <c r="AC303"/>
      <c r="AD303"/>
      <c r="AE303"/>
      <c r="AF303"/>
      <c r="AG303"/>
      <c r="AH303"/>
      <c r="AI303"/>
      <c r="AJ303"/>
      <c r="AK303"/>
      <c r="AL303"/>
    </row>
    <row r="304" spans="1:38" ht="12" hidden="1" customHeight="1" x14ac:dyDescent="0.25">
      <c r="A304">
        <f t="shared" si="257"/>
        <v>0</v>
      </c>
      <c r="B304"/>
      <c r="C304"/>
      <c r="D304"/>
      <c r="E304">
        <f t="shared" si="283"/>
        <v>134</v>
      </c>
      <c r="F304">
        <v>0</v>
      </c>
      <c r="G304">
        <v>0</v>
      </c>
      <c r="H304">
        <v>0</v>
      </c>
      <c r="I304">
        <v>0</v>
      </c>
      <c r="J304">
        <v>0</v>
      </c>
      <c r="K304">
        <v>0</v>
      </c>
      <c r="L304"/>
      <c r="M304"/>
      <c r="N304">
        <f>SUMIF($S$5:$AB$5,N$5,S304:AB304)</f>
        <v>0</v>
      </c>
      <c r="O304"/>
      <c r="P304">
        <f t="shared" si="282"/>
        <v>0</v>
      </c>
      <c r="Q304"/>
      <c r="R304"/>
      <c r="S304">
        <f>S306*S307</f>
        <v>0</v>
      </c>
      <c r="T304">
        <f t="shared" ref="T304" si="285">T306*T307</f>
        <v>0</v>
      </c>
      <c r="U304">
        <f t="shared" ref="U304" si="286">U306*U307</f>
        <v>0</v>
      </c>
      <c r="V304">
        <f t="shared" ref="V304" si="287">V306*V307</f>
        <v>0</v>
      </c>
      <c r="W304">
        <f t="shared" ref="W304" si="288">W306*W307</f>
        <v>0</v>
      </c>
      <c r="X304">
        <f t="shared" ref="X304" si="289">X306*X307</f>
        <v>0</v>
      </c>
      <c r="Y304">
        <f t="shared" ref="Y304" si="290">Y306*Y307</f>
        <v>0</v>
      </c>
      <c r="Z304">
        <f t="shared" ref="Z304" si="291">Z306*Z307</f>
        <v>0</v>
      </c>
      <c r="AA304">
        <f t="shared" ref="AA304" si="292">AA306*AA307</f>
        <v>0</v>
      </c>
      <c r="AB304">
        <f t="shared" ref="AB304" si="293">AB306*AB307</f>
        <v>0</v>
      </c>
      <c r="AC304">
        <f t="shared" ref="AC304" si="294">AC306*AC307</f>
        <v>0</v>
      </c>
      <c r="AD304">
        <f t="shared" ref="AD304" si="295">AD306*AD307</f>
        <v>0</v>
      </c>
      <c r="AE304">
        <f t="shared" ref="AE304" si="296">AE306*AE307</f>
        <v>0</v>
      </c>
      <c r="AF304">
        <f t="shared" ref="AF304" si="297">AF306*AF307</f>
        <v>0</v>
      </c>
      <c r="AG304">
        <f t="shared" ref="AG304" si="298">AG306*AG307</f>
        <v>0</v>
      </c>
      <c r="AH304">
        <f t="shared" ref="AH304" si="299">AH306*AH307</f>
        <v>0</v>
      </c>
      <c r="AI304">
        <f t="shared" ref="AI304" si="300">AI306*AI307</f>
        <v>0</v>
      </c>
      <c r="AJ304">
        <f t="shared" ref="AJ304" si="301">AJ306*AJ307</f>
        <v>0</v>
      </c>
      <c r="AK304">
        <f t="shared" ref="AK304" si="302">AK306*AK307</f>
        <v>0</v>
      </c>
      <c r="AL304"/>
    </row>
    <row r="305" spans="1:38" ht="12" hidden="1" customHeight="1" x14ac:dyDescent="0.25">
      <c r="A305">
        <f t="shared" si="257"/>
        <v>0</v>
      </c>
      <c r="B305"/>
      <c r="C305"/>
      <c r="D305"/>
      <c r="E305">
        <f t="shared" si="283"/>
        <v>135</v>
      </c>
      <c r="F305">
        <v>0</v>
      </c>
      <c r="G305">
        <v>0</v>
      </c>
      <c r="H305">
        <v>0</v>
      </c>
      <c r="I305">
        <v>0</v>
      </c>
      <c r="J305">
        <v>0</v>
      </c>
      <c r="K305">
        <v>0</v>
      </c>
      <c r="L305"/>
      <c r="M305"/>
      <c r="N305"/>
      <c r="O305"/>
      <c r="P305">
        <f t="shared" si="282"/>
        <v>0</v>
      </c>
      <c r="Q305"/>
      <c r="R305"/>
      <c r="S305"/>
      <c r="T305"/>
      <c r="U305"/>
      <c r="V305"/>
      <c r="W305"/>
      <c r="X305"/>
      <c r="Y305"/>
      <c r="Z305"/>
      <c r="AA305"/>
      <c r="AB305"/>
      <c r="AC305"/>
      <c r="AD305"/>
      <c r="AE305"/>
      <c r="AF305"/>
      <c r="AG305"/>
      <c r="AH305"/>
      <c r="AI305"/>
      <c r="AJ305"/>
      <c r="AK305"/>
      <c r="AL305"/>
    </row>
    <row r="306" spans="1:38" ht="12" hidden="1" customHeight="1" x14ac:dyDescent="0.25">
      <c r="A306">
        <f t="shared" si="257"/>
        <v>0</v>
      </c>
      <c r="B306"/>
      <c r="C306"/>
      <c r="D306"/>
      <c r="E306">
        <f t="shared" si="283"/>
        <v>136</v>
      </c>
      <c r="F306">
        <v>0</v>
      </c>
      <c r="G306">
        <v>0</v>
      </c>
      <c r="H306">
        <v>0</v>
      </c>
      <c r="I306">
        <v>0</v>
      </c>
      <c r="J306">
        <v>0</v>
      </c>
      <c r="K306">
        <v>0</v>
      </c>
      <c r="L306"/>
      <c r="M306"/>
      <c r="N306">
        <f>SUMIF($S$5:$AB$5,N$5,S306:AB306)</f>
        <v>0</v>
      </c>
      <c r="O306"/>
      <c r="P306">
        <f t="shared" si="282"/>
        <v>0</v>
      </c>
      <c r="Q306"/>
      <c r="R306"/>
      <c r="S306"/>
      <c r="T306"/>
      <c r="U306"/>
      <c r="V306"/>
      <c r="W306"/>
      <c r="X306"/>
      <c r="Y306"/>
      <c r="Z306"/>
      <c r="AA306"/>
      <c r="AB306"/>
      <c r="AC306"/>
      <c r="AD306"/>
      <c r="AE306"/>
      <c r="AF306"/>
      <c r="AG306"/>
      <c r="AH306"/>
      <c r="AI306"/>
      <c r="AJ306"/>
      <c r="AK306"/>
      <c r="AL306"/>
    </row>
    <row r="307" spans="1:38" ht="12" hidden="1" customHeight="1" x14ac:dyDescent="0.25">
      <c r="A307">
        <f t="shared" si="257"/>
        <v>0</v>
      </c>
      <c r="B307"/>
      <c r="C307"/>
      <c r="D307"/>
      <c r="E307">
        <f t="shared" si="283"/>
        <v>137</v>
      </c>
      <c r="F307">
        <v>2875.0214898698937</v>
      </c>
      <c r="G307">
        <v>1923.3010466891726</v>
      </c>
      <c r="H307">
        <v>3697.2497382723654</v>
      </c>
      <c r="I307">
        <v>193.32091566392489</v>
      </c>
      <c r="J307">
        <v>173.14035863530407</v>
      </c>
      <c r="K307">
        <v>354.79237155355202</v>
      </c>
      <c r="L307"/>
      <c r="M307"/>
      <c r="N307">
        <f>SUMIF($S$5:$AB$5,N$5,S307:AB307)</f>
        <v>3.9</v>
      </c>
      <c r="O307"/>
      <c r="P307">
        <f t="shared" si="282"/>
        <v>1536.1376534473686</v>
      </c>
      <c r="Q307"/>
      <c r="R307"/>
      <c r="S307">
        <f>S$85</f>
        <v>3.9</v>
      </c>
      <c r="T307">
        <f t="shared" ref="T307:AK307" si="303">T$85</f>
        <v>3.9</v>
      </c>
      <c r="U307">
        <f t="shared" si="303"/>
        <v>3.9</v>
      </c>
      <c r="V307">
        <f t="shared" si="303"/>
        <v>3.9</v>
      </c>
      <c r="W307">
        <f t="shared" si="303"/>
        <v>3.9</v>
      </c>
      <c r="X307">
        <f t="shared" si="303"/>
        <v>3.9</v>
      </c>
      <c r="Y307">
        <f t="shared" si="303"/>
        <v>3.9</v>
      </c>
      <c r="Z307">
        <f t="shared" si="303"/>
        <v>3.9</v>
      </c>
      <c r="AA307">
        <f t="shared" si="303"/>
        <v>3.9</v>
      </c>
      <c r="AB307">
        <f t="shared" si="303"/>
        <v>3.9</v>
      </c>
      <c r="AC307">
        <f t="shared" si="303"/>
        <v>3.9</v>
      </c>
      <c r="AD307">
        <f t="shared" si="303"/>
        <v>3.9</v>
      </c>
      <c r="AE307">
        <f t="shared" si="303"/>
        <v>3.9</v>
      </c>
      <c r="AF307">
        <f t="shared" si="303"/>
        <v>3.9</v>
      </c>
      <c r="AG307">
        <f t="shared" si="303"/>
        <v>3.9</v>
      </c>
      <c r="AH307">
        <f t="shared" si="303"/>
        <v>3.9</v>
      </c>
      <c r="AI307">
        <f t="shared" si="303"/>
        <v>3.9</v>
      </c>
      <c r="AJ307">
        <f t="shared" si="303"/>
        <v>3.9</v>
      </c>
      <c r="AK307">
        <f t="shared" si="303"/>
        <v>3.9</v>
      </c>
      <c r="AL307"/>
    </row>
    <row r="308" spans="1:38" ht="12" hidden="1" customHeight="1" x14ac:dyDescent="0.25">
      <c r="A308">
        <f t="shared" si="257"/>
        <v>0</v>
      </c>
      <c r="B308"/>
      <c r="C308"/>
      <c r="D308"/>
      <c r="E308">
        <f t="shared" si="283"/>
        <v>138</v>
      </c>
      <c r="F308">
        <v>0</v>
      </c>
      <c r="G308">
        <v>0</v>
      </c>
      <c r="H308">
        <v>0</v>
      </c>
      <c r="I308">
        <v>0</v>
      </c>
      <c r="J308">
        <v>0</v>
      </c>
      <c r="K308">
        <v>0</v>
      </c>
      <c r="L308"/>
      <c r="M308"/>
      <c r="N308"/>
      <c r="O308"/>
      <c r="P308">
        <f t="shared" si="282"/>
        <v>0</v>
      </c>
      <c r="Q308"/>
      <c r="R308"/>
      <c r="S308"/>
      <c r="T308"/>
      <c r="U308"/>
      <c r="V308"/>
      <c r="W308"/>
      <c r="X308"/>
      <c r="Y308"/>
      <c r="Z308"/>
      <c r="AA308"/>
      <c r="AB308"/>
      <c r="AC308"/>
      <c r="AD308"/>
      <c r="AE308"/>
      <c r="AF308"/>
      <c r="AG308"/>
      <c r="AH308"/>
      <c r="AI308"/>
      <c r="AJ308"/>
      <c r="AK308"/>
      <c r="AL308"/>
    </row>
    <row r="309" spans="1:38" ht="12" hidden="1" customHeight="1" x14ac:dyDescent="0.25">
      <c r="A309">
        <f t="shared" si="257"/>
        <v>0</v>
      </c>
      <c r="B309"/>
      <c r="C309"/>
      <c r="D309"/>
      <c r="E309">
        <f t="shared" si="283"/>
        <v>139</v>
      </c>
      <c r="F309">
        <v>0</v>
      </c>
      <c r="G309">
        <v>0</v>
      </c>
      <c r="H309">
        <v>0</v>
      </c>
      <c r="I309">
        <v>0</v>
      </c>
      <c r="J309">
        <v>57403.717442414338</v>
      </c>
      <c r="K309">
        <v>81580.937515473357</v>
      </c>
      <c r="L309"/>
      <c r="M309"/>
      <c r="N309">
        <f>SUMIF($S$5:$AB$5,N$5,S309:AB309)</f>
        <v>85.977715140679919</v>
      </c>
      <c r="O309"/>
      <c r="P309">
        <f t="shared" si="282"/>
        <v>23164.109159647949</v>
      </c>
      <c r="Q309"/>
      <c r="R309"/>
      <c r="S309">
        <f t="shared" ref="S309:AK309" si="304">S311*S316</f>
        <v>0</v>
      </c>
      <c r="T309">
        <f t="shared" si="304"/>
        <v>0</v>
      </c>
      <c r="U309">
        <f t="shared" si="304"/>
        <v>0</v>
      </c>
      <c r="V309">
        <f t="shared" si="304"/>
        <v>0</v>
      </c>
      <c r="W309">
        <f t="shared" si="304"/>
        <v>85.977715140679919</v>
      </c>
      <c r="X309">
        <f t="shared" si="304"/>
        <v>88.093854222300578</v>
      </c>
      <c r="Y309">
        <f t="shared" si="304"/>
        <v>90.260665729331478</v>
      </c>
      <c r="Z309">
        <f t="shared" si="304"/>
        <v>92.480134357488296</v>
      </c>
      <c r="AA309">
        <f t="shared" si="304"/>
        <v>94.752729112184142</v>
      </c>
      <c r="AB309">
        <f t="shared" si="304"/>
        <v>97.081346622802158</v>
      </c>
      <c r="AC309">
        <f t="shared" si="304"/>
        <v>99.466534623472086</v>
      </c>
      <c r="AD309">
        <f t="shared" si="304"/>
        <v>101.91051541086078</v>
      </c>
      <c r="AE309">
        <f t="shared" si="304"/>
        <v>104.41474206637031</v>
      </c>
      <c r="AF309">
        <f t="shared" si="304"/>
        <v>106.98070366367232</v>
      </c>
      <c r="AG309">
        <f t="shared" si="304"/>
        <v>109.61083206368856</v>
      </c>
      <c r="AH309">
        <f t="shared" si="304"/>
        <v>112.30582145095457</v>
      </c>
      <c r="AI309">
        <f t="shared" si="304"/>
        <v>115.06727541647427</v>
      </c>
      <c r="AJ309">
        <f t="shared" si="304"/>
        <v>117.89779891364809</v>
      </c>
      <c r="AK309">
        <f t="shared" si="304"/>
        <v>120.7981530988089</v>
      </c>
      <c r="AL309"/>
    </row>
    <row r="310" spans="1:38" ht="12" hidden="1" customHeight="1" x14ac:dyDescent="0.25">
      <c r="A310">
        <f t="shared" si="257"/>
        <v>0</v>
      </c>
      <c r="B310"/>
      <c r="C310"/>
      <c r="D310"/>
      <c r="E310">
        <f t="shared" si="283"/>
        <v>140</v>
      </c>
      <c r="F310">
        <v>0</v>
      </c>
      <c r="G310">
        <v>0</v>
      </c>
      <c r="H310">
        <v>0</v>
      </c>
      <c r="I310">
        <v>0</v>
      </c>
      <c r="J310">
        <v>0</v>
      </c>
      <c r="K310">
        <v>0</v>
      </c>
      <c r="L310"/>
      <c r="M310"/>
      <c r="N310"/>
      <c r="O310"/>
      <c r="P310">
        <f t="shared" si="282"/>
        <v>0</v>
      </c>
      <c r="Q310"/>
      <c r="R310"/>
      <c r="S310"/>
      <c r="T310"/>
      <c r="U310"/>
      <c r="V310"/>
      <c r="W310"/>
      <c r="X310"/>
      <c r="Y310"/>
      <c r="Z310"/>
      <c r="AA310"/>
      <c r="AB310"/>
      <c r="AC310"/>
      <c r="AD310"/>
      <c r="AE310"/>
      <c r="AF310"/>
      <c r="AG310"/>
      <c r="AH310"/>
      <c r="AI310"/>
      <c r="AJ310"/>
      <c r="AK310"/>
      <c r="AL310"/>
    </row>
    <row r="311" spans="1:38" ht="12" hidden="1" customHeight="1" x14ac:dyDescent="0.25">
      <c r="A311">
        <f t="shared" si="257"/>
        <v>0</v>
      </c>
      <c r="B311"/>
      <c r="C311"/>
      <c r="D311"/>
      <c r="E311">
        <f t="shared" si="283"/>
        <v>141</v>
      </c>
      <c r="F311">
        <v>0</v>
      </c>
      <c r="G311">
        <v>0</v>
      </c>
      <c r="H311">
        <v>0</v>
      </c>
      <c r="I311">
        <v>0</v>
      </c>
      <c r="J311">
        <v>14696.058893688318</v>
      </c>
      <c r="K311">
        <v>8997.7651680835988</v>
      </c>
      <c r="L311"/>
      <c r="M311"/>
      <c r="N311">
        <f t="shared" ref="N311:N316" si="305">SUMIF($S$5:$AB$5,N$5,S311:AB311)</f>
        <v>19.994817474576728</v>
      </c>
      <c r="O311"/>
      <c r="P311">
        <f t="shared" si="282"/>
        <v>3948.9706769619861</v>
      </c>
      <c r="Q311"/>
      <c r="R311"/>
      <c r="S311">
        <f>S312*S313*S315/10^6+S314*S315</f>
        <v>0</v>
      </c>
      <c r="T311">
        <f t="shared" ref="T311" si="306">T312*T313*T315/10^6+T314*T315</f>
        <v>0</v>
      </c>
      <c r="U311">
        <f t="shared" ref="U311" si="307">U312*U313*U315/10^6+U314*U315</f>
        <v>0</v>
      </c>
      <c r="V311">
        <f t="shared" ref="V311" si="308">V312*V313*V315/10^6+V314*V315</f>
        <v>0</v>
      </c>
      <c r="W311">
        <f t="shared" ref="W311" si="309">W312*W313*W315/10^6+W314*W315</f>
        <v>19.994817474576728</v>
      </c>
      <c r="X311">
        <f t="shared" ref="X311" si="310">X312*X313*X315/10^6+X314*X315</f>
        <v>20.486942842395486</v>
      </c>
      <c r="Y311">
        <f t="shared" ref="Y311" si="311">Y312*Y313*Y315/10^6+Y314*Y315</f>
        <v>20.990852495193369</v>
      </c>
      <c r="Z311">
        <f t="shared" ref="Z311" si="312">Z312*Z313*Z315/10^6+Z314*Z315</f>
        <v>21.507007990113557</v>
      </c>
      <c r="AA311">
        <f t="shared" ref="AA311" si="313">AA312*AA313*AA315/10^6+AA314*AA315</f>
        <v>22.035518398182358</v>
      </c>
      <c r="AB311">
        <f t="shared" ref="AB311" si="314">AB312*AB313*AB315/10^6+AB314*AB315</f>
        <v>22.577057354140038</v>
      </c>
      <c r="AC311">
        <f t="shared" ref="AC311" si="315">AC312*AC313*AC315/10^6+AC314*AC315</f>
        <v>23.131752238016766</v>
      </c>
      <c r="AD311">
        <f t="shared" ref="AD311" si="316">AD312*AD313*AD315/10^6+AD314*AD315</f>
        <v>23.700119862990881</v>
      </c>
      <c r="AE311">
        <f t="shared" ref="AE311" si="317">AE312*AE313*AE315/10^6+AE314*AE315</f>
        <v>24.28249815496984</v>
      </c>
      <c r="AF311">
        <f t="shared" ref="AF311" si="318">AF312*AF313*AF315/10^6+AF314*AF315</f>
        <v>24.879233410156353</v>
      </c>
      <c r="AG311">
        <f t="shared" ref="AG311" si="319">AG312*AG313*AG315/10^6+AG314*AG315</f>
        <v>25.490891177601991</v>
      </c>
      <c r="AH311">
        <f t="shared" ref="AH311" si="320">AH312*AH313*AH315/10^6+AH314*AH315</f>
        <v>26.117632895570832</v>
      </c>
      <c r="AI311">
        <f t="shared" ref="AI311" si="321">AI312*AI313*AI315/10^6+AI314*AI315</f>
        <v>26.759831492203322</v>
      </c>
      <c r="AJ311">
        <f t="shared" ref="AJ311" si="322">AJ312*AJ313*AJ315/10^6+AJ314*AJ315</f>
        <v>27.418092770615836</v>
      </c>
      <c r="AK311">
        <f t="shared" ref="AK311" si="323">AK312*AK313*AK315/10^6+AK314*AK315</f>
        <v>28.092593743909045</v>
      </c>
      <c r="AL311"/>
    </row>
    <row r="312" spans="1:38" ht="12" hidden="1" customHeight="1" x14ac:dyDescent="0.25">
      <c r="A312">
        <f t="shared" si="257"/>
        <v>0</v>
      </c>
      <c r="B312"/>
      <c r="C312"/>
      <c r="D312"/>
      <c r="E312">
        <f t="shared" si="283"/>
        <v>142</v>
      </c>
      <c r="F312">
        <v>0</v>
      </c>
      <c r="G312">
        <v>0</v>
      </c>
      <c r="H312">
        <v>0</v>
      </c>
      <c r="I312">
        <v>0</v>
      </c>
      <c r="J312">
        <v>2825677.0936191776</v>
      </c>
      <c r="K312">
        <v>189446925.88417813</v>
      </c>
      <c r="L312"/>
      <c r="M312"/>
      <c r="N312">
        <f t="shared" si="305"/>
        <v>225964.84282987297</v>
      </c>
      <c r="O312"/>
      <c r="P312">
        <f t="shared" si="282"/>
        <v>32045433.829632882</v>
      </c>
      <c r="Q312"/>
      <c r="R312"/>
      <c r="S312">
        <v>0</v>
      </c>
      <c r="T312">
        <v>0</v>
      </c>
      <c r="U312">
        <v>0</v>
      </c>
      <c r="V312">
        <v>0</v>
      </c>
      <c r="W312">
        <v>225964.84282987297</v>
      </c>
      <c r="X312">
        <v>225964.84282987297</v>
      </c>
      <c r="Y312">
        <v>225964.842829873</v>
      </c>
      <c r="Z312">
        <v>225964.842829873</v>
      </c>
      <c r="AA312">
        <v>225964.84282987297</v>
      </c>
      <c r="AB312">
        <v>225964.84282987303</v>
      </c>
      <c r="AC312">
        <v>225964.84282987294</v>
      </c>
      <c r="AD312">
        <v>225964.84282987291</v>
      </c>
      <c r="AE312">
        <v>225964.84282987297</v>
      </c>
      <c r="AF312">
        <v>225964.84282987297</v>
      </c>
      <c r="AG312">
        <v>225964.84282987297</v>
      </c>
      <c r="AH312">
        <v>225964.84282987297</v>
      </c>
      <c r="AI312">
        <v>225964.842829873</v>
      </c>
      <c r="AJ312">
        <v>225964.84282987291</v>
      </c>
      <c r="AK312">
        <v>225964.84282987297</v>
      </c>
      <c r="AL312"/>
    </row>
    <row r="313" spans="1:38" ht="12" hidden="1" customHeight="1" x14ac:dyDescent="0.25">
      <c r="A313">
        <f t="shared" si="257"/>
        <v>0</v>
      </c>
      <c r="B313"/>
      <c r="C313"/>
      <c r="D313"/>
      <c r="E313">
        <f t="shared" si="283"/>
        <v>143</v>
      </c>
      <c r="F313">
        <v>27003.147192741777</v>
      </c>
      <c r="G313">
        <v>3095.8615283546105</v>
      </c>
      <c r="H313">
        <v>35369.8198475631</v>
      </c>
      <c r="I313">
        <v>32936.019436143346</v>
      </c>
      <c r="J313">
        <v>5500.3502024415711</v>
      </c>
      <c r="K313">
        <v>40696.368974426739</v>
      </c>
      <c r="L313"/>
      <c r="M313"/>
      <c r="N313">
        <f t="shared" si="305"/>
        <v>80.696511374480949</v>
      </c>
      <c r="O313"/>
      <c r="P313">
        <f t="shared" si="282"/>
        <v>24100.261196945186</v>
      </c>
      <c r="Q313"/>
      <c r="R313"/>
      <c r="S313">
        <f>S$92</f>
        <v>72.752167888953238</v>
      </c>
      <c r="T313">
        <f t="shared" ref="T313:AK313" si="324">T$92</f>
        <v>74.93473292562183</v>
      </c>
      <c r="U313">
        <f t="shared" si="324"/>
        <v>76.80810124876237</v>
      </c>
      <c r="V313">
        <f t="shared" si="324"/>
        <v>78.728303779981417</v>
      </c>
      <c r="W313">
        <f t="shared" si="324"/>
        <v>80.696511374480949</v>
      </c>
      <c r="X313">
        <f t="shared" si="324"/>
        <v>82.713924158842971</v>
      </c>
      <c r="Y313">
        <f t="shared" si="324"/>
        <v>84.781772262814044</v>
      </c>
      <c r="Z313">
        <f t="shared" si="324"/>
        <v>86.901316569384392</v>
      </c>
      <c r="AA313">
        <f t="shared" si="324"/>
        <v>89.073849483619</v>
      </c>
      <c r="AB313">
        <f t="shared" si="324"/>
        <v>91.30069572070947</v>
      </c>
      <c r="AC313">
        <f t="shared" si="324"/>
        <v>93.583213113727197</v>
      </c>
      <c r="AD313">
        <f t="shared" si="324"/>
        <v>95.922793441570363</v>
      </c>
      <c r="AE313">
        <f t="shared" si="324"/>
        <v>98.320863277609618</v>
      </c>
      <c r="AF313">
        <f t="shared" si="324"/>
        <v>100.77888485954985</v>
      </c>
      <c r="AG313">
        <f t="shared" si="324"/>
        <v>103.29835698103858</v>
      </c>
      <c r="AH313">
        <f t="shared" si="324"/>
        <v>105.88081590556453</v>
      </c>
      <c r="AI313">
        <f t="shared" si="324"/>
        <v>108.52783630320364</v>
      </c>
      <c r="AJ313">
        <f t="shared" si="324"/>
        <v>111.24103221078373</v>
      </c>
      <c r="AK313">
        <f t="shared" si="324"/>
        <v>114.02205801605331</v>
      </c>
      <c r="AL313"/>
    </row>
    <row r="314" spans="1:38" ht="12" hidden="1" customHeight="1" x14ac:dyDescent="0.25">
      <c r="A314">
        <f t="shared" si="257"/>
        <v>0</v>
      </c>
      <c r="B314"/>
      <c r="C314"/>
      <c r="D314"/>
      <c r="E314">
        <f t="shared" si="283"/>
        <v>144</v>
      </c>
      <c r="F314">
        <v>0</v>
      </c>
      <c r="G314">
        <v>0</v>
      </c>
      <c r="H314">
        <v>0</v>
      </c>
      <c r="I314">
        <v>0</v>
      </c>
      <c r="J314">
        <v>1070.0821215474214</v>
      </c>
      <c r="K314">
        <v>394.33715790025377</v>
      </c>
      <c r="L314"/>
      <c r="M314"/>
      <c r="N314">
        <f t="shared" si="305"/>
        <v>1.7602429649230886</v>
      </c>
      <c r="O314"/>
      <c r="P314">
        <f t="shared" si="282"/>
        <v>244.06987990794585</v>
      </c>
      <c r="Q314"/>
      <c r="R314"/>
      <c r="S314"/>
      <c r="T314"/>
      <c r="U314"/>
      <c r="V314"/>
      <c r="W314">
        <v>1.7602429649230886</v>
      </c>
      <c r="X314">
        <v>1.7965039700005048</v>
      </c>
      <c r="Y314">
        <v>1.8331526509885148</v>
      </c>
      <c r="Z314">
        <v>1.8703656498035814</v>
      </c>
      <c r="AA314">
        <v>1.9079599993646337</v>
      </c>
      <c r="AB314">
        <v>1.9463099953518632</v>
      </c>
      <c r="AC314">
        <v>1.9852361952588997</v>
      </c>
      <c r="AD314">
        <v>2.0249409191640781</v>
      </c>
      <c r="AE314">
        <v>2.0654397375473597</v>
      </c>
      <c r="AF314">
        <v>2.1067485322983068</v>
      </c>
      <c r="AG314">
        <v>2.1490941777975023</v>
      </c>
      <c r="AH314">
        <v>2.1922909707712326</v>
      </c>
      <c r="AI314">
        <v>2.2363560192837344</v>
      </c>
      <c r="AJ314">
        <v>2.2815304108732657</v>
      </c>
      <c r="AK314">
        <v>2.3276173251729055</v>
      </c>
      <c r="AL314"/>
    </row>
    <row r="315" spans="1:38" ht="12" hidden="1" customHeight="1" x14ac:dyDescent="0.25">
      <c r="A315">
        <f t="shared" si="257"/>
        <v>0</v>
      </c>
      <c r="B315"/>
      <c r="C315"/>
      <c r="D315"/>
      <c r="E315">
        <f t="shared" si="283"/>
        <v>145</v>
      </c>
      <c r="F315">
        <v>0</v>
      </c>
      <c r="G315">
        <v>0</v>
      </c>
      <c r="H315">
        <v>0</v>
      </c>
      <c r="I315">
        <v>0</v>
      </c>
      <c r="J315">
        <v>746.3911358988338</v>
      </c>
      <c r="K315">
        <v>630.98461371957865</v>
      </c>
      <c r="L315"/>
      <c r="M315"/>
      <c r="N315">
        <f t="shared" si="305"/>
        <v>0.99999999999999989</v>
      </c>
      <c r="O315"/>
      <c r="P315">
        <f t="shared" si="282"/>
        <v>229.5626249364021</v>
      </c>
      <c r="Q315"/>
      <c r="R315"/>
      <c r="S315">
        <f>A1_ASSUMPTIONS!S$35</f>
        <v>0</v>
      </c>
      <c r="T315">
        <f>A1_ASSUMPTIONS!T$35</f>
        <v>0</v>
      </c>
      <c r="U315">
        <f>A1_ASSUMPTIONS!U$35</f>
        <v>0</v>
      </c>
      <c r="V315">
        <f>A1_ASSUMPTIONS!V$35</f>
        <v>0</v>
      </c>
      <c r="W315">
        <f>A1_ASSUMPTIONS!W$35</f>
        <v>0.99999999999999989</v>
      </c>
      <c r="X315">
        <f>A1_ASSUMPTIONS!X$35</f>
        <v>0.99999999999999989</v>
      </c>
      <c r="Y315">
        <f>A1_ASSUMPTIONS!Y$35</f>
        <v>0.99999999999999989</v>
      </c>
      <c r="Z315">
        <f>A1_ASSUMPTIONS!Z$35</f>
        <v>0.99999999999999989</v>
      </c>
      <c r="AA315">
        <f>A1_ASSUMPTIONS!AA$35</f>
        <v>0.99999999999999989</v>
      </c>
      <c r="AB315">
        <f>A1_ASSUMPTIONS!AB$35</f>
        <v>0.99999999999999989</v>
      </c>
      <c r="AC315">
        <f>A1_ASSUMPTIONS!AC$35</f>
        <v>0.99999999999999989</v>
      </c>
      <c r="AD315">
        <f>A1_ASSUMPTIONS!AD$35</f>
        <v>0.99999999999999989</v>
      </c>
      <c r="AE315">
        <f>A1_ASSUMPTIONS!AE$35</f>
        <v>0.99999999999999989</v>
      </c>
      <c r="AF315">
        <f>A1_ASSUMPTIONS!AF$35</f>
        <v>0.99999999999999989</v>
      </c>
      <c r="AG315">
        <f>A1_ASSUMPTIONS!AG$35</f>
        <v>0.99999999999999989</v>
      </c>
      <c r="AH315">
        <f>A1_ASSUMPTIONS!AH$35</f>
        <v>0.99999999999999989</v>
      </c>
      <c r="AI315">
        <f>A1_ASSUMPTIONS!AI$35</f>
        <v>0.99999999999999989</v>
      </c>
      <c r="AJ315">
        <f>A1_ASSUMPTIONS!AJ$35</f>
        <v>0.99999999999999989</v>
      </c>
      <c r="AK315">
        <f>A1_ASSUMPTIONS!AK$35</f>
        <v>0.99999999999999989</v>
      </c>
      <c r="AL315"/>
    </row>
    <row r="316" spans="1:38" ht="12" hidden="1" customHeight="1" x14ac:dyDescent="0.25">
      <c r="A316">
        <f t="shared" si="257"/>
        <v>0</v>
      </c>
      <c r="B316"/>
      <c r="C316"/>
      <c r="D316"/>
      <c r="E316">
        <f t="shared" si="283"/>
        <v>146</v>
      </c>
      <c r="F316">
        <v>498.15290459055848</v>
      </c>
      <c r="G316">
        <v>1883.7699935458154</v>
      </c>
      <c r="H316">
        <v>2894.396147011179</v>
      </c>
      <c r="I316">
        <v>143.23924876169119</v>
      </c>
      <c r="J316">
        <v>3028.0338959702967</v>
      </c>
      <c r="K316">
        <v>1955.4294527415243</v>
      </c>
      <c r="L316"/>
      <c r="M316"/>
      <c r="N316">
        <f t="shared" si="305"/>
        <v>4.3</v>
      </c>
      <c r="O316"/>
      <c r="P316">
        <f t="shared" si="282"/>
        <v>1733.8369404368441</v>
      </c>
      <c r="Q316"/>
      <c r="R316"/>
      <c r="S316">
        <f>S$87</f>
        <v>4.3</v>
      </c>
      <c r="T316">
        <f t="shared" ref="T316:AK316" si="325">T$87</f>
        <v>4.3</v>
      </c>
      <c r="U316">
        <f t="shared" si="325"/>
        <v>4.3</v>
      </c>
      <c r="V316">
        <f t="shared" si="325"/>
        <v>4.3</v>
      </c>
      <c r="W316">
        <f t="shared" si="325"/>
        <v>4.3</v>
      </c>
      <c r="X316">
        <f t="shared" si="325"/>
        <v>4.3</v>
      </c>
      <c r="Y316">
        <f t="shared" si="325"/>
        <v>4.3</v>
      </c>
      <c r="Z316">
        <f t="shared" si="325"/>
        <v>4.3</v>
      </c>
      <c r="AA316">
        <f t="shared" si="325"/>
        <v>4.3</v>
      </c>
      <c r="AB316">
        <f t="shared" si="325"/>
        <v>4.3</v>
      </c>
      <c r="AC316">
        <f t="shared" si="325"/>
        <v>4.3</v>
      </c>
      <c r="AD316">
        <f t="shared" si="325"/>
        <v>4.3</v>
      </c>
      <c r="AE316">
        <f t="shared" si="325"/>
        <v>4.3</v>
      </c>
      <c r="AF316">
        <f t="shared" si="325"/>
        <v>4.3</v>
      </c>
      <c r="AG316">
        <f t="shared" si="325"/>
        <v>4.3</v>
      </c>
      <c r="AH316">
        <f t="shared" si="325"/>
        <v>4.3</v>
      </c>
      <c r="AI316">
        <f t="shared" si="325"/>
        <v>4.3</v>
      </c>
      <c r="AJ316">
        <f t="shared" si="325"/>
        <v>4.3</v>
      </c>
      <c r="AK316">
        <f t="shared" si="325"/>
        <v>4.3</v>
      </c>
      <c r="AL316"/>
    </row>
    <row r="317" spans="1:38" ht="12" hidden="1" customHeight="1" x14ac:dyDescent="0.25">
      <c r="A317">
        <f t="shared" si="257"/>
        <v>0</v>
      </c>
      <c r="B317"/>
      <c r="C317"/>
      <c r="D317"/>
      <c r="E317">
        <f t="shared" si="283"/>
        <v>147</v>
      </c>
      <c r="F317">
        <v>0</v>
      </c>
      <c r="G317">
        <v>0</v>
      </c>
      <c r="H317">
        <v>0</v>
      </c>
      <c r="I317">
        <v>0</v>
      </c>
      <c r="J317">
        <v>0</v>
      </c>
      <c r="K317">
        <v>0</v>
      </c>
      <c r="L317"/>
      <c r="M317"/>
      <c r="N317"/>
      <c r="O317"/>
      <c r="P317">
        <f t="shared" si="282"/>
        <v>0</v>
      </c>
      <c r="Q317"/>
      <c r="R317"/>
      <c r="S317"/>
      <c r="T317"/>
      <c r="U317"/>
      <c r="V317"/>
      <c r="W317"/>
      <c r="X317"/>
      <c r="Y317"/>
      <c r="Z317"/>
      <c r="AA317"/>
      <c r="AB317"/>
      <c r="AC317"/>
      <c r="AD317"/>
      <c r="AE317"/>
      <c r="AF317"/>
      <c r="AG317"/>
      <c r="AH317"/>
      <c r="AI317"/>
      <c r="AJ317"/>
      <c r="AK317"/>
      <c r="AL317"/>
    </row>
    <row r="318" spans="1:38" ht="12" hidden="1" customHeight="1" x14ac:dyDescent="0.25">
      <c r="A318">
        <f t="shared" si="257"/>
        <v>0</v>
      </c>
      <c r="B318"/>
      <c r="C318"/>
      <c r="D318"/>
      <c r="E318">
        <f t="shared" si="283"/>
        <v>148</v>
      </c>
      <c r="F318">
        <v>0</v>
      </c>
      <c r="G318">
        <v>0</v>
      </c>
      <c r="H318">
        <v>0</v>
      </c>
      <c r="I318">
        <v>0</v>
      </c>
      <c r="J318">
        <v>0</v>
      </c>
      <c r="K318">
        <v>0</v>
      </c>
      <c r="L318"/>
      <c r="M318"/>
      <c r="N318">
        <f>SUMIF($S$5:$AB$5,N$5,S318:AB318)</f>
        <v>0</v>
      </c>
      <c r="O318"/>
      <c r="P318">
        <f t="shared" si="282"/>
        <v>0</v>
      </c>
      <c r="Q318"/>
      <c r="R318"/>
      <c r="S318">
        <f>S320</f>
        <v>0</v>
      </c>
      <c r="T318">
        <f t="shared" ref="T318:AK318" si="326">T320</f>
        <v>0</v>
      </c>
      <c r="U318">
        <f t="shared" si="326"/>
        <v>0</v>
      </c>
      <c r="V318">
        <f t="shared" si="326"/>
        <v>0</v>
      </c>
      <c r="W318">
        <f t="shared" si="326"/>
        <v>0</v>
      </c>
      <c r="X318">
        <f t="shared" si="326"/>
        <v>0</v>
      </c>
      <c r="Y318">
        <f t="shared" si="326"/>
        <v>0</v>
      </c>
      <c r="Z318">
        <f t="shared" si="326"/>
        <v>0</v>
      </c>
      <c r="AA318">
        <f t="shared" si="326"/>
        <v>0</v>
      </c>
      <c r="AB318">
        <f t="shared" si="326"/>
        <v>0</v>
      </c>
      <c r="AC318">
        <f t="shared" si="326"/>
        <v>0</v>
      </c>
      <c r="AD318">
        <f t="shared" si="326"/>
        <v>0</v>
      </c>
      <c r="AE318">
        <f t="shared" si="326"/>
        <v>0</v>
      </c>
      <c r="AF318">
        <f t="shared" si="326"/>
        <v>0</v>
      </c>
      <c r="AG318">
        <f t="shared" si="326"/>
        <v>0</v>
      </c>
      <c r="AH318">
        <f t="shared" si="326"/>
        <v>0</v>
      </c>
      <c r="AI318">
        <f t="shared" si="326"/>
        <v>0</v>
      </c>
      <c r="AJ318">
        <f t="shared" si="326"/>
        <v>0</v>
      </c>
      <c r="AK318">
        <f t="shared" si="326"/>
        <v>0</v>
      </c>
      <c r="AL318"/>
    </row>
    <row r="319" spans="1:38" ht="12" hidden="1" customHeight="1" x14ac:dyDescent="0.25">
      <c r="A319">
        <f t="shared" si="257"/>
        <v>0</v>
      </c>
      <c r="B319"/>
      <c r="C319"/>
      <c r="D319"/>
      <c r="E319">
        <f t="shared" si="283"/>
        <v>149</v>
      </c>
      <c r="F319">
        <v>0</v>
      </c>
      <c r="G319">
        <v>0</v>
      </c>
      <c r="H319">
        <v>0</v>
      </c>
      <c r="I319">
        <v>0</v>
      </c>
      <c r="J319">
        <v>0</v>
      </c>
      <c r="K319">
        <v>0</v>
      </c>
      <c r="L319"/>
      <c r="M319"/>
      <c r="N319"/>
      <c r="O319"/>
      <c r="P319">
        <f t="shared" si="282"/>
        <v>0</v>
      </c>
      <c r="Q319"/>
      <c r="R319"/>
      <c r="S319"/>
      <c r="T319"/>
      <c r="U319"/>
      <c r="V319"/>
      <c r="W319"/>
      <c r="X319"/>
      <c r="Y319"/>
      <c r="Z319"/>
      <c r="AA319"/>
      <c r="AB319"/>
      <c r="AC319"/>
      <c r="AD319"/>
      <c r="AE319"/>
      <c r="AF319"/>
      <c r="AG319"/>
      <c r="AH319"/>
      <c r="AI319"/>
      <c r="AJ319"/>
      <c r="AK319"/>
      <c r="AL319"/>
    </row>
    <row r="320" spans="1:38" ht="12" hidden="1" customHeight="1" x14ac:dyDescent="0.25">
      <c r="A320">
        <f t="shared" si="257"/>
        <v>0</v>
      </c>
      <c r="B320"/>
      <c r="C320"/>
      <c r="D320"/>
      <c r="E320">
        <f t="shared" si="283"/>
        <v>150</v>
      </c>
      <c r="F320">
        <v>0</v>
      </c>
      <c r="G320">
        <v>0</v>
      </c>
      <c r="H320">
        <v>0</v>
      </c>
      <c r="I320">
        <v>0</v>
      </c>
      <c r="J320">
        <v>0</v>
      </c>
      <c r="K320">
        <v>0</v>
      </c>
      <c r="L320"/>
      <c r="M320"/>
      <c r="N320">
        <f>SUMIF($S$5:$AB$5,N$5,S320:AB320)</f>
        <v>0</v>
      </c>
      <c r="O320"/>
      <c r="P320">
        <f t="shared" si="282"/>
        <v>0</v>
      </c>
      <c r="Q320"/>
      <c r="R320"/>
      <c r="S320">
        <f>S321*S322/10^6</f>
        <v>0</v>
      </c>
      <c r="T320">
        <f t="shared" ref="T320" si="327">T321*T322/10^6</f>
        <v>0</v>
      </c>
      <c r="U320">
        <f t="shared" ref="U320" si="328">U321*U322/10^6</f>
        <v>0</v>
      </c>
      <c r="V320">
        <f t="shared" ref="V320" si="329">V321*V322/10^6</f>
        <v>0</v>
      </c>
      <c r="W320">
        <f t="shared" ref="W320" si="330">W321*W322/10^6</f>
        <v>0</v>
      </c>
      <c r="X320">
        <f t="shared" ref="X320" si="331">X321*X322/10^6</f>
        <v>0</v>
      </c>
      <c r="Y320">
        <f t="shared" ref="Y320" si="332">Y321*Y322/10^6</f>
        <v>0</v>
      </c>
      <c r="Z320">
        <f t="shared" ref="Z320" si="333">Z321*Z322/10^6</f>
        <v>0</v>
      </c>
      <c r="AA320">
        <f t="shared" ref="AA320" si="334">AA321*AA322/10^6</f>
        <v>0</v>
      </c>
      <c r="AB320">
        <f t="shared" ref="AB320" si="335">AB321*AB322/10^6</f>
        <v>0</v>
      </c>
      <c r="AC320">
        <f t="shared" ref="AC320" si="336">AC321*AC322/10^6</f>
        <v>0</v>
      </c>
      <c r="AD320">
        <f t="shared" ref="AD320" si="337">AD321*AD322/10^6</f>
        <v>0</v>
      </c>
      <c r="AE320">
        <f t="shared" ref="AE320" si="338">AE321*AE322/10^6</f>
        <v>0</v>
      </c>
      <c r="AF320">
        <f t="shared" ref="AF320" si="339">AF321*AF322/10^6</f>
        <v>0</v>
      </c>
      <c r="AG320">
        <f t="shared" ref="AG320" si="340">AG321*AG322/10^6</f>
        <v>0</v>
      </c>
      <c r="AH320">
        <f t="shared" ref="AH320" si="341">AH321*AH322/10^6</f>
        <v>0</v>
      </c>
      <c r="AI320">
        <f t="shared" ref="AI320" si="342">AI321*AI322/10^6</f>
        <v>0</v>
      </c>
      <c r="AJ320">
        <f t="shared" ref="AJ320" si="343">AJ321*AJ322/10^6</f>
        <v>0</v>
      </c>
      <c r="AK320">
        <f t="shared" ref="AK320" si="344">AK321*AK322/10^6</f>
        <v>0</v>
      </c>
      <c r="AL320"/>
    </row>
    <row r="321" spans="1:38" ht="12" hidden="1" customHeight="1" x14ac:dyDescent="0.25">
      <c r="A321">
        <f t="shared" si="257"/>
        <v>0</v>
      </c>
      <c r="B321"/>
      <c r="C321"/>
      <c r="D321"/>
      <c r="E321">
        <f t="shared" si="283"/>
        <v>151</v>
      </c>
      <c r="F321">
        <v>463185.13658826589</v>
      </c>
      <c r="G321">
        <v>81420.884427316298</v>
      </c>
      <c r="H321">
        <v>97992.273892243553</v>
      </c>
      <c r="I321">
        <v>174842.17170055775</v>
      </c>
      <c r="J321">
        <v>329157.26337723993</v>
      </c>
      <c r="K321">
        <v>968.07736654200232</v>
      </c>
      <c r="L321"/>
      <c r="M321"/>
      <c r="N321">
        <f>SUMIF($S$5:$AB$5,N$5,S321:AB321)</f>
        <v>520.21355421874989</v>
      </c>
      <c r="O321"/>
      <c r="P321">
        <f t="shared" si="282"/>
        <v>191260.96789202758</v>
      </c>
      <c r="Q321"/>
      <c r="R321"/>
      <c r="S321">
        <f>S$94</f>
        <v>469</v>
      </c>
      <c r="T321">
        <f t="shared" ref="T321:AK321" si="345">T$94</f>
        <v>483.07</v>
      </c>
      <c r="U321">
        <f t="shared" si="345"/>
        <v>495.14674999999994</v>
      </c>
      <c r="V321">
        <f t="shared" si="345"/>
        <v>507.52541874999991</v>
      </c>
      <c r="W321">
        <f t="shared" si="345"/>
        <v>520.21355421874989</v>
      </c>
      <c r="X321">
        <f t="shared" si="345"/>
        <v>533.21889307421861</v>
      </c>
      <c r="Y321">
        <f t="shared" si="345"/>
        <v>546.54936540107406</v>
      </c>
      <c r="Z321">
        <f t="shared" si="345"/>
        <v>560.21309953610091</v>
      </c>
      <c r="AA321">
        <f t="shared" si="345"/>
        <v>574.2184270245034</v>
      </c>
      <c r="AB321">
        <f t="shared" si="345"/>
        <v>588.57388770011596</v>
      </c>
      <c r="AC321">
        <f t="shared" si="345"/>
        <v>603.28823489261879</v>
      </c>
      <c r="AD321">
        <f t="shared" si="345"/>
        <v>618.37044076493419</v>
      </c>
      <c r="AE321">
        <f t="shared" si="345"/>
        <v>633.82970178405753</v>
      </c>
      <c r="AF321">
        <f t="shared" si="345"/>
        <v>649.67544432865895</v>
      </c>
      <c r="AG321">
        <f t="shared" si="345"/>
        <v>665.91733043687532</v>
      </c>
      <c r="AH321">
        <f t="shared" si="345"/>
        <v>682.56526369779715</v>
      </c>
      <c r="AI321">
        <f t="shared" si="345"/>
        <v>699.62939529024197</v>
      </c>
      <c r="AJ321">
        <f t="shared" si="345"/>
        <v>717.12013017249797</v>
      </c>
      <c r="AK321">
        <f t="shared" si="345"/>
        <v>735.0481334268103</v>
      </c>
      <c r="AL321"/>
    </row>
    <row r="322" spans="1:38" ht="12" hidden="1" customHeight="1" x14ac:dyDescent="0.25">
      <c r="A322">
        <f t="shared" si="257"/>
        <v>0</v>
      </c>
      <c r="B322"/>
      <c r="C322"/>
      <c r="D322"/>
      <c r="E322">
        <f t="shared" si="283"/>
        <v>152</v>
      </c>
      <c r="F322">
        <v>0</v>
      </c>
      <c r="G322">
        <v>0</v>
      </c>
      <c r="H322">
        <v>0</v>
      </c>
      <c r="I322">
        <v>0</v>
      </c>
      <c r="J322">
        <v>0</v>
      </c>
      <c r="K322">
        <v>0</v>
      </c>
      <c r="L322"/>
      <c r="M322"/>
      <c r="N322">
        <f>SUMIF($S$5:$AB$5,N$5,S322:AB322)</f>
        <v>0</v>
      </c>
      <c r="O322"/>
      <c r="P322">
        <f t="shared" si="282"/>
        <v>0</v>
      </c>
      <c r="Q322"/>
      <c r="R322"/>
      <c r="S322"/>
      <c r="T322"/>
      <c r="U322"/>
      <c r="V322"/>
      <c r="W322"/>
      <c r="X322"/>
      <c r="Y322"/>
      <c r="Z322"/>
      <c r="AA322"/>
      <c r="AB322"/>
      <c r="AC322"/>
      <c r="AD322"/>
      <c r="AE322"/>
      <c r="AF322"/>
      <c r="AG322"/>
      <c r="AH322"/>
      <c r="AI322"/>
      <c r="AJ322"/>
      <c r="AK322"/>
      <c r="AL322"/>
    </row>
    <row r="323" spans="1:38" ht="12" hidden="1" customHeight="1" x14ac:dyDescent="0.25">
      <c r="A323">
        <f t="shared" si="257"/>
        <v>0</v>
      </c>
      <c r="B323"/>
      <c r="C323"/>
      <c r="D323"/>
      <c r="E323">
        <f t="shared" si="283"/>
        <v>153</v>
      </c>
      <c r="F323">
        <v>0</v>
      </c>
      <c r="G323">
        <v>0</v>
      </c>
      <c r="H323">
        <v>0</v>
      </c>
      <c r="I323">
        <v>0</v>
      </c>
      <c r="J323">
        <v>0</v>
      </c>
      <c r="K323">
        <v>0</v>
      </c>
      <c r="L323"/>
      <c r="M323"/>
      <c r="N323"/>
      <c r="O323"/>
      <c r="P323">
        <f t="shared" si="282"/>
        <v>0</v>
      </c>
      <c r="Q323"/>
      <c r="R323"/>
      <c r="S323"/>
      <c r="T323"/>
      <c r="U323"/>
      <c r="V323"/>
      <c r="W323"/>
      <c r="X323"/>
      <c r="Y323"/>
      <c r="Z323"/>
      <c r="AA323"/>
      <c r="AB323"/>
      <c r="AC323"/>
      <c r="AD323"/>
      <c r="AE323"/>
      <c r="AF323"/>
      <c r="AG323"/>
      <c r="AH323"/>
      <c r="AI323"/>
      <c r="AJ323"/>
      <c r="AK323"/>
      <c r="AL323"/>
    </row>
    <row r="324" spans="1:38" ht="12" hidden="1" customHeight="1" x14ac:dyDescent="0.25">
      <c r="A324">
        <f t="shared" si="257"/>
        <v>0</v>
      </c>
      <c r="B324"/>
      <c r="C324"/>
      <c r="D324"/>
      <c r="E324">
        <f t="shared" si="283"/>
        <v>154</v>
      </c>
      <c r="F324">
        <v>0</v>
      </c>
      <c r="G324">
        <v>0</v>
      </c>
      <c r="H324">
        <v>65721.086472220937</v>
      </c>
      <c r="I324">
        <v>45795.998685176812</v>
      </c>
      <c r="J324">
        <v>110259.80004112559</v>
      </c>
      <c r="K324">
        <v>21644.812024644158</v>
      </c>
      <c r="L324"/>
      <c r="M324"/>
      <c r="N324">
        <f>SUMIF($S$5:$AB$5,N$5,S324:AB324)</f>
        <v>122.66287405214284</v>
      </c>
      <c r="O324"/>
      <c r="P324">
        <f t="shared" si="282"/>
        <v>40570.282870527917</v>
      </c>
      <c r="Q324"/>
      <c r="R324"/>
      <c r="S324">
        <f t="shared" ref="S324:AK324" si="346">S326+S349</f>
        <v>0</v>
      </c>
      <c r="T324">
        <f t="shared" si="346"/>
        <v>0</v>
      </c>
      <c r="U324">
        <f t="shared" si="346"/>
        <v>81.313101925377964</v>
      </c>
      <c r="V324">
        <f t="shared" si="346"/>
        <v>83.046886459195576</v>
      </c>
      <c r="W324">
        <f t="shared" si="346"/>
        <v>122.66287405214284</v>
      </c>
      <c r="X324">
        <f t="shared" si="346"/>
        <v>125.89251745926377</v>
      </c>
      <c r="Y324">
        <f t="shared" si="346"/>
        <v>129.03411688394786</v>
      </c>
      <c r="Z324">
        <f t="shared" si="346"/>
        <v>125.76809243684323</v>
      </c>
      <c r="AA324">
        <f t="shared" si="346"/>
        <v>128.7387228612476</v>
      </c>
      <c r="AB324">
        <f t="shared" si="346"/>
        <v>131.77978310757007</v>
      </c>
      <c r="AC324">
        <f t="shared" si="346"/>
        <v>135.06804210775482</v>
      </c>
      <c r="AD324">
        <f t="shared" si="346"/>
        <v>138.07993697695247</v>
      </c>
      <c r="AE324">
        <f t="shared" si="346"/>
        <v>141.3425035791731</v>
      </c>
      <c r="AF324">
        <f t="shared" si="346"/>
        <v>144.68244790317854</v>
      </c>
      <c r="AG324">
        <f t="shared" si="346"/>
        <v>148.29270375438031</v>
      </c>
      <c r="AH324">
        <f t="shared" si="346"/>
        <v>151.60188141050264</v>
      </c>
      <c r="AI324">
        <f t="shared" si="346"/>
        <v>155.18518750411064</v>
      </c>
      <c r="AJ324">
        <f t="shared" si="346"/>
        <v>158.85350727524823</v>
      </c>
      <c r="AK324">
        <f t="shared" si="346"/>
        <v>162.81741777988947</v>
      </c>
      <c r="AL324"/>
    </row>
    <row r="325" spans="1:38" ht="12" hidden="1" customHeight="1" x14ac:dyDescent="0.25">
      <c r="A325">
        <f t="shared" si="257"/>
        <v>0</v>
      </c>
      <c r="B325"/>
      <c r="C325"/>
      <c r="D325"/>
      <c r="E325">
        <f t="shared" si="283"/>
        <v>155</v>
      </c>
      <c r="F325">
        <v>0</v>
      </c>
      <c r="G325">
        <v>0</v>
      </c>
      <c r="H325">
        <v>0</v>
      </c>
      <c r="I325">
        <v>0</v>
      </c>
      <c r="J325">
        <v>0</v>
      </c>
      <c r="K325">
        <v>0</v>
      </c>
      <c r="L325"/>
      <c r="M325"/>
      <c r="N325"/>
      <c r="O325"/>
      <c r="P325">
        <f t="shared" si="282"/>
        <v>0</v>
      </c>
      <c r="Q325"/>
      <c r="R325"/>
      <c r="S325"/>
      <c r="T325"/>
      <c r="U325"/>
      <c r="V325"/>
      <c r="W325"/>
      <c r="X325"/>
      <c r="Y325"/>
      <c r="Z325"/>
      <c r="AA325"/>
      <c r="AB325"/>
      <c r="AC325"/>
      <c r="AD325"/>
      <c r="AE325"/>
      <c r="AF325"/>
      <c r="AG325"/>
      <c r="AH325"/>
      <c r="AI325"/>
      <c r="AJ325"/>
      <c r="AK325"/>
      <c r="AL325"/>
    </row>
    <row r="326" spans="1:38" ht="12" hidden="1" customHeight="1" x14ac:dyDescent="0.25">
      <c r="A326">
        <f t="shared" si="257"/>
        <v>0</v>
      </c>
      <c r="B326"/>
      <c r="C326"/>
      <c r="D326"/>
      <c r="E326">
        <f t="shared" si="283"/>
        <v>156</v>
      </c>
      <c r="F326">
        <v>0</v>
      </c>
      <c r="G326">
        <v>0</v>
      </c>
      <c r="H326">
        <v>30212.686049034386</v>
      </c>
      <c r="I326">
        <v>8166.9227956487621</v>
      </c>
      <c r="J326">
        <v>21799.681507101021</v>
      </c>
      <c r="K326">
        <v>64567.811631218887</v>
      </c>
      <c r="L326"/>
      <c r="M326"/>
      <c r="N326">
        <f>SUMIF($S$5:$AB$5,N$5,S326:AB326)</f>
        <v>121.85517684882775</v>
      </c>
      <c r="O326"/>
      <c r="P326">
        <f t="shared" si="282"/>
        <v>20791.183663833843</v>
      </c>
      <c r="Q326"/>
      <c r="R326"/>
      <c r="S326">
        <f>SUM(S328,S336,S341)</f>
        <v>0</v>
      </c>
      <c r="T326">
        <f t="shared" ref="T326:AK326" si="347">SUM(T328,T336,T341)</f>
        <v>0</v>
      </c>
      <c r="U326">
        <f t="shared" si="347"/>
        <v>81.313101925377964</v>
      </c>
      <c r="V326">
        <f t="shared" si="347"/>
        <v>83.046886459195576</v>
      </c>
      <c r="W326">
        <f>SUM(W328,W336,W341)</f>
        <v>121.85517684882775</v>
      </c>
      <c r="X326">
        <f t="shared" si="347"/>
        <v>125.06462782586581</v>
      </c>
      <c r="Y326">
        <f t="shared" si="347"/>
        <v>128.18553000971497</v>
      </c>
      <c r="Z326">
        <f t="shared" si="347"/>
        <v>124.89829089075451</v>
      </c>
      <c r="AA326">
        <f t="shared" si="347"/>
        <v>127.84717627650666</v>
      </c>
      <c r="AB326">
        <f t="shared" si="347"/>
        <v>130.8659478582106</v>
      </c>
      <c r="AC326">
        <f t="shared" si="347"/>
        <v>134.13136097716136</v>
      </c>
      <c r="AD326">
        <f t="shared" si="347"/>
        <v>137.11983881809417</v>
      </c>
      <c r="AE326">
        <f t="shared" si="347"/>
        <v>140.35840296634333</v>
      </c>
      <c r="AF326">
        <f t="shared" si="347"/>
        <v>143.67374477502804</v>
      </c>
      <c r="AG326">
        <f t="shared" si="347"/>
        <v>147.25878304802606</v>
      </c>
      <c r="AH326">
        <f t="shared" si="347"/>
        <v>150.54211268648953</v>
      </c>
      <c r="AI326">
        <f t="shared" si="347"/>
        <v>154.09892456199719</v>
      </c>
      <c r="AJ326">
        <f t="shared" si="347"/>
        <v>157.74008775958197</v>
      </c>
      <c r="AK326">
        <f t="shared" si="347"/>
        <v>161.67616277633152</v>
      </c>
      <c r="AL326"/>
    </row>
    <row r="327" spans="1:38" ht="12" hidden="1" customHeight="1" x14ac:dyDescent="0.25">
      <c r="A327">
        <f t="shared" si="257"/>
        <v>0</v>
      </c>
      <c r="B327"/>
      <c r="C327"/>
      <c r="D327"/>
      <c r="E327">
        <f t="shared" si="283"/>
        <v>157</v>
      </c>
      <c r="F327">
        <v>0</v>
      </c>
      <c r="G327">
        <v>0</v>
      </c>
      <c r="H327">
        <v>0</v>
      </c>
      <c r="I327">
        <v>0</v>
      </c>
      <c r="J327">
        <v>0</v>
      </c>
      <c r="K327">
        <v>0</v>
      </c>
      <c r="L327"/>
      <c r="M327"/>
      <c r="N327"/>
      <c r="O327"/>
      <c r="P327">
        <f t="shared" si="282"/>
        <v>0</v>
      </c>
      <c r="Q327"/>
      <c r="R327"/>
      <c r="S327"/>
      <c r="T327"/>
      <c r="U327"/>
      <c r="V327"/>
      <c r="W327"/>
      <c r="X327"/>
      <c r="Y327"/>
      <c r="Z327"/>
      <c r="AA327"/>
      <c r="AB327"/>
      <c r="AC327"/>
      <c r="AD327"/>
      <c r="AE327"/>
      <c r="AF327"/>
      <c r="AG327"/>
      <c r="AH327"/>
      <c r="AI327"/>
      <c r="AJ327"/>
      <c r="AK327"/>
      <c r="AL327"/>
    </row>
    <row r="328" spans="1:38" ht="12" hidden="1" customHeight="1" x14ac:dyDescent="0.25">
      <c r="A328">
        <f t="shared" si="257"/>
        <v>0</v>
      </c>
      <c r="B328"/>
      <c r="C328"/>
      <c r="D328"/>
      <c r="E328">
        <f t="shared" si="283"/>
        <v>158</v>
      </c>
      <c r="F328">
        <v>0</v>
      </c>
      <c r="G328">
        <v>0</v>
      </c>
      <c r="H328">
        <v>7352.5341432037785</v>
      </c>
      <c r="I328">
        <v>22838.446007079296</v>
      </c>
      <c r="J328">
        <v>23506.840889890784</v>
      </c>
      <c r="K328">
        <v>1807.3541825498914</v>
      </c>
      <c r="L328"/>
      <c r="M328"/>
      <c r="N328">
        <f>SUMIF($S$5:$AB$5,N$5,S328:AB328)</f>
        <v>56.047820959337997</v>
      </c>
      <c r="O328"/>
      <c r="P328">
        <f t="shared" si="282"/>
        <v>9250.8625371206253</v>
      </c>
      <c r="Q328"/>
      <c r="R328"/>
      <c r="S328">
        <f>S330*S334</f>
        <v>0</v>
      </c>
      <c r="T328">
        <f t="shared" ref="T328:AK328" si="348">T330*T334</f>
        <v>0</v>
      </c>
      <c r="U328">
        <f t="shared" si="348"/>
        <v>27.463175999999997</v>
      </c>
      <c r="V328">
        <f t="shared" si="348"/>
        <v>28.018067219999995</v>
      </c>
      <c r="W328">
        <f t="shared" si="348"/>
        <v>56.047820959337997</v>
      </c>
      <c r="X328">
        <f t="shared" si="348"/>
        <v>57.292082584635295</v>
      </c>
      <c r="Y328">
        <f t="shared" si="348"/>
        <v>58.718671137453704</v>
      </c>
      <c r="Z328">
        <f t="shared" si="348"/>
        <v>59.852374660931339</v>
      </c>
      <c r="AA328">
        <f t="shared" si="348"/>
        <v>61.175112140937912</v>
      </c>
      <c r="AB328">
        <f t="shared" si="348"/>
        <v>62.527082119252647</v>
      </c>
      <c r="AC328">
        <f t="shared" si="348"/>
        <v>64.084023594729459</v>
      </c>
      <c r="AD328">
        <f t="shared" si="348"/>
        <v>65.321318001101474</v>
      </c>
      <c r="AE328">
        <f t="shared" si="348"/>
        <v>66.764919128925825</v>
      </c>
      <c r="AF328">
        <f t="shared" si="348"/>
        <v>68.240423841675096</v>
      </c>
      <c r="AG328">
        <f t="shared" si="348"/>
        <v>69.939629091339327</v>
      </c>
      <c r="AH328">
        <f t="shared" si="348"/>
        <v>71.289979880885625</v>
      </c>
      <c r="AI328">
        <f t="shared" si="348"/>
        <v>72.865488436253202</v>
      </c>
      <c r="AJ328">
        <f t="shared" si="348"/>
        <v>74.475815730694393</v>
      </c>
      <c r="AK328">
        <f t="shared" si="348"/>
        <v>76.330283946721778</v>
      </c>
      <c r="AL328"/>
    </row>
    <row r="329" spans="1:38" ht="12" hidden="1" customHeight="1" x14ac:dyDescent="0.25">
      <c r="A329">
        <f t="shared" si="257"/>
        <v>0</v>
      </c>
      <c r="B329"/>
      <c r="C329"/>
      <c r="D329"/>
      <c r="E329">
        <f t="shared" si="283"/>
        <v>159</v>
      </c>
      <c r="F329">
        <v>0</v>
      </c>
      <c r="G329">
        <v>0</v>
      </c>
      <c r="H329">
        <v>0</v>
      </c>
      <c r="I329">
        <v>0</v>
      </c>
      <c r="J329">
        <v>0</v>
      </c>
      <c r="K329">
        <v>0</v>
      </c>
      <c r="L329"/>
      <c r="M329"/>
      <c r="N329"/>
      <c r="O329"/>
      <c r="P329">
        <f t="shared" si="282"/>
        <v>0</v>
      </c>
      <c r="Q329"/>
      <c r="R329"/>
      <c r="S329"/>
      <c r="T329"/>
      <c r="U329"/>
      <c r="V329"/>
      <c r="W329"/>
      <c r="X329"/>
      <c r="Y329"/>
      <c r="Z329"/>
      <c r="AA329"/>
      <c r="AB329"/>
      <c r="AC329"/>
      <c r="AD329"/>
      <c r="AE329"/>
      <c r="AF329"/>
      <c r="AG329"/>
      <c r="AH329"/>
      <c r="AI329"/>
      <c r="AJ329"/>
      <c r="AK329"/>
      <c r="AL329"/>
    </row>
    <row r="330" spans="1:38" ht="12" hidden="1" customHeight="1" x14ac:dyDescent="0.25">
      <c r="A330">
        <f t="shared" si="257"/>
        <v>0</v>
      </c>
      <c r="B330"/>
      <c r="C330"/>
      <c r="D330"/>
      <c r="E330">
        <f t="shared" si="283"/>
        <v>160</v>
      </c>
      <c r="F330">
        <v>0</v>
      </c>
      <c r="G330">
        <v>0</v>
      </c>
      <c r="H330">
        <v>1358.5069886288884</v>
      </c>
      <c r="I330">
        <v>40.329476104144021</v>
      </c>
      <c r="J330">
        <v>13099.76474792031</v>
      </c>
      <c r="K330">
        <v>9399.3099900841917</v>
      </c>
      <c r="L330"/>
      <c r="M330"/>
      <c r="N330">
        <f>SUMIF($S$5:$AB$5,N$5,S330:AB330)</f>
        <v>14.371236143419999</v>
      </c>
      <c r="O330"/>
      <c r="P330">
        <f t="shared" si="282"/>
        <v>3982.9852004562558</v>
      </c>
      <c r="Q330"/>
      <c r="R330"/>
      <c r="S330">
        <f>SUM(S331:S333)</f>
        <v>0</v>
      </c>
      <c r="T330">
        <f t="shared" ref="T330" si="349">SUM(T331:T333)</f>
        <v>0</v>
      </c>
      <c r="U330">
        <f t="shared" ref="U330" si="350">SUM(U331:U333)</f>
        <v>7.0418399999999997</v>
      </c>
      <c r="V330">
        <f t="shared" ref="V330" si="351">SUM(V331:V333)</f>
        <v>7.1841197999999986</v>
      </c>
      <c r="W330">
        <f>SUM(W331:W333)</f>
        <v>14.371236143419999</v>
      </c>
      <c r="X330">
        <f t="shared" ref="X330" si="352">SUM(X331:X333)</f>
        <v>14.690277585803923</v>
      </c>
      <c r="Y330">
        <f t="shared" ref="Y330" si="353">SUM(Y331:Y333)</f>
        <v>15.056069522424027</v>
      </c>
      <c r="Z330">
        <f t="shared" ref="Z330" si="354">SUM(Z331:Z333)</f>
        <v>15.346762733572138</v>
      </c>
      <c r="AA330">
        <f t="shared" ref="AA330" si="355">SUM(AA331:AA333)</f>
        <v>15.68592618998408</v>
      </c>
      <c r="AB330">
        <f t="shared" ref="AB330" si="356">SUM(AB331:AB333)</f>
        <v>16.03258515878273</v>
      </c>
      <c r="AC330">
        <f t="shared" ref="AC330" si="357">SUM(AC331:AC333)</f>
        <v>16.431800921725504</v>
      </c>
      <c r="AD330">
        <f t="shared" ref="AD330" si="358">SUM(AD331:AD333)</f>
        <v>16.749055897718328</v>
      </c>
      <c r="AE330">
        <f t="shared" ref="AE330" si="359">SUM(AE331:AE333)</f>
        <v>17.119210033057904</v>
      </c>
      <c r="AF330">
        <f t="shared" ref="AF330" si="360">SUM(AF331:AF333)</f>
        <v>17.497544574788485</v>
      </c>
      <c r="AG330">
        <f t="shared" ref="AG330" si="361">SUM(AG331:AG333)</f>
        <v>17.933238228548547</v>
      </c>
      <c r="AH330">
        <f t="shared" ref="AH330" si="362">SUM(AH331:AH333)</f>
        <v>18.279482020739906</v>
      </c>
      <c r="AI330">
        <f t="shared" ref="AI330" si="363">SUM(AI331:AI333)</f>
        <v>18.683458573398259</v>
      </c>
      <c r="AJ330">
        <f t="shared" ref="AJ330" si="364">SUM(AJ331:AJ333)</f>
        <v>19.096363007870359</v>
      </c>
      <c r="AK330">
        <f t="shared" ref="AK330" si="365">SUM(AK331:AK333)</f>
        <v>19.571867678646608</v>
      </c>
      <c r="AL330"/>
    </row>
    <row r="331" spans="1:38" ht="12" hidden="1" customHeight="1" x14ac:dyDescent="0.25">
      <c r="A331">
        <f t="shared" si="257"/>
        <v>0</v>
      </c>
      <c r="B331"/>
      <c r="C331"/>
      <c r="D331"/>
      <c r="E331">
        <f t="shared" si="283"/>
        <v>161</v>
      </c>
      <c r="F331">
        <v>0</v>
      </c>
      <c r="G331">
        <v>0</v>
      </c>
      <c r="H331">
        <v>127.92309339930418</v>
      </c>
      <c r="I331">
        <v>4013.5346859440278</v>
      </c>
      <c r="J331">
        <v>5591.7776326209869</v>
      </c>
      <c r="K331">
        <v>5063.4860545123784</v>
      </c>
      <c r="L331"/>
      <c r="M331"/>
      <c r="N331">
        <f>SUMIF($S$5:$AB$5,N$5,S331:AB331)</f>
        <v>7.3486361434199985</v>
      </c>
      <c r="O331"/>
      <c r="P331">
        <f t="shared" si="282"/>
        <v>2466.120244412783</v>
      </c>
      <c r="Q331"/>
      <c r="R331"/>
      <c r="S331"/>
      <c r="T331"/>
      <c r="U331">
        <v>7.0418399999999997</v>
      </c>
      <c r="V331">
        <f t="shared" ref="V331:AK331" si="366">(U331/U$375*10^6)*(1+V$373)*V$375/10^6</f>
        <v>7.1841197999999986</v>
      </c>
      <c r="W331">
        <f t="shared" si="366"/>
        <v>7.3486361434199985</v>
      </c>
      <c r="X331">
        <f t="shared" si="366"/>
        <v>7.5117758658039229</v>
      </c>
      <c r="Y331">
        <f t="shared" si="366"/>
        <v>7.6988211428832258</v>
      </c>
      <c r="Z331">
        <f t="shared" si="366"/>
        <v>7.847465185523073</v>
      </c>
      <c r="AA331">
        <f t="shared" si="366"/>
        <v>8.0208941661231314</v>
      </c>
      <c r="AB331">
        <f t="shared" si="366"/>
        <v>8.1981559271944526</v>
      </c>
      <c r="AC331">
        <f t="shared" si="366"/>
        <v>8.4022922558517106</v>
      </c>
      <c r="AD331">
        <f t="shared" si="366"/>
        <v>8.5645184805128487</v>
      </c>
      <c r="AE331">
        <f t="shared" si="366"/>
        <v>8.7537943389321828</v>
      </c>
      <c r="AF331">
        <f t="shared" si="366"/>
        <v>8.9472531938225828</v>
      </c>
      <c r="AG331">
        <f t="shared" si="366"/>
        <v>9.1700422496510097</v>
      </c>
      <c r="AH331">
        <f t="shared" si="366"/>
        <v>9.3470917129219337</v>
      </c>
      <c r="AI331">
        <f t="shared" si="366"/>
        <v>9.5536624397775078</v>
      </c>
      <c r="AJ331">
        <f t="shared" si="366"/>
        <v>9.7647983796965914</v>
      </c>
      <c r="AK331">
        <f t="shared" si="366"/>
        <v>10.007944534638264</v>
      </c>
      <c r="AL331"/>
    </row>
    <row r="332" spans="1:38" ht="12" hidden="1" customHeight="1" x14ac:dyDescent="0.25">
      <c r="A332">
        <f t="shared" si="257"/>
        <v>0</v>
      </c>
      <c r="B332"/>
      <c r="C332"/>
      <c r="D332"/>
      <c r="E332">
        <f t="shared" si="283"/>
        <v>162</v>
      </c>
      <c r="F332">
        <v>0</v>
      </c>
      <c r="G332">
        <v>0</v>
      </c>
      <c r="H332">
        <v>0</v>
      </c>
      <c r="I332">
        <v>0</v>
      </c>
      <c r="J332">
        <v>712.2960218435727</v>
      </c>
      <c r="K332">
        <v>4756.5087095952458</v>
      </c>
      <c r="L332"/>
      <c r="M332"/>
      <c r="N332">
        <f>SUMIF($S$5:$AB$5,N$5,S332:AB332)</f>
        <v>7.0225999999999997</v>
      </c>
      <c r="O332"/>
      <c r="P332">
        <f t="shared" si="282"/>
        <v>911.46745523980314</v>
      </c>
      <c r="Q332"/>
      <c r="R332"/>
      <c r="S332"/>
      <c r="T332"/>
      <c r="U332"/>
      <c r="V332"/>
      <c r="W332">
        <v>7.0225999999999997</v>
      </c>
      <c r="X332">
        <f t="shared" ref="X332:AK332" si="367">(W332/W$375*10^6)*(1+X$373)*X$375/10^6</f>
        <v>7.1785017200000008</v>
      </c>
      <c r="Y332">
        <f t="shared" si="367"/>
        <v>7.3572483795408008</v>
      </c>
      <c r="Z332">
        <f t="shared" si="367"/>
        <v>7.4992975480490651</v>
      </c>
      <c r="AA332">
        <f t="shared" si="367"/>
        <v>7.6650320238609497</v>
      </c>
      <c r="AB332">
        <f t="shared" si="367"/>
        <v>7.8344292315882775</v>
      </c>
      <c r="AC332">
        <f t="shared" si="367"/>
        <v>8.0295086658737933</v>
      </c>
      <c r="AD332">
        <f t="shared" si="367"/>
        <v>8.1845374172054797</v>
      </c>
      <c r="AE332">
        <f t="shared" si="367"/>
        <v>8.3654156941257209</v>
      </c>
      <c r="AF332">
        <f t="shared" si="367"/>
        <v>8.5502913809659002</v>
      </c>
      <c r="AG332">
        <f t="shared" si="367"/>
        <v>8.7631959788975351</v>
      </c>
      <c r="AH332">
        <f t="shared" si="367"/>
        <v>8.9323903078179718</v>
      </c>
      <c r="AI332">
        <f t="shared" si="367"/>
        <v>9.1297961336207507</v>
      </c>
      <c r="AJ332">
        <f t="shared" si="367"/>
        <v>9.3315646281737692</v>
      </c>
      <c r="AK332">
        <f t="shared" si="367"/>
        <v>9.5639231440083439</v>
      </c>
      <c r="AL332"/>
    </row>
    <row r="333" spans="1:38" ht="12" hidden="1" customHeight="1" x14ac:dyDescent="0.25">
      <c r="A333">
        <f t="shared" si="257"/>
        <v>0</v>
      </c>
      <c r="B333"/>
      <c r="C333"/>
      <c r="D333"/>
      <c r="E333">
        <f t="shared" si="283"/>
        <v>163</v>
      </c>
      <c r="F333">
        <v>0</v>
      </c>
      <c r="G333">
        <v>0</v>
      </c>
      <c r="H333">
        <v>0</v>
      </c>
      <c r="I333">
        <v>0</v>
      </c>
      <c r="J333">
        <v>0</v>
      </c>
      <c r="K333">
        <v>0</v>
      </c>
      <c r="L333"/>
      <c r="M333"/>
      <c r="N333">
        <f>SUMIF($S$5:$AB$5,N$5,S333:AB333)</f>
        <v>0</v>
      </c>
      <c r="O333"/>
      <c r="P333">
        <f t="shared" si="282"/>
        <v>0</v>
      </c>
      <c r="Q333"/>
      <c r="R333"/>
      <c r="S333"/>
      <c r="T333"/>
      <c r="U333"/>
      <c r="V333"/>
      <c r="W333"/>
      <c r="X333"/>
      <c r="Y333"/>
      <c r="Z333"/>
      <c r="AA333"/>
      <c r="AB333"/>
      <c r="AC333"/>
      <c r="AD333"/>
      <c r="AE333"/>
      <c r="AF333"/>
      <c r="AG333"/>
      <c r="AH333"/>
      <c r="AI333"/>
      <c r="AJ333"/>
      <c r="AK333"/>
      <c r="AL333"/>
    </row>
    <row r="334" spans="1:38" ht="12" hidden="1" customHeight="1" x14ac:dyDescent="0.25">
      <c r="A334">
        <f t="shared" si="257"/>
        <v>0</v>
      </c>
      <c r="B334"/>
      <c r="C334"/>
      <c r="D334"/>
      <c r="E334">
        <f t="shared" si="283"/>
        <v>164</v>
      </c>
      <c r="F334">
        <v>1404.201443510701</v>
      </c>
      <c r="G334">
        <v>3097.6206953086657</v>
      </c>
      <c r="H334">
        <v>1249.0053640762301</v>
      </c>
      <c r="I334">
        <v>1450.2302685998125</v>
      </c>
      <c r="J334">
        <v>1772.8231757363094</v>
      </c>
      <c r="K334">
        <v>780.93123065003806</v>
      </c>
      <c r="L334"/>
      <c r="M334"/>
      <c r="N334">
        <f>SUMIF($S$5:$AB$5,N$5,S334:AB334)</f>
        <v>3.9</v>
      </c>
      <c r="O334"/>
      <c r="P334">
        <f t="shared" si="282"/>
        <v>1625.8020296469595</v>
      </c>
      <c r="Q334"/>
      <c r="R334"/>
      <c r="S334">
        <f>S$85</f>
        <v>3.9</v>
      </c>
      <c r="T334">
        <f t="shared" ref="T334:AK334" si="368">T$85</f>
        <v>3.9</v>
      </c>
      <c r="U334">
        <f t="shared" si="368"/>
        <v>3.9</v>
      </c>
      <c r="V334">
        <f t="shared" si="368"/>
        <v>3.9</v>
      </c>
      <c r="W334">
        <f t="shared" si="368"/>
        <v>3.9</v>
      </c>
      <c r="X334">
        <f t="shared" si="368"/>
        <v>3.9</v>
      </c>
      <c r="Y334">
        <f t="shared" si="368"/>
        <v>3.9</v>
      </c>
      <c r="Z334">
        <f t="shared" si="368"/>
        <v>3.9</v>
      </c>
      <c r="AA334">
        <f t="shared" si="368"/>
        <v>3.9</v>
      </c>
      <c r="AB334">
        <f t="shared" si="368"/>
        <v>3.9</v>
      </c>
      <c r="AC334">
        <f t="shared" si="368"/>
        <v>3.9</v>
      </c>
      <c r="AD334">
        <f t="shared" si="368"/>
        <v>3.9</v>
      </c>
      <c r="AE334">
        <f t="shared" si="368"/>
        <v>3.9</v>
      </c>
      <c r="AF334">
        <f t="shared" si="368"/>
        <v>3.9</v>
      </c>
      <c r="AG334">
        <f t="shared" si="368"/>
        <v>3.9</v>
      </c>
      <c r="AH334">
        <f t="shared" si="368"/>
        <v>3.9</v>
      </c>
      <c r="AI334">
        <f t="shared" si="368"/>
        <v>3.9</v>
      </c>
      <c r="AJ334">
        <f t="shared" si="368"/>
        <v>3.9</v>
      </c>
      <c r="AK334">
        <f t="shared" si="368"/>
        <v>3.9</v>
      </c>
      <c r="AL334"/>
    </row>
    <row r="335" spans="1:38" ht="12" hidden="1" customHeight="1" x14ac:dyDescent="0.25">
      <c r="A335">
        <f t="shared" si="257"/>
        <v>0</v>
      </c>
      <c r="B335"/>
      <c r="C335"/>
      <c r="D335"/>
      <c r="E335">
        <f t="shared" si="283"/>
        <v>165</v>
      </c>
      <c r="F335">
        <v>0</v>
      </c>
      <c r="G335">
        <v>0</v>
      </c>
      <c r="H335">
        <v>0</v>
      </c>
      <c r="I335">
        <v>0</v>
      </c>
      <c r="J335">
        <v>0</v>
      </c>
      <c r="K335">
        <v>0</v>
      </c>
      <c r="L335"/>
      <c r="M335"/>
      <c r="N335"/>
      <c r="O335"/>
      <c r="P335">
        <f t="shared" si="282"/>
        <v>0</v>
      </c>
      <c r="Q335"/>
      <c r="R335"/>
      <c r="S335"/>
      <c r="T335"/>
      <c r="U335"/>
      <c r="V335"/>
      <c r="W335"/>
      <c r="X335"/>
      <c r="Y335"/>
      <c r="Z335"/>
      <c r="AA335"/>
      <c r="AB335"/>
      <c r="AC335"/>
      <c r="AD335"/>
      <c r="AE335"/>
      <c r="AF335"/>
      <c r="AG335"/>
      <c r="AH335"/>
      <c r="AI335"/>
      <c r="AJ335"/>
      <c r="AK335"/>
      <c r="AL335"/>
    </row>
    <row r="336" spans="1:38" ht="12" hidden="1" customHeight="1" x14ac:dyDescent="0.25">
      <c r="A336">
        <f t="shared" si="257"/>
        <v>0</v>
      </c>
      <c r="B336"/>
      <c r="C336"/>
      <c r="D336"/>
      <c r="E336">
        <f t="shared" si="283"/>
        <v>166</v>
      </c>
      <c r="F336">
        <v>0</v>
      </c>
      <c r="G336">
        <v>0</v>
      </c>
      <c r="H336">
        <v>0</v>
      </c>
      <c r="I336">
        <v>0</v>
      </c>
      <c r="J336">
        <v>0</v>
      </c>
      <c r="K336">
        <v>0</v>
      </c>
      <c r="L336"/>
      <c r="M336"/>
      <c r="N336">
        <f>SUMIF($S$5:$AB$5,N$5,S336:AB336)</f>
        <v>0</v>
      </c>
      <c r="O336"/>
      <c r="P336">
        <f t="shared" si="282"/>
        <v>0</v>
      </c>
      <c r="Q336"/>
      <c r="R336"/>
      <c r="S336">
        <f t="shared" ref="S336:AK336" si="369">S338*S339</f>
        <v>0</v>
      </c>
      <c r="T336">
        <f t="shared" si="369"/>
        <v>0</v>
      </c>
      <c r="U336">
        <f t="shared" si="369"/>
        <v>0</v>
      </c>
      <c r="V336">
        <f t="shared" si="369"/>
        <v>0</v>
      </c>
      <c r="W336">
        <f t="shared" si="369"/>
        <v>0</v>
      </c>
      <c r="X336">
        <f t="shared" si="369"/>
        <v>0</v>
      </c>
      <c r="Y336">
        <f t="shared" si="369"/>
        <v>0</v>
      </c>
      <c r="Z336">
        <f t="shared" si="369"/>
        <v>0</v>
      </c>
      <c r="AA336">
        <f t="shared" si="369"/>
        <v>0</v>
      </c>
      <c r="AB336">
        <f t="shared" si="369"/>
        <v>0</v>
      </c>
      <c r="AC336">
        <f t="shared" si="369"/>
        <v>0</v>
      </c>
      <c r="AD336">
        <f t="shared" si="369"/>
        <v>0</v>
      </c>
      <c r="AE336">
        <f t="shared" si="369"/>
        <v>0</v>
      </c>
      <c r="AF336">
        <f t="shared" si="369"/>
        <v>0</v>
      </c>
      <c r="AG336">
        <f t="shared" si="369"/>
        <v>0</v>
      </c>
      <c r="AH336">
        <f t="shared" si="369"/>
        <v>0</v>
      </c>
      <c r="AI336">
        <f t="shared" si="369"/>
        <v>0</v>
      </c>
      <c r="AJ336">
        <f t="shared" si="369"/>
        <v>0</v>
      </c>
      <c r="AK336">
        <f t="shared" si="369"/>
        <v>0</v>
      </c>
      <c r="AL336"/>
    </row>
    <row r="337" spans="1:38" ht="12" hidden="1" customHeight="1" x14ac:dyDescent="0.25">
      <c r="A337">
        <f t="shared" si="257"/>
        <v>0</v>
      </c>
      <c r="B337"/>
      <c r="C337"/>
      <c r="D337"/>
      <c r="E337">
        <f t="shared" si="283"/>
        <v>167</v>
      </c>
      <c r="F337">
        <v>0</v>
      </c>
      <c r="G337">
        <v>0</v>
      </c>
      <c r="H337">
        <v>0</v>
      </c>
      <c r="I337">
        <v>0</v>
      </c>
      <c r="J337">
        <v>0</v>
      </c>
      <c r="K337">
        <v>0</v>
      </c>
      <c r="L337"/>
      <c r="M337"/>
      <c r="N337"/>
      <c r="O337"/>
      <c r="P337">
        <f t="shared" si="282"/>
        <v>0</v>
      </c>
      <c r="Q337"/>
      <c r="R337"/>
      <c r="S337"/>
      <c r="T337"/>
      <c r="U337"/>
      <c r="V337"/>
      <c r="W337"/>
      <c r="X337"/>
      <c r="Y337"/>
      <c r="Z337"/>
      <c r="AA337"/>
      <c r="AB337"/>
      <c r="AC337"/>
      <c r="AD337"/>
      <c r="AE337"/>
      <c r="AF337"/>
      <c r="AG337"/>
      <c r="AH337"/>
      <c r="AI337"/>
      <c r="AJ337"/>
      <c r="AK337"/>
      <c r="AL337"/>
    </row>
    <row r="338" spans="1:38" ht="12" hidden="1" customHeight="1" x14ac:dyDescent="0.25">
      <c r="A338">
        <f t="shared" si="257"/>
        <v>0</v>
      </c>
      <c r="B338"/>
      <c r="C338"/>
      <c r="D338"/>
      <c r="E338">
        <f t="shared" si="283"/>
        <v>168</v>
      </c>
      <c r="F338">
        <v>0</v>
      </c>
      <c r="G338">
        <v>0</v>
      </c>
      <c r="H338">
        <v>0</v>
      </c>
      <c r="I338">
        <v>0</v>
      </c>
      <c r="J338">
        <v>0</v>
      </c>
      <c r="K338">
        <v>0</v>
      </c>
      <c r="L338"/>
      <c r="M338"/>
      <c r="N338">
        <f>SUMIF($S$5:$AB$5,N$5,S338:AB338)</f>
        <v>0</v>
      </c>
      <c r="O338"/>
      <c r="P338">
        <f t="shared" si="282"/>
        <v>0</v>
      </c>
      <c r="Q338"/>
      <c r="R338"/>
      <c r="S338"/>
      <c r="T338"/>
      <c r="U338"/>
      <c r="V338"/>
      <c r="W338"/>
      <c r="X338"/>
      <c r="Y338"/>
      <c r="Z338"/>
      <c r="AA338"/>
      <c r="AB338"/>
      <c r="AC338"/>
      <c r="AD338"/>
      <c r="AE338"/>
      <c r="AF338"/>
      <c r="AG338"/>
      <c r="AH338"/>
      <c r="AI338"/>
      <c r="AJ338"/>
      <c r="AK338"/>
      <c r="AL338"/>
    </row>
    <row r="339" spans="1:38" ht="12" hidden="1" customHeight="1" x14ac:dyDescent="0.25">
      <c r="A339">
        <f t="shared" si="257"/>
        <v>0</v>
      </c>
      <c r="B339"/>
      <c r="C339"/>
      <c r="D339"/>
      <c r="E339">
        <f t="shared" si="283"/>
        <v>169</v>
      </c>
      <c r="F339">
        <v>312.62819899971225</v>
      </c>
      <c r="G339">
        <v>2707.4671449744869</v>
      </c>
      <c r="H339">
        <v>3859.6008321789204</v>
      </c>
      <c r="I339">
        <v>20.365843706121055</v>
      </c>
      <c r="J339">
        <v>1277.4111388242545</v>
      </c>
      <c r="K339">
        <v>2632.6068806703024</v>
      </c>
      <c r="L339"/>
      <c r="M339"/>
      <c r="N339">
        <f>SUMIF($S$5:$AB$5,N$5,S339:AB339)</f>
        <v>4.3</v>
      </c>
      <c r="O339"/>
      <c r="P339">
        <f t="shared" si="282"/>
        <v>1801.6800065589662</v>
      </c>
      <c r="Q339"/>
      <c r="R339"/>
      <c r="S339">
        <f>S$87</f>
        <v>4.3</v>
      </c>
      <c r="T339">
        <f t="shared" ref="T339:AK339" si="370">T$87</f>
        <v>4.3</v>
      </c>
      <c r="U339">
        <f t="shared" si="370"/>
        <v>4.3</v>
      </c>
      <c r="V339">
        <f t="shared" si="370"/>
        <v>4.3</v>
      </c>
      <c r="W339">
        <f t="shared" si="370"/>
        <v>4.3</v>
      </c>
      <c r="X339">
        <f t="shared" si="370"/>
        <v>4.3</v>
      </c>
      <c r="Y339">
        <f t="shared" si="370"/>
        <v>4.3</v>
      </c>
      <c r="Z339">
        <f t="shared" si="370"/>
        <v>4.3</v>
      </c>
      <c r="AA339">
        <f t="shared" si="370"/>
        <v>4.3</v>
      </c>
      <c r="AB339">
        <f t="shared" si="370"/>
        <v>4.3</v>
      </c>
      <c r="AC339">
        <f t="shared" si="370"/>
        <v>4.3</v>
      </c>
      <c r="AD339">
        <f t="shared" si="370"/>
        <v>4.3</v>
      </c>
      <c r="AE339">
        <f t="shared" si="370"/>
        <v>4.3</v>
      </c>
      <c r="AF339">
        <f t="shared" si="370"/>
        <v>4.3</v>
      </c>
      <c r="AG339">
        <f t="shared" si="370"/>
        <v>4.3</v>
      </c>
      <c r="AH339">
        <f t="shared" si="370"/>
        <v>4.3</v>
      </c>
      <c r="AI339">
        <f t="shared" si="370"/>
        <v>4.3</v>
      </c>
      <c r="AJ339">
        <f t="shared" si="370"/>
        <v>4.3</v>
      </c>
      <c r="AK339">
        <f t="shared" si="370"/>
        <v>4.3</v>
      </c>
      <c r="AL339"/>
    </row>
    <row r="340" spans="1:38" ht="12" hidden="1" customHeight="1" x14ac:dyDescent="0.25">
      <c r="A340">
        <f t="shared" si="257"/>
        <v>0</v>
      </c>
      <c r="B340"/>
      <c r="C340"/>
      <c r="D340"/>
      <c r="E340">
        <f t="shared" si="283"/>
        <v>170</v>
      </c>
      <c r="F340">
        <v>0</v>
      </c>
      <c r="G340">
        <v>0</v>
      </c>
      <c r="H340">
        <v>0</v>
      </c>
      <c r="I340">
        <v>0</v>
      </c>
      <c r="J340">
        <v>0</v>
      </c>
      <c r="K340">
        <v>0</v>
      </c>
      <c r="L340"/>
      <c r="M340"/>
      <c r="N340"/>
      <c r="O340"/>
      <c r="P340">
        <f t="shared" si="282"/>
        <v>0</v>
      </c>
      <c r="Q340"/>
      <c r="R340"/>
      <c r="S340"/>
      <c r="T340"/>
      <c r="U340"/>
      <c r="V340"/>
      <c r="W340"/>
      <c r="X340"/>
      <c r="Y340"/>
      <c r="Z340"/>
      <c r="AA340"/>
      <c r="AB340"/>
      <c r="AC340"/>
      <c r="AD340"/>
      <c r="AE340"/>
      <c r="AF340"/>
      <c r="AG340"/>
      <c r="AH340"/>
      <c r="AI340"/>
      <c r="AJ340"/>
      <c r="AK340"/>
      <c r="AL340"/>
    </row>
    <row r="341" spans="1:38" ht="12" hidden="1" customHeight="1" x14ac:dyDescent="0.25">
      <c r="A341">
        <f t="shared" si="257"/>
        <v>0</v>
      </c>
      <c r="B341"/>
      <c r="C341"/>
      <c r="D341"/>
      <c r="E341">
        <f t="shared" si="283"/>
        <v>171</v>
      </c>
      <c r="F341">
        <v>0</v>
      </c>
      <c r="G341">
        <v>0</v>
      </c>
      <c r="H341">
        <v>2157.7100411334513</v>
      </c>
      <c r="I341">
        <v>5192.1451191862352</v>
      </c>
      <c r="J341">
        <v>38939.95006097095</v>
      </c>
      <c r="K341">
        <v>44712.784565852206</v>
      </c>
      <c r="L341"/>
      <c r="M341"/>
      <c r="N341">
        <f>SUMIF($S$5:$AB$5,N$5,S341:AB341)</f>
        <v>65.807355889489756</v>
      </c>
      <c r="O341"/>
      <c r="P341">
        <f t="shared" si="282"/>
        <v>15167.098297857141</v>
      </c>
      <c r="Q341"/>
      <c r="R341"/>
      <c r="S341"/>
      <c r="T341"/>
      <c r="U341">
        <f>SUM(U343:U347)</f>
        <v>53.849925925377967</v>
      </c>
      <c r="V341">
        <f t="shared" ref="V341:AK341" si="371">SUM(V343:V347)</f>
        <v>55.028819239195577</v>
      </c>
      <c r="W341">
        <f t="shared" si="371"/>
        <v>65.807355889489756</v>
      </c>
      <c r="X341">
        <f t="shared" si="371"/>
        <v>67.772545241230517</v>
      </c>
      <c r="Y341">
        <f t="shared" si="371"/>
        <v>69.46685887226127</v>
      </c>
      <c r="Z341">
        <f t="shared" si="371"/>
        <v>65.045916229823163</v>
      </c>
      <c r="AA341">
        <f t="shared" si="371"/>
        <v>66.672064135568746</v>
      </c>
      <c r="AB341">
        <f t="shared" si="371"/>
        <v>68.338865738957949</v>
      </c>
      <c r="AC341">
        <f t="shared" si="371"/>
        <v>70.047337382431905</v>
      </c>
      <c r="AD341">
        <f t="shared" si="371"/>
        <v>71.798520816992692</v>
      </c>
      <c r="AE341">
        <f t="shared" si="371"/>
        <v>73.593483837417509</v>
      </c>
      <c r="AF341">
        <f t="shared" si="371"/>
        <v>75.433320933352945</v>
      </c>
      <c r="AG341">
        <f t="shared" si="371"/>
        <v>77.319153956686733</v>
      </c>
      <c r="AH341">
        <f t="shared" si="371"/>
        <v>79.252132805603921</v>
      </c>
      <c r="AI341">
        <f t="shared" si="371"/>
        <v>81.233436125744007</v>
      </c>
      <c r="AJ341">
        <f t="shared" si="371"/>
        <v>83.264272028887589</v>
      </c>
      <c r="AK341">
        <f t="shared" si="371"/>
        <v>85.345878829609759</v>
      </c>
      <c r="AL341"/>
    </row>
    <row r="342" spans="1:38" ht="12" hidden="1" customHeight="1" x14ac:dyDescent="0.25">
      <c r="A342"/>
      <c r="B342"/>
      <c r="C342"/>
      <c r="D342"/>
      <c r="E342">
        <f t="shared" si="283"/>
        <v>172</v>
      </c>
      <c r="F342">
        <v>0</v>
      </c>
      <c r="G342">
        <v>0</v>
      </c>
      <c r="H342">
        <v>0</v>
      </c>
      <c r="I342">
        <v>0</v>
      </c>
      <c r="J342">
        <v>0</v>
      </c>
      <c r="K342">
        <v>0</v>
      </c>
      <c r="L342"/>
      <c r="M342"/>
      <c r="N342"/>
      <c r="O342"/>
      <c r="P342">
        <f t="shared" si="282"/>
        <v>0</v>
      </c>
      <c r="Q342"/>
      <c r="R342"/>
      <c r="S342"/>
      <c r="T342"/>
      <c r="U342">
        <f>U341-SUM(U343:U347)</f>
        <v>0</v>
      </c>
      <c r="V342">
        <f t="shared" ref="V342:AK342" si="372">V341-SUM(V343:V347)</f>
        <v>0</v>
      </c>
      <c r="W342">
        <f t="shared" si="372"/>
        <v>0</v>
      </c>
      <c r="X342">
        <f t="shared" si="372"/>
        <v>0</v>
      </c>
      <c r="Y342">
        <f t="shared" si="372"/>
        <v>0</v>
      </c>
      <c r="Z342">
        <f t="shared" si="372"/>
        <v>0</v>
      </c>
      <c r="AA342">
        <f t="shared" si="372"/>
        <v>0</v>
      </c>
      <c r="AB342">
        <f t="shared" si="372"/>
        <v>0</v>
      </c>
      <c r="AC342">
        <f t="shared" si="372"/>
        <v>0</v>
      </c>
      <c r="AD342">
        <f t="shared" si="372"/>
        <v>0</v>
      </c>
      <c r="AE342">
        <f t="shared" si="372"/>
        <v>0</v>
      </c>
      <c r="AF342">
        <f t="shared" si="372"/>
        <v>0</v>
      </c>
      <c r="AG342">
        <f t="shared" si="372"/>
        <v>0</v>
      </c>
      <c r="AH342">
        <f t="shared" si="372"/>
        <v>0</v>
      </c>
      <c r="AI342">
        <f t="shared" si="372"/>
        <v>0</v>
      </c>
      <c r="AJ342">
        <f t="shared" si="372"/>
        <v>0</v>
      </c>
      <c r="AK342">
        <f t="shared" si="372"/>
        <v>0</v>
      </c>
      <c r="AL342"/>
    </row>
    <row r="343" spans="1:38" ht="12" hidden="1" customHeight="1" x14ac:dyDescent="0.25">
      <c r="A343">
        <f t="shared" si="257"/>
        <v>0</v>
      </c>
      <c r="B343"/>
      <c r="C343"/>
      <c r="D343"/>
      <c r="E343">
        <f t="shared" si="283"/>
        <v>173</v>
      </c>
      <c r="F343">
        <v>0</v>
      </c>
      <c r="G343">
        <v>0</v>
      </c>
      <c r="H343">
        <v>4503.4416087833379</v>
      </c>
      <c r="I343">
        <v>3870.4556288270296</v>
      </c>
      <c r="J343">
        <v>20696.513838320578</v>
      </c>
      <c r="K343">
        <v>4808.8600525106476</v>
      </c>
      <c r="L343"/>
      <c r="M343"/>
      <c r="N343">
        <f>SUMIF($S$5:$AB$5,N$5,S343:AB343)</f>
        <v>50.686582881016768</v>
      </c>
      <c r="O343"/>
      <c r="P343">
        <f t="shared" si="282"/>
        <v>5646.5451880735991</v>
      </c>
      <c r="Q343"/>
      <c r="R343">
        <v>44.322285308185734</v>
      </c>
      <c r="S343"/>
      <c r="T343"/>
      <c r="U343">
        <f t="shared" ref="U343:AK343" si="373">$R343*U$371</f>
        <v>48.24421927996837</v>
      </c>
      <c r="V343">
        <f t="shared" si="373"/>
        <v>49.450324761967579</v>
      </c>
      <c r="W343">
        <f t="shared" si="373"/>
        <v>50.686582881016768</v>
      </c>
      <c r="X343">
        <f t="shared" si="373"/>
        <v>51.953747453042183</v>
      </c>
      <c r="Y343">
        <f t="shared" si="373"/>
        <v>53.252591139368235</v>
      </c>
      <c r="Z343">
        <f t="shared" si="373"/>
        <v>54.583905917852441</v>
      </c>
      <c r="AA343">
        <f t="shared" si="373"/>
        <v>55.948503565798745</v>
      </c>
      <c r="AB343">
        <f t="shared" si="373"/>
        <v>57.347216154943709</v>
      </c>
      <c r="AC343">
        <f t="shared" si="373"/>
        <v>58.780896558817304</v>
      </c>
      <c r="AD343">
        <f t="shared" si="373"/>
        <v>60.250418972787728</v>
      </c>
      <c r="AE343">
        <f t="shared" si="373"/>
        <v>61.756679447107416</v>
      </c>
      <c r="AF343">
        <f t="shared" si="373"/>
        <v>63.300596433285101</v>
      </c>
      <c r="AG343">
        <f t="shared" si="373"/>
        <v>64.883111344117211</v>
      </c>
      <c r="AH343">
        <f t="shared" si="373"/>
        <v>66.505189127720143</v>
      </c>
      <c r="AI343">
        <f t="shared" si="373"/>
        <v>68.16781885591314</v>
      </c>
      <c r="AJ343">
        <f t="shared" si="373"/>
        <v>69.872014327310964</v>
      </c>
      <c r="AK343">
        <f t="shared" si="373"/>
        <v>71.618814685493717</v>
      </c>
      <c r="AL343"/>
    </row>
    <row r="344" spans="1:38" ht="12" hidden="1" customHeight="1" x14ac:dyDescent="0.25">
      <c r="A344"/>
      <c r="B344"/>
      <c r="C344"/>
      <c r="D344"/>
      <c r="E344">
        <f t="shared" si="283"/>
        <v>174</v>
      </c>
      <c r="F344">
        <v>0</v>
      </c>
      <c r="G344">
        <v>0</v>
      </c>
      <c r="H344">
        <v>0</v>
      </c>
      <c r="I344">
        <v>0</v>
      </c>
      <c r="J344">
        <v>3014.7450433414624</v>
      </c>
      <c r="K344">
        <v>1344.7186203089773</v>
      </c>
      <c r="L344"/>
      <c r="M344"/>
      <c r="N344">
        <f t="shared" ref="N344:N347" si="374">SUMIF($S$5:$AB$5,N$5,S344:AB344)</f>
        <v>9.4028161693142884</v>
      </c>
      <c r="O344"/>
      <c r="P344">
        <f t="shared" si="282"/>
        <v>726.57727727507336</v>
      </c>
      <c r="Q344"/>
      <c r="R344">
        <v>8.2221818333082695</v>
      </c>
      <c r="S344"/>
      <c r="T344"/>
      <c r="U344"/>
      <c r="V344"/>
      <c r="W344">
        <f t="shared" ref="W344:AK344" si="375">$R344*W$371</f>
        <v>9.4028161693142884</v>
      </c>
      <c r="X344">
        <f t="shared" si="375"/>
        <v>9.6378865735471457</v>
      </c>
      <c r="Y344">
        <f t="shared" si="375"/>
        <v>9.8788337378858238</v>
      </c>
      <c r="Z344">
        <f t="shared" si="375"/>
        <v>10.12580458133297</v>
      </c>
      <c r="AA344">
        <f t="shared" si="375"/>
        <v>10.378949695866293</v>
      </c>
      <c r="AB344">
        <f t="shared" si="375"/>
        <v>10.638423438262949</v>
      </c>
      <c r="AC344">
        <f t="shared" si="375"/>
        <v>10.904384024219523</v>
      </c>
      <c r="AD344">
        <f t="shared" si="375"/>
        <v>11.176993624825011</v>
      </c>
      <c r="AE344">
        <f t="shared" si="375"/>
        <v>11.456418465445635</v>
      </c>
      <c r="AF344">
        <f t="shared" si="375"/>
        <v>11.742828927081774</v>
      </c>
      <c r="AG344">
        <f t="shared" si="375"/>
        <v>12.036399650258817</v>
      </c>
      <c r="AH344">
        <f t="shared" si="375"/>
        <v>12.337309641515287</v>
      </c>
      <c r="AI344">
        <f t="shared" si="375"/>
        <v>12.645742382553168</v>
      </c>
      <c r="AJ344">
        <f t="shared" si="375"/>
        <v>12.961885942116995</v>
      </c>
      <c r="AK344">
        <f t="shared" si="375"/>
        <v>13.285933090669918</v>
      </c>
      <c r="AL344"/>
    </row>
    <row r="345" spans="1:38" ht="12" hidden="1" customHeight="1" x14ac:dyDescent="0.25">
      <c r="A345"/>
      <c r="B345"/>
      <c r="C345"/>
      <c r="D345"/>
      <c r="E345">
        <f t="shared" si="283"/>
        <v>175</v>
      </c>
      <c r="F345">
        <v>0</v>
      </c>
      <c r="G345">
        <v>0</v>
      </c>
      <c r="H345">
        <v>0</v>
      </c>
      <c r="I345">
        <v>0</v>
      </c>
      <c r="J345">
        <v>0</v>
      </c>
      <c r="K345">
        <v>82.135723284593269</v>
      </c>
      <c r="L345"/>
      <c r="M345"/>
      <c r="N345">
        <f t="shared" si="374"/>
        <v>0</v>
      </c>
      <c r="O345"/>
      <c r="P345">
        <f t="shared" si="282"/>
        <v>13.689287214098877</v>
      </c>
      <c r="Q345"/>
      <c r="R345">
        <v>0.27300000000000008</v>
      </c>
      <c r="S345"/>
      <c r="T345"/>
      <c r="U345"/>
      <c r="V345"/>
      <c r="W345"/>
      <c r="X345">
        <f t="shared" ref="X345:AK345" si="376">$R345*X$371</f>
        <v>0.32000545450351675</v>
      </c>
      <c r="Y345">
        <f t="shared" si="376"/>
        <v>0.3280055908661047</v>
      </c>
      <c r="Z345">
        <f t="shared" si="376"/>
        <v>0.33620573063775727</v>
      </c>
      <c r="AA345">
        <f t="shared" si="376"/>
        <v>0.34461087390370121</v>
      </c>
      <c r="AB345">
        <f t="shared" si="376"/>
        <v>0.35322614575129369</v>
      </c>
      <c r="AC345">
        <f t="shared" si="376"/>
        <v>0.36205679939507601</v>
      </c>
      <c r="AD345">
        <f t="shared" si="376"/>
        <v>0.37110821937995292</v>
      </c>
      <c r="AE345">
        <f t="shared" si="376"/>
        <v>0.38038592486445172</v>
      </c>
      <c r="AF345">
        <f t="shared" si="376"/>
        <v>0.38989557298606298</v>
      </c>
      <c r="AG345">
        <f t="shared" si="376"/>
        <v>0.3996429623107145</v>
      </c>
      <c r="AH345">
        <f t="shared" si="376"/>
        <v>0.40963403636848228</v>
      </c>
      <c r="AI345">
        <f t="shared" si="376"/>
        <v>0.41987488727769434</v>
      </c>
      <c r="AJ345">
        <f t="shared" si="376"/>
        <v>0.43037175945963663</v>
      </c>
      <c r="AK345">
        <f t="shared" si="376"/>
        <v>0.44113105344612746</v>
      </c>
      <c r="AL345"/>
    </row>
    <row r="346" spans="1:38" ht="12" hidden="1" customHeight="1" x14ac:dyDescent="0.25">
      <c r="A346"/>
      <c r="B346"/>
      <c r="C346"/>
      <c r="D346"/>
      <c r="E346">
        <f t="shared" si="283"/>
        <v>176</v>
      </c>
      <c r="F346">
        <v>0</v>
      </c>
      <c r="G346">
        <v>0</v>
      </c>
      <c r="H346">
        <v>23.1983773728434</v>
      </c>
      <c r="I346">
        <v>0</v>
      </c>
      <c r="J346">
        <v>0</v>
      </c>
      <c r="K346">
        <v>0</v>
      </c>
      <c r="L346"/>
      <c r="M346"/>
      <c r="N346">
        <f t="shared" si="374"/>
        <v>0</v>
      </c>
      <c r="O346"/>
      <c r="P346">
        <f t="shared" si="282"/>
        <v>3.8663962288072331</v>
      </c>
      <c r="Q346"/>
      <c r="R346">
        <v>0.15000000000000002</v>
      </c>
      <c r="S346"/>
      <c r="T346"/>
      <c r="U346">
        <f>$R346*U$371</f>
        <v>0.16327300908960005</v>
      </c>
      <c r="V346"/>
      <c r="W346"/>
      <c r="X346"/>
      <c r="Y346"/>
      <c r="Z346"/>
      <c r="AA346"/>
      <c r="AB346"/>
      <c r="AC346"/>
      <c r="AD346"/>
      <c r="AE346"/>
      <c r="AF346"/>
      <c r="AG346"/>
      <c r="AH346"/>
      <c r="AI346"/>
      <c r="AJ346"/>
      <c r="AK346"/>
      <c r="AL346"/>
    </row>
    <row r="347" spans="1:38" ht="12" hidden="1" customHeight="1" x14ac:dyDescent="0.25">
      <c r="A347"/>
      <c r="B347"/>
      <c r="C347"/>
      <c r="D347"/>
      <c r="E347">
        <f t="shared" si="283"/>
        <v>177</v>
      </c>
      <c r="F347">
        <v>0</v>
      </c>
      <c r="G347">
        <v>0</v>
      </c>
      <c r="H347">
        <v>3270.3651705548132</v>
      </c>
      <c r="I347">
        <v>5309.0594647745975</v>
      </c>
      <c r="J347">
        <v>951.33015306163259</v>
      </c>
      <c r="K347">
        <v>2058.0027361260732</v>
      </c>
      <c r="L347"/>
      <c r="M347"/>
      <c r="N347">
        <f t="shared" si="374"/>
        <v>5.7179568391586999</v>
      </c>
      <c r="O347"/>
      <c r="P347">
        <f t="shared" si="282"/>
        <v>1931.4595874195193</v>
      </c>
      <c r="Q347"/>
      <c r="R347">
        <v>4.9999999999999991</v>
      </c>
      <c r="S347"/>
      <c r="T347"/>
      <c r="U347">
        <f>$R347*U$371</f>
        <v>5.4424336363199997</v>
      </c>
      <c r="V347">
        <f>$R347*V$371</f>
        <v>5.5784944772280003</v>
      </c>
      <c r="W347">
        <f>$R347*W$371</f>
        <v>5.7179568391586999</v>
      </c>
      <c r="X347">
        <f>$R347*X$371</f>
        <v>5.8609057601376673</v>
      </c>
      <c r="Y347">
        <f>$R347*Y$371</f>
        <v>6.007428404141109</v>
      </c>
      <c r="Z347"/>
      <c r="AA347"/>
      <c r="AB347"/>
      <c r="AC347"/>
      <c r="AD347"/>
      <c r="AE347"/>
      <c r="AF347"/>
      <c r="AG347"/>
      <c r="AH347"/>
      <c r="AI347"/>
      <c r="AJ347"/>
      <c r="AK347"/>
      <c r="AL347"/>
    </row>
    <row r="348" spans="1:38" ht="12" hidden="1" customHeight="1" x14ac:dyDescent="0.25">
      <c r="A348"/>
      <c r="B348"/>
      <c r="C348"/>
      <c r="D348"/>
      <c r="E348">
        <f t="shared" si="283"/>
        <v>178</v>
      </c>
      <c r="F348">
        <v>0</v>
      </c>
      <c r="G348">
        <v>0</v>
      </c>
      <c r="H348">
        <v>0</v>
      </c>
      <c r="I348">
        <v>0</v>
      </c>
      <c r="J348">
        <v>0</v>
      </c>
      <c r="K348">
        <v>0</v>
      </c>
      <c r="L348"/>
      <c r="M348"/>
      <c r="N348"/>
      <c r="O348"/>
      <c r="P348">
        <f t="shared" si="282"/>
        <v>0</v>
      </c>
      <c r="Q348"/>
      <c r="R348"/>
      <c r="S348"/>
      <c r="T348"/>
      <c r="U348"/>
      <c r="V348"/>
      <c r="W348"/>
      <c r="X348"/>
      <c r="Y348"/>
      <c r="Z348"/>
      <c r="AA348"/>
      <c r="AB348"/>
      <c r="AC348"/>
      <c r="AD348"/>
      <c r="AE348"/>
      <c r="AF348"/>
      <c r="AG348"/>
      <c r="AH348"/>
      <c r="AI348"/>
      <c r="AJ348"/>
      <c r="AK348"/>
      <c r="AL348"/>
    </row>
    <row r="349" spans="1:38" ht="12" hidden="1" customHeight="1" x14ac:dyDescent="0.25">
      <c r="A349">
        <f t="shared" ref="A349:A372" si="377">IF($A$1=$C$1,$C349,$B349)</f>
        <v>0</v>
      </c>
      <c r="B349"/>
      <c r="C349"/>
      <c r="D349"/>
      <c r="E349">
        <f t="shared" si="283"/>
        <v>179</v>
      </c>
      <c r="F349">
        <v>0</v>
      </c>
      <c r="G349">
        <v>0</v>
      </c>
      <c r="H349">
        <v>0</v>
      </c>
      <c r="I349">
        <v>0</v>
      </c>
      <c r="J349">
        <v>590.16160384124112</v>
      </c>
      <c r="K349">
        <v>356.13760297752594</v>
      </c>
      <c r="L349"/>
      <c r="M349"/>
      <c r="N349"/>
      <c r="O349"/>
      <c r="P349">
        <f t="shared" si="282"/>
        <v>157.71653446979451</v>
      </c>
      <c r="Q349"/>
      <c r="R349">
        <f>SUM(R351,R356,R361)</f>
        <v>0</v>
      </c>
      <c r="S349">
        <f>SUM(S351,S356,S361)</f>
        <v>0</v>
      </c>
      <c r="T349">
        <f t="shared" ref="T349:AK349" si="378">SUM(T351,T356,T361)</f>
        <v>0</v>
      </c>
      <c r="U349">
        <f t="shared" si="378"/>
        <v>0</v>
      </c>
      <c r="V349">
        <f t="shared" si="378"/>
        <v>0</v>
      </c>
      <c r="W349">
        <f t="shared" si="378"/>
        <v>0.8076972033150811</v>
      </c>
      <c r="X349">
        <f t="shared" si="378"/>
        <v>0.82788963339795807</v>
      </c>
      <c r="Y349">
        <f t="shared" si="378"/>
        <v>0.84858687423290691</v>
      </c>
      <c r="Z349">
        <f t="shared" si="378"/>
        <v>0.8698015460887295</v>
      </c>
      <c r="AA349">
        <f t="shared" si="378"/>
        <v>0.89154658474094772</v>
      </c>
      <c r="AB349">
        <f t="shared" si="378"/>
        <v>0.91383524935947136</v>
      </c>
      <c r="AC349">
        <f t="shared" si="378"/>
        <v>0.93668113059345803</v>
      </c>
      <c r="AD349">
        <f t="shared" si="378"/>
        <v>0.96009815885829441</v>
      </c>
      <c r="AE349">
        <f t="shared" si="378"/>
        <v>0.9841006128297517</v>
      </c>
      <c r="AF349">
        <f t="shared" si="378"/>
        <v>1.0087031281504952</v>
      </c>
      <c r="AG349">
        <f t="shared" si="378"/>
        <v>1.0339207063542575</v>
      </c>
      <c r="AH349">
        <f t="shared" si="378"/>
        <v>1.0597687240131137</v>
      </c>
      <c r="AI349">
        <f t="shared" si="378"/>
        <v>1.0862629421134415</v>
      </c>
      <c r="AJ349">
        <f t="shared" si="378"/>
        <v>1.1134195156662774</v>
      </c>
      <c r="AK349">
        <f t="shared" si="378"/>
        <v>1.1412550035579343</v>
      </c>
      <c r="AL349"/>
    </row>
    <row r="350" spans="1:38" ht="12" hidden="1" customHeight="1" x14ac:dyDescent="0.25">
      <c r="A350">
        <f t="shared" si="377"/>
        <v>0</v>
      </c>
      <c r="B350"/>
      <c r="C350"/>
      <c r="D350"/>
      <c r="E350">
        <f t="shared" si="283"/>
        <v>180</v>
      </c>
      <c r="F350">
        <v>0</v>
      </c>
      <c r="G350">
        <v>0</v>
      </c>
      <c r="H350">
        <v>0</v>
      </c>
      <c r="I350">
        <v>0</v>
      </c>
      <c r="J350">
        <v>0</v>
      </c>
      <c r="K350">
        <v>0</v>
      </c>
      <c r="L350"/>
      <c r="M350"/>
      <c r="N350"/>
      <c r="O350"/>
      <c r="P350">
        <f t="shared" si="282"/>
        <v>0</v>
      </c>
      <c r="Q350"/>
      <c r="R350"/>
      <c r="S350"/>
      <c r="T350"/>
      <c r="U350"/>
      <c r="V350"/>
      <c r="W350"/>
      <c r="X350"/>
      <c r="Y350"/>
      <c r="Z350"/>
      <c r="AA350"/>
      <c r="AB350"/>
      <c r="AC350"/>
      <c r="AD350"/>
      <c r="AE350"/>
      <c r="AF350"/>
      <c r="AG350"/>
      <c r="AH350"/>
      <c r="AI350"/>
      <c r="AJ350"/>
      <c r="AK350"/>
      <c r="AL350"/>
    </row>
    <row r="351" spans="1:38" ht="12" hidden="1" customHeight="1" x14ac:dyDescent="0.25">
      <c r="A351">
        <f t="shared" si="377"/>
        <v>0</v>
      </c>
      <c r="B351"/>
      <c r="C351"/>
      <c r="D351"/>
      <c r="E351">
        <f t="shared" si="283"/>
        <v>181</v>
      </c>
      <c r="F351">
        <v>0</v>
      </c>
      <c r="G351">
        <v>0</v>
      </c>
      <c r="H351">
        <v>0</v>
      </c>
      <c r="I351">
        <v>0</v>
      </c>
      <c r="J351">
        <v>0</v>
      </c>
      <c r="K351">
        <v>0</v>
      </c>
      <c r="L351"/>
      <c r="M351"/>
      <c r="N351">
        <f>SUMIF($S$5:$AB$5,N$5,S351:AB351)</f>
        <v>0</v>
      </c>
      <c r="O351"/>
      <c r="P351">
        <f t="shared" si="282"/>
        <v>0</v>
      </c>
      <c r="Q351"/>
      <c r="R351"/>
      <c r="S351">
        <f>S353*S354</f>
        <v>0</v>
      </c>
      <c r="T351">
        <f t="shared" ref="T351" si="379">T353*T354</f>
        <v>0</v>
      </c>
      <c r="U351">
        <f t="shared" ref="U351" si="380">U353*U354</f>
        <v>0</v>
      </c>
      <c r="V351">
        <f t="shared" ref="V351" si="381">V353*V354</f>
        <v>0</v>
      </c>
      <c r="W351">
        <f t="shared" ref="W351" si="382">W353*W354</f>
        <v>0</v>
      </c>
      <c r="X351">
        <f t="shared" ref="X351" si="383">X353*X354</f>
        <v>0</v>
      </c>
      <c r="Y351">
        <f t="shared" ref="Y351" si="384">Y353*Y354</f>
        <v>0</v>
      </c>
      <c r="Z351">
        <f t="shared" ref="Z351" si="385">Z353*Z354</f>
        <v>0</v>
      </c>
      <c r="AA351">
        <f t="shared" ref="AA351" si="386">AA353*AA354</f>
        <v>0</v>
      </c>
      <c r="AB351">
        <f t="shared" ref="AB351" si="387">AB353*AB354</f>
        <v>0</v>
      </c>
      <c r="AC351">
        <f t="shared" ref="AC351" si="388">AC353*AC354</f>
        <v>0</v>
      </c>
      <c r="AD351">
        <f t="shared" ref="AD351" si="389">AD353*AD354</f>
        <v>0</v>
      </c>
      <c r="AE351">
        <f t="shared" ref="AE351" si="390">AE353*AE354</f>
        <v>0</v>
      </c>
      <c r="AF351">
        <f t="shared" ref="AF351" si="391">AF353*AF354</f>
        <v>0</v>
      </c>
      <c r="AG351">
        <f t="shared" ref="AG351" si="392">AG353*AG354</f>
        <v>0</v>
      </c>
      <c r="AH351">
        <f t="shared" ref="AH351" si="393">AH353*AH354</f>
        <v>0</v>
      </c>
      <c r="AI351">
        <f t="shared" ref="AI351" si="394">AI353*AI354</f>
        <v>0</v>
      </c>
      <c r="AJ351">
        <f t="shared" ref="AJ351" si="395">AJ353*AJ354</f>
        <v>0</v>
      </c>
      <c r="AK351">
        <f t="shared" ref="AK351" si="396">AK353*AK354</f>
        <v>0</v>
      </c>
      <c r="AL351"/>
    </row>
    <row r="352" spans="1:38" ht="12" hidden="1" customHeight="1" x14ac:dyDescent="0.25">
      <c r="A352">
        <f t="shared" si="377"/>
        <v>0</v>
      </c>
      <c r="B352"/>
      <c r="C352"/>
      <c r="D352"/>
      <c r="E352">
        <f t="shared" si="283"/>
        <v>182</v>
      </c>
      <c r="F352">
        <v>0</v>
      </c>
      <c r="G352">
        <v>0</v>
      </c>
      <c r="H352">
        <v>0</v>
      </c>
      <c r="I352">
        <v>0</v>
      </c>
      <c r="J352">
        <v>0</v>
      </c>
      <c r="K352">
        <v>0</v>
      </c>
      <c r="L352"/>
      <c r="M352"/>
      <c r="N352"/>
      <c r="O352"/>
      <c r="P352">
        <f t="shared" si="282"/>
        <v>0</v>
      </c>
      <c r="Q352"/>
      <c r="R352"/>
      <c r="S352"/>
      <c r="T352"/>
      <c r="U352"/>
      <c r="V352"/>
      <c r="W352"/>
      <c r="X352"/>
      <c r="Y352"/>
      <c r="Z352"/>
      <c r="AA352"/>
      <c r="AB352"/>
      <c r="AC352"/>
      <c r="AD352"/>
      <c r="AE352"/>
      <c r="AF352"/>
      <c r="AG352"/>
      <c r="AH352"/>
      <c r="AI352"/>
      <c r="AJ352"/>
      <c r="AK352"/>
      <c r="AL352"/>
    </row>
    <row r="353" spans="1:38" ht="12" hidden="1" customHeight="1" x14ac:dyDescent="0.25">
      <c r="A353">
        <f t="shared" si="377"/>
        <v>0</v>
      </c>
      <c r="B353"/>
      <c r="C353"/>
      <c r="D353"/>
      <c r="E353">
        <f t="shared" si="283"/>
        <v>183</v>
      </c>
      <c r="F353">
        <v>0</v>
      </c>
      <c r="G353">
        <v>0</v>
      </c>
      <c r="H353">
        <v>0</v>
      </c>
      <c r="I353">
        <v>0</v>
      </c>
      <c r="J353">
        <v>0</v>
      </c>
      <c r="K353">
        <v>0</v>
      </c>
      <c r="L353"/>
      <c r="M353"/>
      <c r="N353">
        <f>SUMIF($S$5:$AB$5,N$5,S353:AB353)</f>
        <v>0</v>
      </c>
      <c r="O353"/>
      <c r="P353">
        <f t="shared" si="282"/>
        <v>0</v>
      </c>
      <c r="Q353"/>
      <c r="R353"/>
      <c r="S353"/>
      <c r="T353"/>
      <c r="U353"/>
      <c r="V353"/>
      <c r="W353"/>
      <c r="X353"/>
      <c r="Y353"/>
      <c r="Z353"/>
      <c r="AA353"/>
      <c r="AB353"/>
      <c r="AC353"/>
      <c r="AD353"/>
      <c r="AE353"/>
      <c r="AF353"/>
      <c r="AG353"/>
      <c r="AH353"/>
      <c r="AI353"/>
      <c r="AJ353"/>
      <c r="AK353"/>
      <c r="AL353"/>
    </row>
    <row r="354" spans="1:38" ht="12" hidden="1" customHeight="1" x14ac:dyDescent="0.25">
      <c r="A354">
        <f t="shared" si="377"/>
        <v>0</v>
      </c>
      <c r="B354"/>
      <c r="C354"/>
      <c r="D354"/>
      <c r="E354">
        <f t="shared" si="283"/>
        <v>184</v>
      </c>
      <c r="F354">
        <v>1784.8003087865604</v>
      </c>
      <c r="G354">
        <v>2702.7015489048931</v>
      </c>
      <c r="H354">
        <v>260.03572779418414</v>
      </c>
      <c r="I354">
        <v>3781.2165980895807</v>
      </c>
      <c r="J354">
        <v>1985.625377946551</v>
      </c>
      <c r="K354">
        <v>1062.2390179504814</v>
      </c>
      <c r="L354"/>
      <c r="M354"/>
      <c r="N354">
        <f>SUMIF($S$5:$AB$5,N$5,S354:AB354)</f>
        <v>3.9</v>
      </c>
      <c r="O354"/>
      <c r="P354">
        <f t="shared" si="282"/>
        <v>1929.4364299120418</v>
      </c>
      <c r="Q354"/>
      <c r="R354"/>
      <c r="S354">
        <f>S$85</f>
        <v>3.9</v>
      </c>
      <c r="T354">
        <f t="shared" ref="T354:AK354" si="397">T$85</f>
        <v>3.9</v>
      </c>
      <c r="U354">
        <f t="shared" si="397"/>
        <v>3.9</v>
      </c>
      <c r="V354">
        <f t="shared" si="397"/>
        <v>3.9</v>
      </c>
      <c r="W354">
        <f t="shared" si="397"/>
        <v>3.9</v>
      </c>
      <c r="X354">
        <f t="shared" si="397"/>
        <v>3.9</v>
      </c>
      <c r="Y354">
        <f t="shared" si="397"/>
        <v>3.9</v>
      </c>
      <c r="Z354">
        <f t="shared" si="397"/>
        <v>3.9</v>
      </c>
      <c r="AA354">
        <f t="shared" si="397"/>
        <v>3.9</v>
      </c>
      <c r="AB354">
        <f t="shared" si="397"/>
        <v>3.9</v>
      </c>
      <c r="AC354">
        <f t="shared" si="397"/>
        <v>3.9</v>
      </c>
      <c r="AD354">
        <f t="shared" si="397"/>
        <v>3.9</v>
      </c>
      <c r="AE354">
        <f t="shared" si="397"/>
        <v>3.9</v>
      </c>
      <c r="AF354">
        <f t="shared" si="397"/>
        <v>3.9</v>
      </c>
      <c r="AG354">
        <f t="shared" si="397"/>
        <v>3.9</v>
      </c>
      <c r="AH354">
        <f t="shared" si="397"/>
        <v>3.9</v>
      </c>
      <c r="AI354">
        <f t="shared" si="397"/>
        <v>3.9</v>
      </c>
      <c r="AJ354">
        <f t="shared" si="397"/>
        <v>3.9</v>
      </c>
      <c r="AK354">
        <f t="shared" si="397"/>
        <v>3.9</v>
      </c>
      <c r="AL354"/>
    </row>
    <row r="355" spans="1:38" ht="12" hidden="1" customHeight="1" x14ac:dyDescent="0.25">
      <c r="A355">
        <f t="shared" si="377"/>
        <v>0</v>
      </c>
      <c r="B355"/>
      <c r="C355"/>
      <c r="D355"/>
      <c r="E355">
        <f t="shared" si="283"/>
        <v>185</v>
      </c>
      <c r="F355">
        <v>0</v>
      </c>
      <c r="G355">
        <v>0</v>
      </c>
      <c r="H355">
        <v>0</v>
      </c>
      <c r="I355">
        <v>0</v>
      </c>
      <c r="J355">
        <v>0</v>
      </c>
      <c r="K355">
        <v>0</v>
      </c>
      <c r="L355"/>
      <c r="M355"/>
      <c r="N355"/>
      <c r="O355"/>
      <c r="P355">
        <f t="shared" si="282"/>
        <v>0</v>
      </c>
      <c r="Q355"/>
      <c r="R355"/>
      <c r="S355"/>
      <c r="T355"/>
      <c r="U355"/>
      <c r="V355"/>
      <c r="W355"/>
      <c r="X355"/>
      <c r="Y355"/>
      <c r="Z355"/>
      <c r="AA355"/>
      <c r="AB355"/>
      <c r="AC355"/>
      <c r="AD355"/>
      <c r="AE355"/>
      <c r="AF355"/>
      <c r="AG355"/>
      <c r="AH355"/>
      <c r="AI355"/>
      <c r="AJ355"/>
      <c r="AK355"/>
      <c r="AL355"/>
    </row>
    <row r="356" spans="1:38" ht="12" hidden="1" customHeight="1" x14ac:dyDescent="0.25">
      <c r="A356">
        <f t="shared" si="377"/>
        <v>0</v>
      </c>
      <c r="B356"/>
      <c r="C356"/>
      <c r="D356"/>
      <c r="E356">
        <f t="shared" si="283"/>
        <v>186</v>
      </c>
      <c r="F356">
        <v>0</v>
      </c>
      <c r="G356">
        <v>0</v>
      </c>
      <c r="H356">
        <v>0</v>
      </c>
      <c r="I356">
        <v>0</v>
      </c>
      <c r="J356">
        <v>0</v>
      </c>
      <c r="K356">
        <v>0</v>
      </c>
      <c r="L356"/>
      <c r="M356"/>
      <c r="N356">
        <f>SUMIF($S$5:$AB$5,N$5,S356:AB356)</f>
        <v>0</v>
      </c>
      <c r="O356"/>
      <c r="P356">
        <f t="shared" si="282"/>
        <v>0</v>
      </c>
      <c r="Q356"/>
      <c r="R356"/>
      <c r="S356">
        <f>S358*S359</f>
        <v>0</v>
      </c>
      <c r="T356">
        <f t="shared" ref="T356" si="398">T358*T359</f>
        <v>0</v>
      </c>
      <c r="U356">
        <f t="shared" ref="U356" si="399">U358*U359</f>
        <v>0</v>
      </c>
      <c r="V356">
        <f t="shared" ref="V356" si="400">V358*V359</f>
        <v>0</v>
      </c>
      <c r="W356">
        <f t="shared" ref="W356" si="401">W358*W359</f>
        <v>0</v>
      </c>
      <c r="X356">
        <f t="shared" ref="X356" si="402">X358*X359</f>
        <v>0</v>
      </c>
      <c r="Y356">
        <f t="shared" ref="Y356" si="403">Y358*Y359</f>
        <v>0</v>
      </c>
      <c r="Z356">
        <f t="shared" ref="Z356" si="404">Z358*Z359</f>
        <v>0</v>
      </c>
      <c r="AA356">
        <f t="shared" ref="AA356" si="405">AA358*AA359</f>
        <v>0</v>
      </c>
      <c r="AB356">
        <f t="shared" ref="AB356" si="406">AB358*AB359</f>
        <v>0</v>
      </c>
      <c r="AC356">
        <f t="shared" ref="AC356" si="407">AC358*AC359</f>
        <v>0</v>
      </c>
      <c r="AD356">
        <f t="shared" ref="AD356" si="408">AD358*AD359</f>
        <v>0</v>
      </c>
      <c r="AE356">
        <f t="shared" ref="AE356" si="409">AE358*AE359</f>
        <v>0</v>
      </c>
      <c r="AF356">
        <f t="shared" ref="AF356" si="410">AF358*AF359</f>
        <v>0</v>
      </c>
      <c r="AG356">
        <f t="shared" ref="AG356" si="411">AG358*AG359</f>
        <v>0</v>
      </c>
      <c r="AH356">
        <f t="shared" ref="AH356" si="412">AH358*AH359</f>
        <v>0</v>
      </c>
      <c r="AI356">
        <f t="shared" ref="AI356" si="413">AI358*AI359</f>
        <v>0</v>
      </c>
      <c r="AJ356">
        <f t="shared" ref="AJ356" si="414">AJ358*AJ359</f>
        <v>0</v>
      </c>
      <c r="AK356">
        <f t="shared" ref="AK356" si="415">AK358*AK359</f>
        <v>0</v>
      </c>
      <c r="AL356"/>
    </row>
    <row r="357" spans="1:38" ht="12" hidden="1" customHeight="1" x14ac:dyDescent="0.25">
      <c r="A357">
        <f t="shared" si="377"/>
        <v>0</v>
      </c>
      <c r="B357"/>
      <c r="C357"/>
      <c r="D357"/>
      <c r="E357">
        <f t="shared" si="283"/>
        <v>187</v>
      </c>
      <c r="F357">
        <v>0</v>
      </c>
      <c r="G357">
        <v>0</v>
      </c>
      <c r="H357">
        <v>0</v>
      </c>
      <c r="I357">
        <v>0</v>
      </c>
      <c r="J357">
        <v>0</v>
      </c>
      <c r="K357">
        <v>0</v>
      </c>
      <c r="L357"/>
      <c r="M357"/>
      <c r="N357"/>
      <c r="O357"/>
      <c r="P357">
        <f t="shared" si="282"/>
        <v>0</v>
      </c>
      <c r="Q357"/>
      <c r="R357"/>
      <c r="S357"/>
      <c r="T357"/>
      <c r="U357"/>
      <c r="V357"/>
      <c r="W357"/>
      <c r="X357"/>
      <c r="Y357"/>
      <c r="Z357"/>
      <c r="AA357"/>
      <c r="AB357"/>
      <c r="AC357"/>
      <c r="AD357"/>
      <c r="AE357"/>
      <c r="AF357"/>
      <c r="AG357"/>
      <c r="AH357"/>
      <c r="AI357"/>
      <c r="AJ357"/>
      <c r="AK357"/>
      <c r="AL357"/>
    </row>
    <row r="358" spans="1:38" ht="12" hidden="1" customHeight="1" x14ac:dyDescent="0.25">
      <c r="A358">
        <f t="shared" si="377"/>
        <v>0</v>
      </c>
      <c r="B358"/>
      <c r="C358"/>
      <c r="D358"/>
      <c r="E358">
        <f t="shared" si="283"/>
        <v>188</v>
      </c>
      <c r="F358">
        <v>0</v>
      </c>
      <c r="G358">
        <v>0</v>
      </c>
      <c r="H358">
        <v>0</v>
      </c>
      <c r="I358">
        <v>0</v>
      </c>
      <c r="J358">
        <v>0</v>
      </c>
      <c r="K358">
        <v>0</v>
      </c>
      <c r="L358"/>
      <c r="M358"/>
      <c r="N358">
        <f>SUMIF($S$5:$AB$5,N$5,S358:AB358)</f>
        <v>0</v>
      </c>
      <c r="O358"/>
      <c r="P358">
        <f t="shared" si="282"/>
        <v>0</v>
      </c>
      <c r="Q358"/>
      <c r="R358"/>
      <c r="S358"/>
      <c r="T358"/>
      <c r="U358"/>
      <c r="V358"/>
      <c r="W358"/>
      <c r="X358"/>
      <c r="Y358"/>
      <c r="Z358"/>
      <c r="AA358"/>
      <c r="AB358"/>
      <c r="AC358"/>
      <c r="AD358"/>
      <c r="AE358"/>
      <c r="AF358"/>
      <c r="AG358"/>
      <c r="AH358"/>
      <c r="AI358"/>
      <c r="AJ358"/>
      <c r="AK358"/>
      <c r="AL358"/>
    </row>
    <row r="359" spans="1:38" ht="12" hidden="1" customHeight="1" x14ac:dyDescent="0.25">
      <c r="A359">
        <f t="shared" si="377"/>
        <v>0</v>
      </c>
      <c r="B359"/>
      <c r="C359"/>
      <c r="D359"/>
      <c r="E359">
        <f t="shared" si="283"/>
        <v>189</v>
      </c>
      <c r="F359">
        <v>717.20686685123985</v>
      </c>
      <c r="G359">
        <v>3777.226245873896</v>
      </c>
      <c r="H359">
        <v>358.17567111979992</v>
      </c>
      <c r="I359">
        <v>42.555268930919816</v>
      </c>
      <c r="J359">
        <v>187.78276511586276</v>
      </c>
      <c r="K359">
        <v>1885.2286463085177</v>
      </c>
      <c r="L359"/>
      <c r="M359"/>
      <c r="N359">
        <f>SUMIF($S$5:$AB$5,N$5,S359:AB359)</f>
        <v>4.3</v>
      </c>
      <c r="O359"/>
      <c r="P359">
        <f t="shared" si="282"/>
        <v>1161.3625773667061</v>
      </c>
      <c r="Q359"/>
      <c r="R359"/>
      <c r="S359">
        <f>S$87</f>
        <v>4.3</v>
      </c>
      <c r="T359">
        <f t="shared" ref="T359:AK359" si="416">T$87</f>
        <v>4.3</v>
      </c>
      <c r="U359">
        <f t="shared" si="416"/>
        <v>4.3</v>
      </c>
      <c r="V359">
        <f t="shared" si="416"/>
        <v>4.3</v>
      </c>
      <c r="W359">
        <f t="shared" si="416"/>
        <v>4.3</v>
      </c>
      <c r="X359">
        <f t="shared" si="416"/>
        <v>4.3</v>
      </c>
      <c r="Y359">
        <f t="shared" si="416"/>
        <v>4.3</v>
      </c>
      <c r="Z359">
        <f t="shared" si="416"/>
        <v>4.3</v>
      </c>
      <c r="AA359">
        <f t="shared" si="416"/>
        <v>4.3</v>
      </c>
      <c r="AB359">
        <f t="shared" si="416"/>
        <v>4.3</v>
      </c>
      <c r="AC359">
        <f t="shared" si="416"/>
        <v>4.3</v>
      </c>
      <c r="AD359">
        <f t="shared" si="416"/>
        <v>4.3</v>
      </c>
      <c r="AE359">
        <f t="shared" si="416"/>
        <v>4.3</v>
      </c>
      <c r="AF359">
        <f t="shared" si="416"/>
        <v>4.3</v>
      </c>
      <c r="AG359">
        <f t="shared" si="416"/>
        <v>4.3</v>
      </c>
      <c r="AH359">
        <f t="shared" si="416"/>
        <v>4.3</v>
      </c>
      <c r="AI359">
        <f t="shared" si="416"/>
        <v>4.3</v>
      </c>
      <c r="AJ359">
        <f t="shared" si="416"/>
        <v>4.3</v>
      </c>
      <c r="AK359">
        <f t="shared" si="416"/>
        <v>4.3</v>
      </c>
      <c r="AL359"/>
    </row>
    <row r="360" spans="1:38" ht="12" hidden="1" customHeight="1" x14ac:dyDescent="0.25">
      <c r="A360">
        <f t="shared" si="377"/>
        <v>0</v>
      </c>
      <c r="B360"/>
      <c r="C360"/>
      <c r="D360"/>
      <c r="E360">
        <f t="shared" si="283"/>
        <v>190</v>
      </c>
      <c r="F360">
        <v>0</v>
      </c>
      <c r="G360">
        <v>0</v>
      </c>
      <c r="H360">
        <v>0</v>
      </c>
      <c r="I360">
        <v>0</v>
      </c>
      <c r="J360">
        <v>0</v>
      </c>
      <c r="K360">
        <v>0</v>
      </c>
      <c r="L360"/>
      <c r="M360"/>
      <c r="N360"/>
      <c r="O360"/>
      <c r="P360">
        <f t="shared" si="282"/>
        <v>0</v>
      </c>
      <c r="Q360"/>
      <c r="R360"/>
      <c r="S360"/>
      <c r="T360"/>
      <c r="U360"/>
      <c r="V360"/>
      <c r="W360"/>
      <c r="X360"/>
      <c r="Y360"/>
      <c r="Z360"/>
      <c r="AA360"/>
      <c r="AB360"/>
      <c r="AC360"/>
      <c r="AD360"/>
      <c r="AE360"/>
      <c r="AF360"/>
      <c r="AG360"/>
      <c r="AH360"/>
      <c r="AI360"/>
      <c r="AJ360"/>
      <c r="AK360"/>
      <c r="AL360"/>
    </row>
    <row r="361" spans="1:38" ht="12" hidden="1" customHeight="1" x14ac:dyDescent="0.25">
      <c r="A361">
        <f t="shared" si="377"/>
        <v>0</v>
      </c>
      <c r="B361"/>
      <c r="C361"/>
      <c r="D361"/>
      <c r="E361">
        <f t="shared" si="283"/>
        <v>191</v>
      </c>
      <c r="F361">
        <v>0</v>
      </c>
      <c r="G361">
        <v>0</v>
      </c>
      <c r="H361">
        <v>0</v>
      </c>
      <c r="I361">
        <v>0</v>
      </c>
      <c r="J361">
        <v>575.948347187065</v>
      </c>
      <c r="K361">
        <v>526.58548084990355</v>
      </c>
      <c r="L361"/>
      <c r="M361"/>
      <c r="N361">
        <f>SUMIF($S$5:$AB$5,N$5,S361:AB361)</f>
        <v>0.8076972033150811</v>
      </c>
      <c r="O361"/>
      <c r="P361">
        <f t="shared" si="282"/>
        <v>183.75563800616143</v>
      </c>
      <c r="Q361"/>
      <c r="R361"/>
      <c r="S361">
        <f>S364</f>
        <v>0</v>
      </c>
      <c r="T361">
        <f t="shared" ref="T361:AK361" si="417">T364</f>
        <v>0</v>
      </c>
      <c r="U361">
        <f t="shared" si="417"/>
        <v>0</v>
      </c>
      <c r="V361">
        <f t="shared" si="417"/>
        <v>0</v>
      </c>
      <c r="W361">
        <f t="shared" si="417"/>
        <v>0.8076972033150811</v>
      </c>
      <c r="X361">
        <f t="shared" si="417"/>
        <v>0.82788963339795807</v>
      </c>
      <c r="Y361">
        <f t="shared" si="417"/>
        <v>0.84858687423290691</v>
      </c>
      <c r="Z361">
        <f t="shared" si="417"/>
        <v>0.8698015460887295</v>
      </c>
      <c r="AA361">
        <f t="shared" si="417"/>
        <v>0.89154658474094772</v>
      </c>
      <c r="AB361">
        <f t="shared" si="417"/>
        <v>0.91383524935947136</v>
      </c>
      <c r="AC361">
        <f t="shared" si="417"/>
        <v>0.93668113059345803</v>
      </c>
      <c r="AD361">
        <f t="shared" si="417"/>
        <v>0.96009815885829441</v>
      </c>
      <c r="AE361">
        <f t="shared" si="417"/>
        <v>0.9841006128297517</v>
      </c>
      <c r="AF361">
        <f t="shared" si="417"/>
        <v>1.0087031281504952</v>
      </c>
      <c r="AG361">
        <f t="shared" si="417"/>
        <v>1.0339207063542575</v>
      </c>
      <c r="AH361">
        <f t="shared" si="417"/>
        <v>1.0597687240131137</v>
      </c>
      <c r="AI361">
        <f t="shared" si="417"/>
        <v>1.0862629421134415</v>
      </c>
      <c r="AJ361">
        <f t="shared" si="417"/>
        <v>1.1134195156662774</v>
      </c>
      <c r="AK361">
        <f t="shared" si="417"/>
        <v>1.1412550035579343</v>
      </c>
      <c r="AL361"/>
    </row>
    <row r="362" spans="1:38" ht="12" hidden="1" customHeight="1" x14ac:dyDescent="0.25">
      <c r="A362">
        <f t="shared" si="377"/>
        <v>0</v>
      </c>
      <c r="B362"/>
      <c r="C362"/>
      <c r="D362"/>
      <c r="E362">
        <f t="shared" si="283"/>
        <v>192</v>
      </c>
      <c r="F362">
        <v>0</v>
      </c>
      <c r="G362">
        <v>0</v>
      </c>
      <c r="H362">
        <v>0</v>
      </c>
      <c r="I362">
        <v>0</v>
      </c>
      <c r="J362">
        <v>0</v>
      </c>
      <c r="K362">
        <v>0</v>
      </c>
      <c r="L362"/>
      <c r="M362"/>
      <c r="N362"/>
      <c r="O362"/>
      <c r="P362">
        <f t="shared" si="282"/>
        <v>0</v>
      </c>
      <c r="Q362"/>
      <c r="R362"/>
      <c r="S362"/>
      <c r="T362"/>
      <c r="U362"/>
      <c r="V362"/>
      <c r="W362"/>
      <c r="X362"/>
      <c r="Y362"/>
      <c r="Z362"/>
      <c r="AA362"/>
      <c r="AB362"/>
      <c r="AC362"/>
      <c r="AD362"/>
      <c r="AE362"/>
      <c r="AF362"/>
      <c r="AG362"/>
      <c r="AH362"/>
      <c r="AI362"/>
      <c r="AJ362"/>
      <c r="AK362"/>
      <c r="AL362"/>
    </row>
    <row r="363" spans="1:38" ht="12" hidden="1" customHeight="1" x14ac:dyDescent="0.25">
      <c r="A363">
        <f t="shared" si="377"/>
        <v>0</v>
      </c>
      <c r="B363"/>
      <c r="C363"/>
      <c r="D363"/>
      <c r="E363">
        <f t="shared" si="283"/>
        <v>193</v>
      </c>
      <c r="F363">
        <v>0</v>
      </c>
      <c r="G363">
        <v>0</v>
      </c>
      <c r="H363">
        <v>0</v>
      </c>
      <c r="I363">
        <v>0</v>
      </c>
      <c r="J363">
        <v>0</v>
      </c>
      <c r="K363">
        <v>0</v>
      </c>
      <c r="L363"/>
      <c r="M363"/>
      <c r="N363"/>
      <c r="O363"/>
      <c r="P363">
        <f t="shared" ref="P363:P426" si="418">AVERAGE(F363:K363)</f>
        <v>0</v>
      </c>
      <c r="Q363"/>
      <c r="R363"/>
      <c r="S363"/>
      <c r="T363"/>
      <c r="U363"/>
      <c r="V363"/>
      <c r="W363"/>
      <c r="X363"/>
      <c r="Y363"/>
      <c r="Z363"/>
      <c r="AA363"/>
      <c r="AB363"/>
      <c r="AC363"/>
      <c r="AD363"/>
      <c r="AE363"/>
      <c r="AF363"/>
      <c r="AG363"/>
      <c r="AH363"/>
      <c r="AI363"/>
      <c r="AJ363"/>
      <c r="AK363"/>
      <c r="AL363"/>
    </row>
    <row r="364" spans="1:38" ht="12" hidden="1" customHeight="1" x14ac:dyDescent="0.25">
      <c r="A364">
        <f t="shared" si="377"/>
        <v>0</v>
      </c>
      <c r="B364"/>
      <c r="C364"/>
      <c r="D364"/>
      <c r="E364">
        <f t="shared" si="283"/>
        <v>194</v>
      </c>
      <c r="F364">
        <v>0</v>
      </c>
      <c r="G364">
        <v>0</v>
      </c>
      <c r="H364">
        <v>0</v>
      </c>
      <c r="I364">
        <v>0</v>
      </c>
      <c r="J364">
        <v>175.08252039543405</v>
      </c>
      <c r="K364">
        <v>444.12629075859394</v>
      </c>
      <c r="L364"/>
      <c r="M364"/>
      <c r="N364">
        <f>SUMIF($S$5:$AB$5,N$5,S364:AB364)</f>
        <v>0.8076972033150811</v>
      </c>
      <c r="O364"/>
      <c r="P364">
        <f t="shared" si="418"/>
        <v>103.20146852567133</v>
      </c>
      <c r="Q364"/>
      <c r="R364"/>
      <c r="S364">
        <f>S365*S377</f>
        <v>0</v>
      </c>
      <c r="T364">
        <f t="shared" ref="T364" si="419">T365*T377</f>
        <v>0</v>
      </c>
      <c r="U364">
        <f t="shared" ref="U364" si="420">U365*U377</f>
        <v>0</v>
      </c>
      <c r="V364">
        <f t="shared" ref="V364" si="421">V365*V377</f>
        <v>0</v>
      </c>
      <c r="W364">
        <f t="shared" ref="W364" si="422">W365*W377</f>
        <v>0.8076972033150811</v>
      </c>
      <c r="X364">
        <f t="shared" ref="X364" si="423">X365*X377</f>
        <v>0.82788963339795807</v>
      </c>
      <c r="Y364">
        <f t="shared" ref="Y364" si="424">Y365*Y377</f>
        <v>0.84858687423290691</v>
      </c>
      <c r="Z364">
        <f t="shared" ref="Z364" si="425">Z365*Z377</f>
        <v>0.8698015460887295</v>
      </c>
      <c r="AA364">
        <f t="shared" ref="AA364" si="426">AA365*AA377</f>
        <v>0.89154658474094772</v>
      </c>
      <c r="AB364">
        <f t="shared" ref="AB364" si="427">AB365*AB377</f>
        <v>0.91383524935947136</v>
      </c>
      <c r="AC364">
        <f t="shared" ref="AC364" si="428">AC365*AC377</f>
        <v>0.93668113059345803</v>
      </c>
      <c r="AD364">
        <f t="shared" ref="AD364" si="429">AD365*AD377</f>
        <v>0.96009815885829441</v>
      </c>
      <c r="AE364">
        <f t="shared" ref="AE364" si="430">AE365*AE377</f>
        <v>0.9841006128297517</v>
      </c>
      <c r="AF364">
        <f t="shared" ref="AF364" si="431">AF365*AF377</f>
        <v>1.0087031281504952</v>
      </c>
      <c r="AG364">
        <f t="shared" ref="AG364" si="432">AG365*AG377</f>
        <v>1.0339207063542575</v>
      </c>
      <c r="AH364">
        <f t="shared" ref="AH364" si="433">AH365*AH377</f>
        <v>1.0597687240131137</v>
      </c>
      <c r="AI364">
        <f t="shared" ref="AI364" si="434">AI365*AI377</f>
        <v>1.0862629421134415</v>
      </c>
      <c r="AJ364">
        <f t="shared" ref="AJ364" si="435">AJ365*AJ377</f>
        <v>1.1134195156662774</v>
      </c>
      <c r="AK364">
        <f t="shared" ref="AK364" si="436">AK365*AK377</f>
        <v>1.1412550035579343</v>
      </c>
      <c r="AL364"/>
    </row>
    <row r="365" spans="1:38" ht="12" hidden="1" customHeight="1" x14ac:dyDescent="0.25">
      <c r="A365">
        <f t="shared" si="377"/>
        <v>0</v>
      </c>
      <c r="B365"/>
      <c r="C365"/>
      <c r="D365"/>
      <c r="E365">
        <f t="shared" ref="E365:E428" si="437">E364+1</f>
        <v>195</v>
      </c>
      <c r="F365">
        <v>42.852098617200198</v>
      </c>
      <c r="G365">
        <v>62.435893617629226</v>
      </c>
      <c r="H365">
        <v>660.53652243214833</v>
      </c>
      <c r="I365">
        <v>81.473375124658034</v>
      </c>
      <c r="J365">
        <v>320.3000663032683</v>
      </c>
      <c r="K365">
        <v>403.47086588174739</v>
      </c>
      <c r="L365"/>
      <c r="M365"/>
      <c r="N365">
        <f>SUMIF($S$5:$AB$5,N$5,S365:AB365)</f>
        <v>0.80769720331508121</v>
      </c>
      <c r="O365"/>
      <c r="P365">
        <f t="shared" si="418"/>
        <v>261.84480366277523</v>
      </c>
      <c r="Q365"/>
      <c r="R365">
        <v>0.70628130469931993</v>
      </c>
      <c r="S365">
        <f>R365*(1+S369)</f>
        <v>0.72754037197076948</v>
      </c>
      <c r="T365">
        <f t="shared" ref="T365:W365" si="438">S365*(1+T369)</f>
        <v>0.74842078064633055</v>
      </c>
      <c r="U365">
        <f t="shared" si="438"/>
        <v>0.76877782587991084</v>
      </c>
      <c r="V365">
        <f t="shared" si="438"/>
        <v>0.78799727152690857</v>
      </c>
      <c r="W365">
        <f t="shared" si="438"/>
        <v>0.80769720331508121</v>
      </c>
      <c r="X365">
        <f>W365*(1+X369)</f>
        <v>0.82788963339795818</v>
      </c>
      <c r="Y365">
        <f t="shared" ref="Y365" si="439">X365*(1+Y369)</f>
        <v>0.84858687423290702</v>
      </c>
      <c r="Z365">
        <f t="shared" ref="Z365" si="440">Y365*(1+Z369)</f>
        <v>0.86980154608872962</v>
      </c>
      <c r="AA365">
        <f t="shared" ref="AA365" si="441">Z365*(1+AA369)</f>
        <v>0.89154658474094783</v>
      </c>
      <c r="AB365">
        <f t="shared" ref="AB365" si="442">AA365*(1+AB369)</f>
        <v>0.91383524935947147</v>
      </c>
      <c r="AC365">
        <f t="shared" ref="AC365" si="443">AB365*(1+AC369)</f>
        <v>0.93668113059345814</v>
      </c>
      <c r="AD365">
        <f t="shared" ref="AD365" si="444">AC365*(1+AD369)</f>
        <v>0.96009815885829453</v>
      </c>
      <c r="AE365">
        <f t="shared" ref="AE365" si="445">AD365*(1+AE369)</f>
        <v>0.98410061282975181</v>
      </c>
      <c r="AF365">
        <f t="shared" ref="AF365" si="446">AE365*(1+AF369)</f>
        <v>1.0087031281504955</v>
      </c>
      <c r="AG365">
        <f t="shared" ref="AG365" si="447">AF365*(1+AG369)</f>
        <v>1.0339207063542577</v>
      </c>
      <c r="AH365">
        <f t="shared" ref="AH365" si="448">AG365*(1+AH369)</f>
        <v>1.0597687240131139</v>
      </c>
      <c r="AI365">
        <f t="shared" ref="AI365" si="449">AH365*(1+AI369)</f>
        <v>1.0862629421134418</v>
      </c>
      <c r="AJ365">
        <f t="shared" ref="AJ365" si="450">AI365*(1+AJ369)</f>
        <v>1.1134195156662776</v>
      </c>
      <c r="AK365">
        <f t="shared" ref="AK365" si="451">AJ365*(1+AK369)</f>
        <v>1.1412550035579345</v>
      </c>
      <c r="AL365"/>
    </row>
    <row r="366" spans="1:38" ht="12" hidden="1" customHeight="1" x14ac:dyDescent="0.25">
      <c r="A366">
        <f t="shared" si="377"/>
        <v>0</v>
      </c>
      <c r="B366"/>
      <c r="C366"/>
      <c r="D366"/>
      <c r="E366">
        <f t="shared" si="437"/>
        <v>196</v>
      </c>
      <c r="F366">
        <v>0</v>
      </c>
      <c r="G366">
        <v>0</v>
      </c>
      <c r="H366">
        <v>0</v>
      </c>
      <c r="I366">
        <v>0</v>
      </c>
      <c r="J366">
        <v>0</v>
      </c>
      <c r="K366">
        <v>0</v>
      </c>
      <c r="L366"/>
      <c r="M366"/>
      <c r="N366"/>
      <c r="O366"/>
      <c r="P366">
        <f t="shared" si="418"/>
        <v>0</v>
      </c>
      <c r="Q366"/>
      <c r="R366"/>
      <c r="S366"/>
      <c r="T366"/>
      <c r="U366"/>
      <c r="V366"/>
      <c r="W366"/>
      <c r="X366"/>
      <c r="Y366"/>
      <c r="Z366"/>
      <c r="AA366"/>
      <c r="AB366"/>
      <c r="AC366"/>
      <c r="AD366"/>
      <c r="AE366"/>
      <c r="AF366"/>
      <c r="AG366"/>
      <c r="AH366"/>
      <c r="AI366"/>
      <c r="AJ366"/>
      <c r="AK366"/>
      <c r="AL366"/>
    </row>
    <row r="367" spans="1:38" ht="12" hidden="1" customHeight="1" x14ac:dyDescent="0.25">
      <c r="A367">
        <f t="shared" si="377"/>
        <v>0</v>
      </c>
      <c r="B367"/>
      <c r="C367"/>
      <c r="D367"/>
      <c r="E367">
        <f t="shared" si="437"/>
        <v>197</v>
      </c>
      <c r="F367">
        <v>0</v>
      </c>
      <c r="G367">
        <v>0</v>
      </c>
      <c r="H367">
        <v>0</v>
      </c>
      <c r="I367">
        <v>0</v>
      </c>
      <c r="J367">
        <v>0</v>
      </c>
      <c r="K367">
        <v>0</v>
      </c>
      <c r="L367"/>
      <c r="M367"/>
      <c r="N367"/>
      <c r="O367"/>
      <c r="P367">
        <f t="shared" si="418"/>
        <v>0</v>
      </c>
      <c r="Q367"/>
      <c r="R367"/>
      <c r="S367"/>
      <c r="T367"/>
      <c r="U367"/>
      <c r="V367"/>
      <c r="W367"/>
      <c r="X367"/>
      <c r="Y367"/>
      <c r="Z367"/>
      <c r="AA367"/>
      <c r="AB367"/>
      <c r="AC367"/>
      <c r="AD367"/>
      <c r="AE367"/>
      <c r="AF367"/>
      <c r="AG367"/>
      <c r="AH367"/>
      <c r="AI367"/>
      <c r="AJ367"/>
      <c r="AK367"/>
      <c r="AL367"/>
    </row>
    <row r="368" spans="1:38" ht="12" hidden="1" customHeight="1" x14ac:dyDescent="0.25">
      <c r="A368">
        <f t="shared" si="377"/>
        <v>0</v>
      </c>
      <c r="B368"/>
      <c r="C368"/>
      <c r="D368"/>
      <c r="E368">
        <f t="shared" si="437"/>
        <v>198</v>
      </c>
      <c r="F368">
        <v>0</v>
      </c>
      <c r="G368">
        <v>0</v>
      </c>
      <c r="H368">
        <v>0</v>
      </c>
      <c r="I368">
        <v>0</v>
      </c>
      <c r="J368">
        <v>0</v>
      </c>
      <c r="K368">
        <v>0</v>
      </c>
      <c r="L368"/>
      <c r="M368"/>
      <c r="N368"/>
      <c r="O368"/>
      <c r="P368">
        <f t="shared" si="418"/>
        <v>0</v>
      </c>
      <c r="Q368"/>
      <c r="R368"/>
      <c r="S368"/>
      <c r="T368"/>
      <c r="U368"/>
      <c r="V368"/>
      <c r="W368"/>
      <c r="X368"/>
      <c r="Y368"/>
      <c r="Z368"/>
      <c r="AA368"/>
      <c r="AB368"/>
      <c r="AC368"/>
      <c r="AD368"/>
      <c r="AE368"/>
      <c r="AF368"/>
      <c r="AG368"/>
      <c r="AH368"/>
      <c r="AI368"/>
      <c r="AJ368"/>
      <c r="AK368"/>
      <c r="AL368"/>
    </row>
    <row r="369" spans="1:38" ht="12" hidden="1" customHeight="1" x14ac:dyDescent="0.25">
      <c r="A369">
        <f t="shared" si="377"/>
        <v>0</v>
      </c>
      <c r="B369"/>
      <c r="C369"/>
      <c r="D369"/>
      <c r="E369">
        <f t="shared" si="437"/>
        <v>199</v>
      </c>
      <c r="F369">
        <v>14.282333303335196</v>
      </c>
      <c r="G369">
        <v>23.519848251007136</v>
      </c>
      <c r="H369">
        <v>9.4384052956715419</v>
      </c>
      <c r="I369">
        <v>3.2044064991893721</v>
      </c>
      <c r="J369">
        <v>17.332999364508133</v>
      </c>
      <c r="K369">
        <v>0.36034868935041769</v>
      </c>
      <c r="L369"/>
      <c r="M369"/>
      <c r="N369">
        <f>SUMIF($S$5:$AB$5,N$5,S369:AB369)</f>
        <v>2.5000000000000001E-2</v>
      </c>
      <c r="O369"/>
      <c r="P369">
        <f t="shared" si="418"/>
        <v>11.356390233843634</v>
      </c>
      <c r="Q369"/>
      <c r="R369"/>
      <c r="S369">
        <f>S$79</f>
        <v>3.0099999999999998E-2</v>
      </c>
      <c r="T369">
        <f t="shared" ref="T369:AK369" si="452">T$79</f>
        <v>2.87E-2</v>
      </c>
      <c r="U369">
        <f t="shared" si="452"/>
        <v>2.7200000000000002E-2</v>
      </c>
      <c r="V369">
        <f t="shared" si="452"/>
        <v>2.5000000000000001E-2</v>
      </c>
      <c r="W369">
        <f t="shared" si="452"/>
        <v>2.5000000000000001E-2</v>
      </c>
      <c r="X369">
        <f t="shared" si="452"/>
        <v>2.5000000000000001E-2</v>
      </c>
      <c r="Y369">
        <f t="shared" si="452"/>
        <v>2.5000000000000001E-2</v>
      </c>
      <c r="Z369">
        <f t="shared" si="452"/>
        <v>2.5000000000000001E-2</v>
      </c>
      <c r="AA369">
        <f t="shared" si="452"/>
        <v>2.5000000000000001E-2</v>
      </c>
      <c r="AB369">
        <f t="shared" si="452"/>
        <v>2.5000000000000001E-2</v>
      </c>
      <c r="AC369">
        <f t="shared" si="452"/>
        <v>2.5000000000000001E-2</v>
      </c>
      <c r="AD369">
        <f t="shared" si="452"/>
        <v>2.5000000000000001E-2</v>
      </c>
      <c r="AE369">
        <f t="shared" si="452"/>
        <v>2.5000000000000001E-2</v>
      </c>
      <c r="AF369">
        <f t="shared" si="452"/>
        <v>2.5000000000000001E-2</v>
      </c>
      <c r="AG369">
        <f t="shared" si="452"/>
        <v>2.5000000000000001E-2</v>
      </c>
      <c r="AH369">
        <f t="shared" si="452"/>
        <v>2.5000000000000001E-2</v>
      </c>
      <c r="AI369">
        <f t="shared" si="452"/>
        <v>2.5000000000000001E-2</v>
      </c>
      <c r="AJ369">
        <f t="shared" si="452"/>
        <v>2.5000000000000001E-2</v>
      </c>
      <c r="AK369">
        <f t="shared" si="452"/>
        <v>2.5000000000000001E-2</v>
      </c>
      <c r="AL369"/>
    </row>
    <row r="370" spans="1:38" ht="12" hidden="1" customHeight="1" x14ac:dyDescent="0.25">
      <c r="A370">
        <f t="shared" si="377"/>
        <v>0</v>
      </c>
      <c r="B370"/>
      <c r="C370"/>
      <c r="D370"/>
      <c r="E370">
        <f t="shared" si="437"/>
        <v>200</v>
      </c>
      <c r="F370">
        <v>0</v>
      </c>
      <c r="G370">
        <v>0</v>
      </c>
      <c r="H370">
        <v>0</v>
      </c>
      <c r="I370">
        <v>0</v>
      </c>
      <c r="J370">
        <v>0</v>
      </c>
      <c r="K370">
        <v>0</v>
      </c>
      <c r="L370"/>
      <c r="M370"/>
      <c r="N370"/>
      <c r="O370"/>
      <c r="P370">
        <f t="shared" si="418"/>
        <v>0</v>
      </c>
      <c r="Q370"/>
      <c r="R370"/>
      <c r="S370"/>
      <c r="T370"/>
      <c r="U370"/>
      <c r="V370"/>
      <c r="W370"/>
      <c r="X370"/>
      <c r="Y370"/>
      <c r="Z370"/>
      <c r="AA370"/>
      <c r="AB370"/>
      <c r="AC370"/>
      <c r="AD370"/>
      <c r="AE370"/>
      <c r="AF370"/>
      <c r="AG370"/>
      <c r="AH370"/>
      <c r="AI370"/>
      <c r="AJ370"/>
      <c r="AK370"/>
      <c r="AL370"/>
    </row>
    <row r="371" spans="1:38" ht="12" hidden="1" customHeight="1" x14ac:dyDescent="0.25">
      <c r="A371">
        <f t="shared" si="377"/>
        <v>0</v>
      </c>
      <c r="B371"/>
      <c r="C371"/>
      <c r="D371"/>
      <c r="E371">
        <f t="shared" si="437"/>
        <v>201</v>
      </c>
      <c r="F371">
        <v>288.57954617036609</v>
      </c>
      <c r="G371">
        <v>853.22950262203005</v>
      </c>
      <c r="H371">
        <v>935.85013598781086</v>
      </c>
      <c r="I371">
        <v>433.04301133146038</v>
      </c>
      <c r="J371">
        <v>656.78715031384422</v>
      </c>
      <c r="K371">
        <v>245.13595526076926</v>
      </c>
      <c r="L371"/>
      <c r="M371"/>
      <c r="N371"/>
      <c r="O371"/>
      <c r="P371">
        <f t="shared" si="418"/>
        <v>568.77088361438018</v>
      </c>
      <c r="Q371"/>
      <c r="R371"/>
      <c r="S371">
        <f>(1+S369)</f>
        <v>1.0301</v>
      </c>
      <c r="T371">
        <f>S371*(1+T369)</f>
        <v>1.0596638700000001</v>
      </c>
      <c r="U371">
        <f t="shared" ref="U371:AK371" si="453">T371*(1+U369)</f>
        <v>1.0884867272640002</v>
      </c>
      <c r="V371">
        <f t="shared" si="453"/>
        <v>1.1156988954456002</v>
      </c>
      <c r="W371">
        <f t="shared" si="453"/>
        <v>1.1435913678317402</v>
      </c>
      <c r="X371">
        <f t="shared" si="453"/>
        <v>1.1721811520275336</v>
      </c>
      <c r="Y371">
        <f t="shared" si="453"/>
        <v>1.2014856808282219</v>
      </c>
      <c r="Z371">
        <f t="shared" si="453"/>
        <v>1.2315228228489274</v>
      </c>
      <c r="AA371">
        <f t="shared" si="453"/>
        <v>1.2623108934201506</v>
      </c>
      <c r="AB371">
        <f t="shared" si="453"/>
        <v>1.2938686657556542</v>
      </c>
      <c r="AC371">
        <f t="shared" si="453"/>
        <v>1.3262153823995455</v>
      </c>
      <c r="AD371">
        <f t="shared" si="453"/>
        <v>1.3593707669595341</v>
      </c>
      <c r="AE371">
        <f t="shared" si="453"/>
        <v>1.3933550361335223</v>
      </c>
      <c r="AF371">
        <f t="shared" si="453"/>
        <v>1.4281889120368603</v>
      </c>
      <c r="AG371">
        <f t="shared" si="453"/>
        <v>1.4638936348377816</v>
      </c>
      <c r="AH371">
        <f t="shared" si="453"/>
        <v>1.5004909757087259</v>
      </c>
      <c r="AI371">
        <f t="shared" si="453"/>
        <v>1.538003250101444</v>
      </c>
      <c r="AJ371">
        <f t="shared" si="453"/>
        <v>1.5764533313539799</v>
      </c>
      <c r="AK371">
        <f t="shared" si="453"/>
        <v>1.6158646646378292</v>
      </c>
      <c r="AL371"/>
    </row>
    <row r="372" spans="1:38" ht="12" hidden="1" customHeight="1" x14ac:dyDescent="0.25">
      <c r="A372">
        <f t="shared" si="377"/>
        <v>0</v>
      </c>
      <c r="B372"/>
      <c r="C372"/>
      <c r="D372"/>
      <c r="E372">
        <f t="shared" si="437"/>
        <v>202</v>
      </c>
      <c r="F372">
        <v>0</v>
      </c>
      <c r="G372">
        <v>0</v>
      </c>
      <c r="H372">
        <v>0</v>
      </c>
      <c r="I372">
        <v>0</v>
      </c>
      <c r="J372">
        <v>0</v>
      </c>
      <c r="K372">
        <v>0</v>
      </c>
      <c r="L372"/>
      <c r="M372"/>
      <c r="N372"/>
      <c r="O372"/>
      <c r="P372">
        <f t="shared" si="418"/>
        <v>0</v>
      </c>
      <c r="Q372"/>
      <c r="R372"/>
      <c r="S372"/>
      <c r="T372"/>
      <c r="U372"/>
      <c r="V372"/>
      <c r="W372"/>
      <c r="X372"/>
      <c r="Y372"/>
      <c r="Z372"/>
      <c r="AA372"/>
      <c r="AB372"/>
      <c r="AC372"/>
      <c r="AD372"/>
      <c r="AE372"/>
      <c r="AF372"/>
      <c r="AG372"/>
      <c r="AH372"/>
      <c r="AI372"/>
      <c r="AJ372"/>
      <c r="AK372"/>
      <c r="AL372"/>
    </row>
    <row r="373" spans="1:38" ht="12" hidden="1" customHeight="1" x14ac:dyDescent="0.25">
      <c r="A373">
        <f t="shared" ref="A373:A413" si="454">IF($A$1=$C$1,$C373,$B373)</f>
        <v>0</v>
      </c>
      <c r="B373"/>
      <c r="C373"/>
      <c r="D373"/>
      <c r="E373">
        <f t="shared" si="437"/>
        <v>203</v>
      </c>
      <c r="F373">
        <v>9.5982939144895028</v>
      </c>
      <c r="G373">
        <v>15.218519021839931</v>
      </c>
      <c r="H373">
        <v>11.84501194636726</v>
      </c>
      <c r="I373">
        <v>3.0371533637573842</v>
      </c>
      <c r="J373">
        <v>16.68458251641637</v>
      </c>
      <c r="K373">
        <v>0.8387694704267884</v>
      </c>
      <c r="L373"/>
      <c r="M373"/>
      <c r="N373">
        <f>SUMIF($S$5:$AB$5,N$5,S373:AB373)</f>
        <v>2.29E-2</v>
      </c>
      <c r="O373"/>
      <c r="P373">
        <f t="shared" si="418"/>
        <v>9.5370550388828725</v>
      </c>
      <c r="Q373"/>
      <c r="R373"/>
      <c r="S373">
        <f>S$81</f>
        <v>2.7000000000000003E-2</v>
      </c>
      <c r="T373">
        <f t="shared" ref="T373:AK373" si="455">T$81</f>
        <v>2.3E-2</v>
      </c>
      <c r="U373">
        <f t="shared" si="455"/>
        <v>2.4799999999999999E-2</v>
      </c>
      <c r="V373">
        <f t="shared" si="455"/>
        <v>2.3E-2</v>
      </c>
      <c r="W373">
        <f t="shared" si="455"/>
        <v>2.29E-2</v>
      </c>
      <c r="X373">
        <f t="shared" si="455"/>
        <v>2.2200000000000001E-2</v>
      </c>
      <c r="Y373">
        <f t="shared" si="455"/>
        <v>2.2099999999999998E-2</v>
      </c>
      <c r="Z373">
        <f t="shared" si="455"/>
        <v>2.2099999999999998E-2</v>
      </c>
      <c r="AA373">
        <f t="shared" si="455"/>
        <v>2.2099999999999998E-2</v>
      </c>
      <c r="AB373">
        <f t="shared" si="455"/>
        <v>2.2099999999999998E-2</v>
      </c>
      <c r="AC373">
        <f t="shared" si="455"/>
        <v>2.2099999999999998E-2</v>
      </c>
      <c r="AD373">
        <f t="shared" si="455"/>
        <v>2.2099999999999998E-2</v>
      </c>
      <c r="AE373">
        <f t="shared" si="455"/>
        <v>2.2099999999999998E-2</v>
      </c>
      <c r="AF373">
        <f t="shared" si="455"/>
        <v>2.2099999999999998E-2</v>
      </c>
      <c r="AG373">
        <f t="shared" si="455"/>
        <v>2.2099999999999998E-2</v>
      </c>
      <c r="AH373">
        <f t="shared" si="455"/>
        <v>2.2099999999999998E-2</v>
      </c>
      <c r="AI373">
        <f t="shared" si="455"/>
        <v>2.2099999999999998E-2</v>
      </c>
      <c r="AJ373">
        <f t="shared" si="455"/>
        <v>2.2099999999999998E-2</v>
      </c>
      <c r="AK373">
        <f t="shared" si="455"/>
        <v>2.2099999999999998E-2</v>
      </c>
      <c r="AL373"/>
    </row>
    <row r="374" spans="1:38" ht="12" hidden="1" customHeight="1" x14ac:dyDescent="0.25">
      <c r="A374">
        <f t="shared" si="454"/>
        <v>0</v>
      </c>
      <c r="B374"/>
      <c r="C374"/>
      <c r="D374"/>
      <c r="E374">
        <f t="shared" si="437"/>
        <v>204</v>
      </c>
      <c r="F374">
        <v>0</v>
      </c>
      <c r="G374">
        <v>0</v>
      </c>
      <c r="H374">
        <v>0</v>
      </c>
      <c r="I374">
        <v>0</v>
      </c>
      <c r="J374">
        <v>0</v>
      </c>
      <c r="K374">
        <v>0</v>
      </c>
      <c r="L374"/>
      <c r="M374"/>
      <c r="N374"/>
      <c r="O374"/>
      <c r="P374">
        <f t="shared" si="418"/>
        <v>0</v>
      </c>
      <c r="Q374"/>
      <c r="R374"/>
      <c r="S374"/>
      <c r="T374"/>
      <c r="U374"/>
      <c r="V374"/>
      <c r="W374"/>
      <c r="X374"/>
      <c r="Y374"/>
      <c r="Z374"/>
      <c r="AA374"/>
      <c r="AB374"/>
      <c r="AC374"/>
      <c r="AD374"/>
      <c r="AE374"/>
      <c r="AF374"/>
      <c r="AG374"/>
      <c r="AH374"/>
      <c r="AI374"/>
      <c r="AJ374"/>
      <c r="AK374"/>
      <c r="AL374"/>
    </row>
    <row r="375" spans="1:38" ht="12" hidden="1" customHeight="1" x14ac:dyDescent="0.25">
      <c r="A375">
        <f t="shared" si="454"/>
        <v>0</v>
      </c>
      <c r="B375"/>
      <c r="C375"/>
      <c r="D375"/>
      <c r="E375">
        <f t="shared" si="437"/>
        <v>205</v>
      </c>
      <c r="F375">
        <v>237689.10040581092</v>
      </c>
      <c r="G375">
        <v>359029.45097233128</v>
      </c>
      <c r="H375">
        <v>251998.13636305535</v>
      </c>
      <c r="I375">
        <v>325825.99539806275</v>
      </c>
      <c r="J375">
        <v>329392.20676746295</v>
      </c>
      <c r="K375">
        <v>200260.64689562164</v>
      </c>
      <c r="L375"/>
      <c r="M375"/>
      <c r="N375">
        <f>SUMIF($S$5:$AB$5,N$5,S375:AB375)</f>
        <v>365</v>
      </c>
      <c r="O375"/>
      <c r="P375">
        <f t="shared" si="418"/>
        <v>284032.58946705749</v>
      </c>
      <c r="Q375"/>
      <c r="R375"/>
      <c r="S375">
        <v>365</v>
      </c>
      <c r="T375">
        <v>365</v>
      </c>
      <c r="U375">
        <v>366</v>
      </c>
      <c r="V375">
        <v>365</v>
      </c>
      <c r="W375">
        <v>365</v>
      </c>
      <c r="X375">
        <v>365</v>
      </c>
      <c r="Y375">
        <v>366</v>
      </c>
      <c r="Z375">
        <v>365</v>
      </c>
      <c r="AA375">
        <v>365</v>
      </c>
      <c r="AB375">
        <v>365</v>
      </c>
      <c r="AC375">
        <v>366</v>
      </c>
      <c r="AD375">
        <v>365</v>
      </c>
      <c r="AE375">
        <v>365</v>
      </c>
      <c r="AF375">
        <v>365</v>
      </c>
      <c r="AG375">
        <v>366</v>
      </c>
      <c r="AH375">
        <v>365</v>
      </c>
      <c r="AI375">
        <v>365</v>
      </c>
      <c r="AJ375">
        <v>365</v>
      </c>
      <c r="AK375">
        <v>366</v>
      </c>
      <c r="AL375"/>
    </row>
    <row r="376" spans="1:38" ht="12" hidden="1" customHeight="1" x14ac:dyDescent="0.25">
      <c r="A376">
        <f t="shared" si="454"/>
        <v>0</v>
      </c>
      <c r="B376"/>
      <c r="C376"/>
      <c r="D376"/>
      <c r="E376">
        <f t="shared" si="437"/>
        <v>206</v>
      </c>
      <c r="F376">
        <v>0</v>
      </c>
      <c r="G376">
        <v>0</v>
      </c>
      <c r="H376">
        <v>0</v>
      </c>
      <c r="I376">
        <v>0</v>
      </c>
      <c r="J376">
        <v>0</v>
      </c>
      <c r="K376">
        <v>0</v>
      </c>
      <c r="L376"/>
      <c r="M376"/>
      <c r="N376"/>
      <c r="O376"/>
      <c r="P376">
        <f t="shared" si="418"/>
        <v>0</v>
      </c>
      <c r="Q376"/>
      <c r="R376"/>
      <c r="S376"/>
      <c r="T376"/>
      <c r="U376"/>
      <c r="V376"/>
      <c r="W376"/>
      <c r="X376"/>
      <c r="Y376"/>
      <c r="Z376"/>
      <c r="AA376"/>
      <c r="AB376"/>
      <c r="AC376"/>
      <c r="AD376"/>
      <c r="AE376"/>
      <c r="AF376"/>
      <c r="AG376"/>
      <c r="AH376"/>
      <c r="AI376"/>
      <c r="AJ376"/>
      <c r="AK376"/>
      <c r="AL376"/>
    </row>
    <row r="377" spans="1:38" ht="12" hidden="1" customHeight="1" x14ac:dyDescent="0.25">
      <c r="A377">
        <f t="shared" si="454"/>
        <v>0</v>
      </c>
      <c r="B377"/>
      <c r="C377"/>
      <c r="D377"/>
      <c r="E377">
        <f t="shared" si="437"/>
        <v>207</v>
      </c>
      <c r="F377">
        <v>0</v>
      </c>
      <c r="G377">
        <v>0</v>
      </c>
      <c r="H377">
        <v>0</v>
      </c>
      <c r="I377">
        <v>0</v>
      </c>
      <c r="J377">
        <v>989.77155162126076</v>
      </c>
      <c r="K377">
        <v>254.04170415325518</v>
      </c>
      <c r="L377"/>
      <c r="M377"/>
      <c r="N377">
        <f>SUMIF($S$5:$AB$5,N$5,S377:AB377)</f>
        <v>0.99999999999999989</v>
      </c>
      <c r="O377"/>
      <c r="P377">
        <f t="shared" si="418"/>
        <v>207.30220929575265</v>
      </c>
      <c r="Q377"/>
      <c r="R377"/>
      <c r="S377">
        <f>A1_ASSUMPTIONS!S$35</f>
        <v>0</v>
      </c>
      <c r="T377">
        <f>A1_ASSUMPTIONS!T$35</f>
        <v>0</v>
      </c>
      <c r="U377">
        <f>A1_ASSUMPTIONS!U$35</f>
        <v>0</v>
      </c>
      <c r="V377">
        <f>A1_ASSUMPTIONS!V$35</f>
        <v>0</v>
      </c>
      <c r="W377">
        <f>A1_ASSUMPTIONS!W$35</f>
        <v>0.99999999999999989</v>
      </c>
      <c r="X377">
        <f>A1_ASSUMPTIONS!X$35</f>
        <v>0.99999999999999989</v>
      </c>
      <c r="Y377">
        <f>A1_ASSUMPTIONS!Y$35</f>
        <v>0.99999999999999989</v>
      </c>
      <c r="Z377">
        <f>A1_ASSUMPTIONS!Z$35</f>
        <v>0.99999999999999989</v>
      </c>
      <c r="AA377">
        <f>A1_ASSUMPTIONS!AA$35</f>
        <v>0.99999999999999989</v>
      </c>
      <c r="AB377">
        <f>A1_ASSUMPTIONS!AB$35</f>
        <v>0.99999999999999989</v>
      </c>
      <c r="AC377">
        <f>A1_ASSUMPTIONS!AC$35</f>
        <v>0.99999999999999989</v>
      </c>
      <c r="AD377">
        <f>A1_ASSUMPTIONS!AD$35</f>
        <v>0.99999999999999989</v>
      </c>
      <c r="AE377">
        <f>A1_ASSUMPTIONS!AE$35</f>
        <v>0.99999999999999989</v>
      </c>
      <c r="AF377">
        <f>A1_ASSUMPTIONS!AF$35</f>
        <v>0.99999999999999989</v>
      </c>
      <c r="AG377">
        <f>A1_ASSUMPTIONS!AG$35</f>
        <v>0.99999999999999989</v>
      </c>
      <c r="AH377">
        <f>A1_ASSUMPTIONS!AH$35</f>
        <v>0.99999999999999989</v>
      </c>
      <c r="AI377">
        <f>A1_ASSUMPTIONS!AI$35</f>
        <v>0.99999999999999989</v>
      </c>
      <c r="AJ377">
        <f>A1_ASSUMPTIONS!AJ$35</f>
        <v>0.99999999999999989</v>
      </c>
      <c r="AK377">
        <f>A1_ASSUMPTIONS!AK$35</f>
        <v>0.99999999999999989</v>
      </c>
      <c r="AL377"/>
    </row>
    <row r="378" spans="1:38" ht="12" hidden="1" customHeight="1" x14ac:dyDescent="0.25">
      <c r="A378">
        <f t="shared" si="454"/>
        <v>0</v>
      </c>
      <c r="B378"/>
      <c r="C378"/>
      <c r="D378"/>
      <c r="E378">
        <f t="shared" si="437"/>
        <v>208</v>
      </c>
      <c r="F378">
        <v>0</v>
      </c>
      <c r="G378">
        <v>0</v>
      </c>
      <c r="H378">
        <v>0</v>
      </c>
      <c r="I378">
        <v>0</v>
      </c>
      <c r="J378">
        <v>0</v>
      </c>
      <c r="K378">
        <v>0</v>
      </c>
      <c r="L378"/>
      <c r="M378"/>
      <c r="N378"/>
      <c r="O378"/>
      <c r="P378">
        <f t="shared" si="418"/>
        <v>0</v>
      </c>
      <c r="Q378"/>
      <c r="R378"/>
      <c r="S378"/>
      <c r="T378"/>
      <c r="U378"/>
      <c r="V378"/>
      <c r="W378"/>
      <c r="X378"/>
      <c r="Y378"/>
      <c r="Z378"/>
      <c r="AA378"/>
      <c r="AB378"/>
      <c r="AC378"/>
      <c r="AD378"/>
      <c r="AE378"/>
      <c r="AF378"/>
      <c r="AG378"/>
      <c r="AH378"/>
      <c r="AI378"/>
      <c r="AJ378"/>
      <c r="AK378"/>
      <c r="AL378"/>
    </row>
    <row r="379" spans="1:38" ht="12" hidden="1" customHeight="1" x14ac:dyDescent="0.25">
      <c r="A379">
        <f t="shared" si="454"/>
        <v>0</v>
      </c>
      <c r="B379"/>
      <c r="C379"/>
      <c r="D379"/>
      <c r="E379">
        <f t="shared" si="437"/>
        <v>209</v>
      </c>
      <c r="F379">
        <v>0</v>
      </c>
      <c r="G379">
        <v>0</v>
      </c>
      <c r="H379">
        <v>46315.617932656693</v>
      </c>
      <c r="I379">
        <v>21239.303129770968</v>
      </c>
      <c r="J379">
        <v>52023.288065935965</v>
      </c>
      <c r="K379">
        <v>7842.8955129600236</v>
      </c>
      <c r="L379"/>
      <c r="M379"/>
      <c r="N379">
        <f>SUMIF($S$5:$AB$5,N$5,S379:AB379)</f>
        <v>97.671270791324446</v>
      </c>
      <c r="O379"/>
      <c r="P379">
        <f t="shared" si="418"/>
        <v>21236.850773553942</v>
      </c>
      <c r="Q379"/>
      <c r="R379"/>
      <c r="S379">
        <f>S381*12%</f>
        <v>0</v>
      </c>
      <c r="T379">
        <f t="shared" ref="T379:AK379" si="456">T381*12%</f>
        <v>0</v>
      </c>
      <c r="U379">
        <f t="shared" si="456"/>
        <v>53.270543193397693</v>
      </c>
      <c r="V379">
        <f t="shared" si="456"/>
        <v>53.747102058405858</v>
      </c>
      <c r="W379">
        <f t="shared" si="456"/>
        <v>97.671270791324446</v>
      </c>
      <c r="X379">
        <f t="shared" si="456"/>
        <v>98.673044254344958</v>
      </c>
      <c r="Y379">
        <f t="shared" si="456"/>
        <v>99.818564336805906</v>
      </c>
      <c r="Z379">
        <f t="shared" si="456"/>
        <v>99.977588933868361</v>
      </c>
      <c r="AA379">
        <f t="shared" si="456"/>
        <v>101.01697686346829</v>
      </c>
      <c r="AB379">
        <f t="shared" si="456"/>
        <v>102.08146669949633</v>
      </c>
      <c r="AC379">
        <f t="shared" si="456"/>
        <v>103.30876878638533</v>
      </c>
      <c r="AD379">
        <f t="shared" si="456"/>
        <v>104.28729180196648</v>
      </c>
      <c r="AE379">
        <f t="shared" si="456"/>
        <v>105.43031761205609</v>
      </c>
      <c r="AF379">
        <f t="shared" si="456"/>
        <v>106.60095228694455</v>
      </c>
      <c r="AG379">
        <f t="shared" si="456"/>
        <v>107.93981653290817</v>
      </c>
      <c r="AH379">
        <f t="shared" si="456"/>
        <v>109.02872958360011</v>
      </c>
      <c r="AI379">
        <f t="shared" si="456"/>
        <v>110.28679799857524</v>
      </c>
      <c r="AJ379">
        <f t="shared" si="456"/>
        <v>107.42058872601787</v>
      </c>
      <c r="AK379">
        <f t="shared" si="456"/>
        <v>108.87092421791183</v>
      </c>
      <c r="AL379"/>
    </row>
    <row r="380" spans="1:38" ht="12" hidden="1" customHeight="1" x14ac:dyDescent="0.25">
      <c r="A380">
        <f t="shared" si="454"/>
        <v>0</v>
      </c>
      <c r="B380"/>
      <c r="C380"/>
      <c r="D380"/>
      <c r="E380">
        <f t="shared" si="437"/>
        <v>210</v>
      </c>
      <c r="F380">
        <v>0</v>
      </c>
      <c r="G380">
        <v>0</v>
      </c>
      <c r="H380">
        <v>0</v>
      </c>
      <c r="I380">
        <v>0</v>
      </c>
      <c r="J380">
        <v>0</v>
      </c>
      <c r="K380">
        <v>0</v>
      </c>
      <c r="L380"/>
      <c r="M380"/>
      <c r="N380"/>
      <c r="O380"/>
      <c r="P380">
        <f t="shared" si="418"/>
        <v>0</v>
      </c>
      <c r="Q380"/>
      <c r="R380"/>
      <c r="S380"/>
      <c r="T380"/>
      <c r="U380"/>
      <c r="V380"/>
      <c r="W380"/>
      <c r="X380"/>
      <c r="Y380"/>
      <c r="Z380"/>
      <c r="AA380"/>
      <c r="AB380"/>
      <c r="AC380"/>
      <c r="AD380"/>
      <c r="AE380"/>
      <c r="AF380"/>
      <c r="AG380"/>
      <c r="AH380"/>
      <c r="AI380"/>
      <c r="AJ380"/>
      <c r="AK380"/>
      <c r="AL380"/>
    </row>
    <row r="381" spans="1:38" ht="12" hidden="1" customHeight="1" x14ac:dyDescent="0.25">
      <c r="A381">
        <f t="shared" si="454"/>
        <v>0</v>
      </c>
      <c r="B381"/>
      <c r="C381"/>
      <c r="D381"/>
      <c r="E381">
        <f t="shared" si="437"/>
        <v>211</v>
      </c>
      <c r="F381">
        <v>0</v>
      </c>
      <c r="G381">
        <v>0</v>
      </c>
      <c r="H381">
        <v>315487.71641260345</v>
      </c>
      <c r="I381">
        <v>312602.12641517725</v>
      </c>
      <c r="J381">
        <v>458932.81792062666</v>
      </c>
      <c r="K381">
        <v>695139.16532283172</v>
      </c>
      <c r="L381"/>
      <c r="M381"/>
      <c r="N381">
        <f>SUMIF($S$5:$AB$5,N$5,S381:AB381)</f>
        <v>813.92725659437042</v>
      </c>
      <c r="O381"/>
      <c r="P381">
        <f t="shared" si="418"/>
        <v>297026.97101187316</v>
      </c>
      <c r="Q381"/>
      <c r="R381"/>
      <c r="S381">
        <f>S271+S324+SUM(S382:S386)-R300</f>
        <v>0</v>
      </c>
      <c r="T381">
        <f>T271+T324+SUM(T382:T386)-S300</f>
        <v>0</v>
      </c>
      <c r="U381">
        <f>U271+U324+SUM(U382:U386)-T300</f>
        <v>443.92119327831409</v>
      </c>
      <c r="V381">
        <f>V271+V324+SUM(V382:V386)-U300</f>
        <v>447.89251715338219</v>
      </c>
      <c r="W381">
        <f t="shared" ref="W381:AK381" si="457">W271+W324-U300</f>
        <v>813.92725659437042</v>
      </c>
      <c r="X381">
        <f t="shared" si="457"/>
        <v>822.27536878620799</v>
      </c>
      <c r="Y381">
        <f t="shared" si="457"/>
        <v>831.82136947338256</v>
      </c>
      <c r="Z381">
        <f t="shared" si="457"/>
        <v>833.14657444890304</v>
      </c>
      <c r="AA381">
        <f t="shared" si="457"/>
        <v>841.80814052890241</v>
      </c>
      <c r="AB381">
        <f t="shared" si="457"/>
        <v>850.67888916246943</v>
      </c>
      <c r="AC381">
        <f t="shared" si="457"/>
        <v>860.90640655321113</v>
      </c>
      <c r="AD381">
        <f t="shared" si="457"/>
        <v>869.06076501638734</v>
      </c>
      <c r="AE381">
        <f t="shared" si="457"/>
        <v>878.5859801004674</v>
      </c>
      <c r="AF381">
        <f t="shared" si="457"/>
        <v>888.34126905787127</v>
      </c>
      <c r="AG381">
        <f t="shared" si="457"/>
        <v>899.49847110756809</v>
      </c>
      <c r="AH381">
        <f t="shared" si="457"/>
        <v>908.57274653000093</v>
      </c>
      <c r="AI381">
        <f t="shared" si="457"/>
        <v>919.05664998812699</v>
      </c>
      <c r="AJ381">
        <f t="shared" si="457"/>
        <v>895.1715727168156</v>
      </c>
      <c r="AK381">
        <f t="shared" si="457"/>
        <v>907.25770181593202</v>
      </c>
      <c r="AL381"/>
    </row>
    <row r="382" spans="1:38" ht="12" hidden="1" customHeight="1" x14ac:dyDescent="0.25">
      <c r="A382">
        <f t="shared" si="454"/>
        <v>0</v>
      </c>
      <c r="B382"/>
      <c r="C382"/>
      <c r="D382"/>
      <c r="E382">
        <f t="shared" si="437"/>
        <v>212</v>
      </c>
      <c r="F382">
        <v>0</v>
      </c>
      <c r="G382">
        <v>0</v>
      </c>
      <c r="H382">
        <v>0</v>
      </c>
      <c r="I382">
        <v>0</v>
      </c>
      <c r="J382">
        <v>0</v>
      </c>
      <c r="K382">
        <v>0</v>
      </c>
      <c r="L382"/>
      <c r="M382"/>
      <c r="N382"/>
      <c r="O382"/>
      <c r="P382">
        <f t="shared" si="418"/>
        <v>0</v>
      </c>
      <c r="Q382"/>
      <c r="R382"/>
      <c r="S382"/>
      <c r="T382"/>
      <c r="U382"/>
      <c r="V382"/>
      <c r="W382"/>
      <c r="X382"/>
      <c r="Y382"/>
      <c r="Z382"/>
      <c r="AA382"/>
      <c r="AB382"/>
      <c r="AC382"/>
      <c r="AD382"/>
      <c r="AE382"/>
      <c r="AF382"/>
      <c r="AG382"/>
      <c r="AH382"/>
      <c r="AI382"/>
      <c r="AJ382"/>
      <c r="AK382"/>
      <c r="AL382"/>
    </row>
    <row r="383" spans="1:38" ht="12" hidden="1" customHeight="1" x14ac:dyDescent="0.25">
      <c r="A383">
        <f t="shared" si="454"/>
        <v>0</v>
      </c>
      <c r="B383"/>
      <c r="C383"/>
      <c r="D383"/>
      <c r="E383">
        <f t="shared" si="437"/>
        <v>213</v>
      </c>
      <c r="F383">
        <v>0</v>
      </c>
      <c r="G383">
        <v>0</v>
      </c>
      <c r="H383">
        <v>-13595.586386013689</v>
      </c>
      <c r="I383">
        <v>-4905.4805441847111</v>
      </c>
      <c r="J383">
        <v>0</v>
      </c>
      <c r="K383">
        <v>0</v>
      </c>
      <c r="L383"/>
      <c r="M383"/>
      <c r="N383"/>
      <c r="O383"/>
      <c r="P383">
        <f t="shared" si="418"/>
        <v>-3083.5111550330671</v>
      </c>
      <c r="Q383"/>
      <c r="R383"/>
      <c r="S383"/>
      <c r="T383"/>
      <c r="U383">
        <v>-31.8827743708549</v>
      </c>
      <c r="V383">
        <v>-31.8827743708549</v>
      </c>
      <c r="W383"/>
      <c r="X383"/>
      <c r="Y383"/>
      <c r="Z383"/>
      <c r="AA383"/>
      <c r="AB383"/>
      <c r="AC383"/>
      <c r="AD383"/>
      <c r="AE383"/>
      <c r="AF383"/>
      <c r="AG383"/>
      <c r="AH383"/>
      <c r="AI383"/>
      <c r="AJ383"/>
      <c r="AK383"/>
      <c r="AL383"/>
    </row>
    <row r="384" spans="1:38" ht="12" hidden="1" customHeight="1" x14ac:dyDescent="0.25">
      <c r="A384">
        <f t="shared" si="454"/>
        <v>0</v>
      </c>
      <c r="B384"/>
      <c r="C384"/>
      <c r="D384"/>
      <c r="E384">
        <f t="shared" si="437"/>
        <v>214</v>
      </c>
      <c r="F384">
        <v>0</v>
      </c>
      <c r="G384">
        <v>0</v>
      </c>
      <c r="H384">
        <v>803.07003344963573</v>
      </c>
      <c r="I384">
        <v>583.68865592435316</v>
      </c>
      <c r="J384">
        <v>0</v>
      </c>
      <c r="K384">
        <v>0</v>
      </c>
      <c r="L384"/>
      <c r="M384"/>
      <c r="N384"/>
      <c r="O384"/>
      <c r="P384">
        <f t="shared" si="418"/>
        <v>231.12644822899816</v>
      </c>
      <c r="Q384"/>
      <c r="R384"/>
      <c r="S384"/>
      <c r="T384"/>
      <c r="U384">
        <v>0.94055917319687499</v>
      </c>
      <c r="V384">
        <v>0.94055917319687499</v>
      </c>
      <c r="W384"/>
      <c r="X384"/>
      <c r="Y384"/>
      <c r="Z384"/>
      <c r="AA384"/>
      <c r="AB384"/>
      <c r="AC384"/>
      <c r="AD384"/>
      <c r="AE384"/>
      <c r="AF384"/>
      <c r="AG384"/>
      <c r="AH384"/>
      <c r="AI384"/>
      <c r="AJ384"/>
      <c r="AK384"/>
      <c r="AL384"/>
    </row>
    <row r="385" spans="1:38" ht="12" hidden="1" customHeight="1" x14ac:dyDescent="0.25">
      <c r="A385">
        <f t="shared" si="454"/>
        <v>0</v>
      </c>
      <c r="B385"/>
      <c r="C385"/>
      <c r="D385"/>
      <c r="E385">
        <f t="shared" si="437"/>
        <v>215</v>
      </c>
      <c r="F385">
        <v>0</v>
      </c>
      <c r="G385">
        <v>0</v>
      </c>
      <c r="H385">
        <v>-255.08182529595132</v>
      </c>
      <c r="I385">
        <v>-300.71380797903555</v>
      </c>
      <c r="J385">
        <v>0</v>
      </c>
      <c r="K385">
        <v>0</v>
      </c>
      <c r="L385"/>
      <c r="M385"/>
      <c r="N385"/>
      <c r="O385"/>
      <c r="P385">
        <f t="shared" si="418"/>
        <v>-92.63260554583114</v>
      </c>
      <c r="Q385"/>
      <c r="R385"/>
      <c r="S385"/>
      <c r="T385"/>
      <c r="U385">
        <f>-U384/3.9*U354</f>
        <v>-0.94055917319687499</v>
      </c>
      <c r="V385">
        <f>-V384/3.9*V354</f>
        <v>-0.94055917319687499</v>
      </c>
      <c r="W385"/>
      <c r="X385"/>
      <c r="Y385"/>
      <c r="Z385"/>
      <c r="AA385"/>
      <c r="AB385"/>
      <c r="AC385"/>
      <c r="AD385"/>
      <c r="AE385"/>
      <c r="AF385"/>
      <c r="AG385"/>
      <c r="AH385"/>
      <c r="AI385"/>
      <c r="AJ385"/>
      <c r="AK385"/>
      <c r="AL385"/>
    </row>
    <row r="386" spans="1:38" ht="12" hidden="1" customHeight="1" x14ac:dyDescent="0.25">
      <c r="A386">
        <f t="shared" si="454"/>
        <v>0</v>
      </c>
      <c r="B386"/>
      <c r="C386"/>
      <c r="D386"/>
      <c r="E386">
        <f t="shared" si="437"/>
        <v>216</v>
      </c>
      <c r="F386">
        <v>0</v>
      </c>
      <c r="G386">
        <v>0</v>
      </c>
      <c r="H386">
        <v>-4446.9315218322781</v>
      </c>
      <c r="I386">
        <v>-4390.4342230897992</v>
      </c>
      <c r="J386">
        <v>0</v>
      </c>
      <c r="K386">
        <v>0</v>
      </c>
      <c r="L386"/>
      <c r="M386"/>
      <c r="N386"/>
      <c r="O386"/>
      <c r="P386">
        <f t="shared" si="418"/>
        <v>-1472.8942908203462</v>
      </c>
      <c r="Q386"/>
      <c r="R386"/>
      <c r="S386"/>
      <c r="T386"/>
      <c r="U386">
        <v>-18.663830337096702</v>
      </c>
      <c r="V386">
        <v>-18.663830337096702</v>
      </c>
      <c r="W386"/>
      <c r="X386"/>
      <c r="Y386"/>
      <c r="Z386"/>
      <c r="AA386"/>
      <c r="AB386"/>
      <c r="AC386"/>
      <c r="AD386"/>
      <c r="AE386"/>
      <c r="AF386"/>
      <c r="AG386"/>
      <c r="AH386"/>
      <c r="AI386"/>
      <c r="AJ386"/>
      <c r="AK386"/>
      <c r="AL386"/>
    </row>
    <row r="387" spans="1:38" ht="12" hidden="1" customHeight="1" x14ac:dyDescent="0.25">
      <c r="A387">
        <f t="shared" si="454"/>
        <v>0</v>
      </c>
      <c r="B387"/>
      <c r="C387"/>
      <c r="D387"/>
      <c r="E387">
        <f t="shared" si="437"/>
        <v>217</v>
      </c>
      <c r="F387">
        <v>0</v>
      </c>
      <c r="G387">
        <v>0</v>
      </c>
      <c r="H387">
        <v>0</v>
      </c>
      <c r="I387">
        <v>0</v>
      </c>
      <c r="J387">
        <v>0</v>
      </c>
      <c r="K387">
        <v>0</v>
      </c>
      <c r="L387"/>
      <c r="M387"/>
      <c r="N387"/>
      <c r="O387"/>
      <c r="P387">
        <f t="shared" si="418"/>
        <v>0</v>
      </c>
      <c r="Q387"/>
      <c r="R387"/>
      <c r="S387"/>
      <c r="T387"/>
      <c r="U387"/>
      <c r="V387"/>
      <c r="W387"/>
      <c r="X387"/>
      <c r="Y387"/>
      <c r="Z387"/>
      <c r="AA387"/>
      <c r="AB387"/>
      <c r="AC387"/>
      <c r="AD387"/>
      <c r="AE387"/>
      <c r="AF387"/>
      <c r="AG387"/>
      <c r="AH387"/>
      <c r="AI387"/>
      <c r="AJ387"/>
      <c r="AK387"/>
      <c r="AL387"/>
    </row>
    <row r="388" spans="1:38" ht="12" hidden="1" customHeight="1" x14ac:dyDescent="0.25">
      <c r="A388">
        <f t="shared" si="454"/>
        <v>0</v>
      </c>
      <c r="B388"/>
      <c r="C388"/>
      <c r="D388"/>
      <c r="E388">
        <f t="shared" si="437"/>
        <v>218</v>
      </c>
      <c r="F388">
        <v>0</v>
      </c>
      <c r="G388">
        <v>0</v>
      </c>
      <c r="H388">
        <v>11734.916551324575</v>
      </c>
      <c r="I388">
        <v>3756.5114348619218</v>
      </c>
      <c r="J388">
        <v>28298.88667859821</v>
      </c>
      <c r="K388">
        <v>19566.121110112843</v>
      </c>
      <c r="L388"/>
      <c r="M388"/>
      <c r="N388">
        <f>SUMIF($S$5:$AB$5,N$5,S388:AB388)</f>
        <v>28.514468721695842</v>
      </c>
      <c r="O388"/>
      <c r="P388">
        <f t="shared" si="418"/>
        <v>10559.405962482924</v>
      </c>
      <c r="Q388"/>
      <c r="R388"/>
      <c r="S388">
        <f>S390*10%</f>
        <v>0</v>
      </c>
      <c r="T388">
        <f t="shared" ref="T388:AK388" si="458">T390*10%</f>
        <v>0</v>
      </c>
      <c r="U388">
        <f t="shared" si="458"/>
        <v>17.315113456549245</v>
      </c>
      <c r="V388">
        <f t="shared" si="458"/>
        <v>17.704730622056601</v>
      </c>
      <c r="W388">
        <f t="shared" si="458"/>
        <v>28.514468721695842</v>
      </c>
      <c r="X388">
        <f t="shared" si="458"/>
        <v>29.224853778349868</v>
      </c>
      <c r="Y388">
        <f t="shared" si="458"/>
        <v>29.939681091785481</v>
      </c>
      <c r="Z388">
        <f t="shared" si="458"/>
        <v>30.055945136989767</v>
      </c>
      <c r="AA388">
        <f t="shared" si="458"/>
        <v>30.789827996989047</v>
      </c>
      <c r="AB388">
        <f t="shared" si="458"/>
        <v>31.541705862514274</v>
      </c>
      <c r="AC388">
        <f t="shared" si="458"/>
        <v>32.311649554040763</v>
      </c>
      <c r="AD388">
        <f t="shared" si="458"/>
        <v>33.10046985972118</v>
      </c>
      <c r="AE388">
        <f t="shared" si="458"/>
        <v>33.908631255346755</v>
      </c>
      <c r="AF388">
        <f t="shared" si="458"/>
        <v>34.736609679812211</v>
      </c>
      <c r="AG388">
        <f t="shared" si="458"/>
        <v>35.58529545981547</v>
      </c>
      <c r="AH388">
        <f t="shared" si="458"/>
        <v>36.454801823104127</v>
      </c>
      <c r="AI388">
        <f t="shared" si="458"/>
        <v>37.345641313379978</v>
      </c>
      <c r="AJ388">
        <f t="shared" si="458"/>
        <v>38.258764606804718</v>
      </c>
      <c r="AK388">
        <f t="shared" si="458"/>
        <v>39.194303545113627</v>
      </c>
      <c r="AL388"/>
    </row>
    <row r="389" spans="1:38" ht="12" hidden="1" customHeight="1" x14ac:dyDescent="0.25">
      <c r="A389">
        <f t="shared" si="454"/>
        <v>0</v>
      </c>
      <c r="B389"/>
      <c r="C389"/>
      <c r="D389"/>
      <c r="E389">
        <f t="shared" si="437"/>
        <v>219</v>
      </c>
      <c r="F389">
        <v>0</v>
      </c>
      <c r="G389">
        <v>0</v>
      </c>
      <c r="H389">
        <v>0</v>
      </c>
      <c r="I389">
        <v>0</v>
      </c>
      <c r="J389">
        <v>0</v>
      </c>
      <c r="K389">
        <v>0</v>
      </c>
      <c r="L389"/>
      <c r="M389"/>
      <c r="N389"/>
      <c r="O389"/>
      <c r="P389">
        <f t="shared" si="418"/>
        <v>0</v>
      </c>
      <c r="Q389"/>
      <c r="R389"/>
      <c r="S389"/>
      <c r="T389"/>
      <c r="U389"/>
      <c r="V389"/>
      <c r="W389"/>
      <c r="X389"/>
      <c r="Y389"/>
      <c r="Z389"/>
      <c r="AA389"/>
      <c r="AB389"/>
      <c r="AC389"/>
      <c r="AD389"/>
      <c r="AE389"/>
      <c r="AF389"/>
      <c r="AG389"/>
      <c r="AH389"/>
      <c r="AI389"/>
      <c r="AJ389"/>
      <c r="AK389"/>
      <c r="AL389"/>
    </row>
    <row r="390" spans="1:38" ht="12" hidden="1" customHeight="1" x14ac:dyDescent="0.25">
      <c r="A390">
        <f t="shared" si="454"/>
        <v>0</v>
      </c>
      <c r="B390"/>
      <c r="C390"/>
      <c r="D390"/>
      <c r="E390">
        <f t="shared" si="437"/>
        <v>220</v>
      </c>
      <c r="F390">
        <v>0</v>
      </c>
      <c r="G390">
        <v>0</v>
      </c>
      <c r="H390">
        <v>96323.943653140625</v>
      </c>
      <c r="I390">
        <v>85017.182290551093</v>
      </c>
      <c r="J390">
        <v>217129.02045273635</v>
      </c>
      <c r="K390">
        <v>167046.73318775021</v>
      </c>
      <c r="L390"/>
      <c r="M390"/>
      <c r="N390">
        <f>SUMIF($S$5:$AB$5,N$5,S390:AB390)</f>
        <v>285.1446872169584</v>
      </c>
      <c r="O390"/>
      <c r="P390">
        <f t="shared" si="418"/>
        <v>94252.813264029726</v>
      </c>
      <c r="Q390"/>
      <c r="R390"/>
      <c r="S390">
        <f>SUM(S271,S324)-SUM(S331:S332)*S334-SUM(S278:S280)*S281-SUM(S294:S295)-S298</f>
        <v>0</v>
      </c>
      <c r="T390">
        <f>SUM(T271,T324)-SUM(T331:T332)*T334-SUM(T278:T280)*T281-SUM(T294:T295)-T298</f>
        <v>0</v>
      </c>
      <c r="U390">
        <v>173.15113456549244</v>
      </c>
      <c r="V390">
        <v>177.04730622056601</v>
      </c>
      <c r="W390">
        <f t="shared" ref="W390:AK390" si="459">SUM(W271,W324)-SUM(W331:W332)*W334-SUM(W278:W280)*W281-SUM(W294:W295)-W298</f>
        <v>285.1446872169584</v>
      </c>
      <c r="X390">
        <f t="shared" si="459"/>
        <v>292.24853778349865</v>
      </c>
      <c r="Y390">
        <f t="shared" si="459"/>
        <v>299.39681091785479</v>
      </c>
      <c r="Z390">
        <f t="shared" si="459"/>
        <v>300.55945136989766</v>
      </c>
      <c r="AA390">
        <f t="shared" si="459"/>
        <v>307.89827996989044</v>
      </c>
      <c r="AB390">
        <f t="shared" si="459"/>
        <v>315.41705862514272</v>
      </c>
      <c r="AC390">
        <f t="shared" si="459"/>
        <v>323.11649554040758</v>
      </c>
      <c r="AD390">
        <f t="shared" si="459"/>
        <v>331.00469859721176</v>
      </c>
      <c r="AE390">
        <f t="shared" si="459"/>
        <v>339.08631255346751</v>
      </c>
      <c r="AF390">
        <f t="shared" si="459"/>
        <v>347.3660967981221</v>
      </c>
      <c r="AG390">
        <f t="shared" si="459"/>
        <v>355.85295459815467</v>
      </c>
      <c r="AH390">
        <f t="shared" si="459"/>
        <v>364.54801823104123</v>
      </c>
      <c r="AI390">
        <f t="shared" si="459"/>
        <v>373.4564131337998</v>
      </c>
      <c r="AJ390">
        <f t="shared" si="459"/>
        <v>382.58764606804715</v>
      </c>
      <c r="AK390">
        <f t="shared" si="459"/>
        <v>391.94303545113621</v>
      </c>
      <c r="AL390"/>
    </row>
    <row r="391" spans="1:38" ht="12" hidden="1" customHeight="1" x14ac:dyDescent="0.25">
      <c r="A391">
        <f t="shared" si="454"/>
        <v>0</v>
      </c>
      <c r="B391"/>
      <c r="C391"/>
      <c r="D391"/>
      <c r="E391">
        <f t="shared" si="437"/>
        <v>221</v>
      </c>
      <c r="F391">
        <v>0</v>
      </c>
      <c r="G391">
        <v>0</v>
      </c>
      <c r="H391">
        <v>0</v>
      </c>
      <c r="I391">
        <v>0</v>
      </c>
      <c r="J391">
        <v>0</v>
      </c>
      <c r="K391">
        <v>0</v>
      </c>
      <c r="L391"/>
      <c r="M391"/>
      <c r="N391"/>
      <c r="O391"/>
      <c r="P391">
        <f t="shared" si="418"/>
        <v>0</v>
      </c>
      <c r="Q391"/>
      <c r="R391"/>
      <c r="S391"/>
      <c r="T391"/>
      <c r="U391"/>
      <c r="V391"/>
      <c r="W391"/>
      <c r="X391"/>
      <c r="Y391"/>
      <c r="Z391"/>
      <c r="AA391"/>
      <c r="AB391"/>
      <c r="AC391"/>
      <c r="AD391"/>
      <c r="AE391"/>
      <c r="AF391"/>
      <c r="AG391"/>
      <c r="AH391"/>
      <c r="AI391"/>
      <c r="AJ391"/>
      <c r="AK391"/>
      <c r="AL391"/>
    </row>
    <row r="392" spans="1:38" ht="12" hidden="1" customHeight="1" x14ac:dyDescent="0.25">
      <c r="A392">
        <f t="shared" si="454"/>
        <v>0</v>
      </c>
      <c r="B392"/>
      <c r="C392"/>
      <c r="D392"/>
      <c r="E392">
        <f t="shared" si="437"/>
        <v>222</v>
      </c>
      <c r="F392">
        <v>0</v>
      </c>
      <c r="G392">
        <v>0</v>
      </c>
      <c r="H392">
        <v>5369.2626799975988</v>
      </c>
      <c r="I392">
        <v>41392.265280017251</v>
      </c>
      <c r="J392">
        <v>154936.35098585943</v>
      </c>
      <c r="K392">
        <v>15078.773461521672</v>
      </c>
      <c r="L392"/>
      <c r="M392"/>
      <c r="N392">
        <f>SUMIF($S$5:$AB$5,N$5,S392:AB392)</f>
        <v>160.38761429348912</v>
      </c>
      <c r="O392"/>
      <c r="P392">
        <f t="shared" si="418"/>
        <v>36129.442067899327</v>
      </c>
      <c r="Q392"/>
      <c r="R392"/>
      <c r="S392">
        <v>0</v>
      </c>
      <c r="T392">
        <v>0</v>
      </c>
      <c r="U392">
        <v>107.97641891519648</v>
      </c>
      <c r="V392">
        <v>92.584894278730559</v>
      </c>
      <c r="W392">
        <v>160.38761429348912</v>
      </c>
      <c r="X392">
        <v>155.25897306505618</v>
      </c>
      <c r="Y392">
        <v>150.13033183662327</v>
      </c>
      <c r="Z392">
        <v>145.00169060819036</v>
      </c>
      <c r="AA392">
        <v>139.87304937975739</v>
      </c>
      <c r="AB392">
        <v>134.74440815132445</v>
      </c>
      <c r="AC392">
        <v>129.61576692289154</v>
      </c>
      <c r="AD392">
        <v>124.4871256944586</v>
      </c>
      <c r="AE392">
        <v>119.35848446602567</v>
      </c>
      <c r="AF392">
        <v>114.22984323759275</v>
      </c>
      <c r="AG392">
        <v>109.10120200915981</v>
      </c>
      <c r="AH392">
        <v>103.97256078072689</v>
      </c>
      <c r="AI392">
        <v>98.843919552293954</v>
      </c>
      <c r="AJ392">
        <v>93.715278323861028</v>
      </c>
      <c r="AK392">
        <v>88.586637095428088</v>
      </c>
      <c r="AL392"/>
    </row>
    <row r="393" spans="1:38" ht="12" hidden="1" customHeight="1" x14ac:dyDescent="0.25">
      <c r="A393">
        <f t="shared" si="454"/>
        <v>0</v>
      </c>
      <c r="B393"/>
      <c r="C393"/>
      <c r="D393"/>
      <c r="E393">
        <f t="shared" si="437"/>
        <v>223</v>
      </c>
      <c r="F393">
        <v>0</v>
      </c>
      <c r="G393">
        <v>0</v>
      </c>
      <c r="H393">
        <v>0</v>
      </c>
      <c r="I393">
        <v>0</v>
      </c>
      <c r="J393">
        <v>0</v>
      </c>
      <c r="K393">
        <v>0</v>
      </c>
      <c r="L393"/>
      <c r="M393"/>
      <c r="N393"/>
      <c r="O393"/>
      <c r="P393">
        <f t="shared" si="418"/>
        <v>0</v>
      </c>
      <c r="Q393"/>
      <c r="R393"/>
      <c r="S393"/>
      <c r="T393"/>
      <c r="U393"/>
      <c r="V393"/>
      <c r="W393"/>
      <c r="X393"/>
      <c r="Y393"/>
      <c r="Z393"/>
      <c r="AA393"/>
      <c r="AB393"/>
      <c r="AC393"/>
      <c r="AD393"/>
      <c r="AE393"/>
      <c r="AF393"/>
      <c r="AG393"/>
      <c r="AH393"/>
      <c r="AI393"/>
      <c r="AJ393"/>
      <c r="AK393"/>
      <c r="AL393"/>
    </row>
    <row r="394" spans="1:38" ht="12" hidden="1" customHeight="1" x14ac:dyDescent="0.25">
      <c r="A394">
        <f t="shared" si="454"/>
        <v>0</v>
      </c>
      <c r="B394"/>
      <c r="C394"/>
      <c r="D394"/>
      <c r="E394">
        <f t="shared" si="437"/>
        <v>224</v>
      </c>
      <c r="F394">
        <v>0</v>
      </c>
      <c r="G394">
        <v>0</v>
      </c>
      <c r="H394">
        <v>0</v>
      </c>
      <c r="I394">
        <v>0</v>
      </c>
      <c r="J394">
        <v>0</v>
      </c>
      <c r="K394">
        <v>0</v>
      </c>
      <c r="L394"/>
      <c r="M394"/>
      <c r="N394"/>
      <c r="O394"/>
      <c r="P394">
        <f t="shared" si="418"/>
        <v>0</v>
      </c>
      <c r="Q394"/>
      <c r="R394"/>
      <c r="S394"/>
      <c r="T394"/>
      <c r="U394"/>
      <c r="V394"/>
      <c r="W394"/>
      <c r="X394"/>
      <c r="Y394"/>
      <c r="Z394"/>
      <c r="AA394"/>
      <c r="AB394"/>
      <c r="AC394"/>
      <c r="AD394"/>
      <c r="AE394"/>
      <c r="AF394"/>
      <c r="AG394"/>
      <c r="AH394"/>
      <c r="AI394"/>
      <c r="AJ394"/>
      <c r="AK394"/>
      <c r="AL394"/>
    </row>
    <row r="395" spans="1:38" ht="12" hidden="1" customHeight="1" x14ac:dyDescent="0.25">
      <c r="A395">
        <f t="shared" si="454"/>
        <v>0</v>
      </c>
      <c r="B395"/>
      <c r="C395"/>
      <c r="D395"/>
      <c r="E395">
        <f t="shared" si="437"/>
        <v>225</v>
      </c>
      <c r="F395">
        <v>0</v>
      </c>
      <c r="G395">
        <v>0</v>
      </c>
      <c r="H395">
        <v>0</v>
      </c>
      <c r="I395">
        <v>0</v>
      </c>
      <c r="J395">
        <v>0</v>
      </c>
      <c r="K395">
        <v>0</v>
      </c>
      <c r="L395"/>
      <c r="M395"/>
      <c r="N395"/>
      <c r="O395"/>
      <c r="P395">
        <f t="shared" si="418"/>
        <v>0</v>
      </c>
      <c r="Q395"/>
      <c r="R395"/>
      <c r="S395"/>
      <c r="T395"/>
      <c r="U395"/>
      <c r="V395"/>
      <c r="W395"/>
      <c r="X395"/>
      <c r="Y395"/>
      <c r="Z395"/>
      <c r="AA395"/>
      <c r="AB395"/>
      <c r="AC395"/>
      <c r="AD395"/>
      <c r="AE395"/>
      <c r="AF395"/>
      <c r="AG395"/>
      <c r="AH395"/>
      <c r="AI395"/>
      <c r="AJ395"/>
      <c r="AK395"/>
      <c r="AL395"/>
    </row>
    <row r="396" spans="1:38" ht="12" hidden="1" customHeight="1" x14ac:dyDescent="0.25">
      <c r="A396">
        <f t="shared" si="454"/>
        <v>0</v>
      </c>
      <c r="B396"/>
      <c r="C396"/>
      <c r="D396"/>
      <c r="E396">
        <f t="shared" si="437"/>
        <v>226</v>
      </c>
      <c r="F396">
        <v>0</v>
      </c>
      <c r="G396">
        <v>0</v>
      </c>
      <c r="H396">
        <v>0</v>
      </c>
      <c r="I396">
        <v>0</v>
      </c>
      <c r="J396">
        <v>0</v>
      </c>
      <c r="K396">
        <v>0</v>
      </c>
      <c r="L396"/>
      <c r="M396"/>
      <c r="N396">
        <f>SUMIF($S$5:$AB$5,N$5,S396:AB396)</f>
        <v>0</v>
      </c>
      <c r="O396"/>
      <c r="P396">
        <f t="shared" si="418"/>
        <v>0</v>
      </c>
      <c r="Q396"/>
      <c r="R396"/>
      <c r="S396">
        <f>S401</f>
        <v>0</v>
      </c>
      <c r="T396">
        <f t="shared" ref="T396:AK396" si="460">T401</f>
        <v>0</v>
      </c>
      <c r="U396">
        <f t="shared" si="460"/>
        <v>0</v>
      </c>
      <c r="V396">
        <f t="shared" si="460"/>
        <v>0</v>
      </c>
      <c r="W396">
        <f t="shared" si="460"/>
        <v>0</v>
      </c>
      <c r="X396">
        <f t="shared" si="460"/>
        <v>0</v>
      </c>
      <c r="Y396">
        <f t="shared" si="460"/>
        <v>0</v>
      </c>
      <c r="Z396">
        <f t="shared" si="460"/>
        <v>0</v>
      </c>
      <c r="AA396">
        <f t="shared" si="460"/>
        <v>0</v>
      </c>
      <c r="AB396">
        <f t="shared" si="460"/>
        <v>0</v>
      </c>
      <c r="AC396">
        <f t="shared" si="460"/>
        <v>0</v>
      </c>
      <c r="AD396">
        <f t="shared" si="460"/>
        <v>0</v>
      </c>
      <c r="AE396">
        <f t="shared" si="460"/>
        <v>0</v>
      </c>
      <c r="AF396">
        <f t="shared" si="460"/>
        <v>0</v>
      </c>
      <c r="AG396">
        <f t="shared" si="460"/>
        <v>0</v>
      </c>
      <c r="AH396">
        <f t="shared" si="460"/>
        <v>0</v>
      </c>
      <c r="AI396">
        <f t="shared" si="460"/>
        <v>0</v>
      </c>
      <c r="AJ396">
        <f t="shared" si="460"/>
        <v>0</v>
      </c>
      <c r="AK396">
        <f t="shared" si="460"/>
        <v>0</v>
      </c>
      <c r="AL396"/>
    </row>
    <row r="397" spans="1:38" ht="12" hidden="1" customHeight="1" x14ac:dyDescent="0.25">
      <c r="A397">
        <f t="shared" si="454"/>
        <v>0</v>
      </c>
      <c r="B397"/>
      <c r="C397"/>
      <c r="D397"/>
      <c r="E397">
        <f t="shared" si="437"/>
        <v>227</v>
      </c>
      <c r="F397">
        <v>0</v>
      </c>
      <c r="G397">
        <v>0</v>
      </c>
      <c r="H397">
        <v>0</v>
      </c>
      <c r="I397">
        <v>0</v>
      </c>
      <c r="J397">
        <v>0</v>
      </c>
      <c r="K397">
        <v>0</v>
      </c>
      <c r="L397"/>
      <c r="M397"/>
      <c r="N397">
        <f>SUMIF($S$5:$AB$5,N$5,S397:AB397)</f>
        <v>0</v>
      </c>
      <c r="O397"/>
      <c r="P397">
        <f t="shared" si="418"/>
        <v>0</v>
      </c>
      <c r="Q397"/>
      <c r="R397"/>
      <c r="S397">
        <f>S403</f>
        <v>0</v>
      </c>
      <c r="T397">
        <f t="shared" ref="T397:AK397" si="461">T403</f>
        <v>0</v>
      </c>
      <c r="U397">
        <f t="shared" si="461"/>
        <v>0</v>
      </c>
      <c r="V397">
        <f t="shared" si="461"/>
        <v>0</v>
      </c>
      <c r="W397">
        <f t="shared" si="461"/>
        <v>0</v>
      </c>
      <c r="X397">
        <f t="shared" si="461"/>
        <v>0</v>
      </c>
      <c r="Y397">
        <f t="shared" si="461"/>
        <v>0</v>
      </c>
      <c r="Z397">
        <f t="shared" si="461"/>
        <v>0</v>
      </c>
      <c r="AA397">
        <f t="shared" si="461"/>
        <v>0</v>
      </c>
      <c r="AB397">
        <f t="shared" si="461"/>
        <v>0</v>
      </c>
      <c r="AC397">
        <f t="shared" si="461"/>
        <v>0</v>
      </c>
      <c r="AD397">
        <f t="shared" si="461"/>
        <v>0</v>
      </c>
      <c r="AE397">
        <f t="shared" si="461"/>
        <v>0</v>
      </c>
      <c r="AF397">
        <f t="shared" si="461"/>
        <v>0</v>
      </c>
      <c r="AG397">
        <f t="shared" si="461"/>
        <v>0</v>
      </c>
      <c r="AH397">
        <f t="shared" si="461"/>
        <v>0</v>
      </c>
      <c r="AI397">
        <f t="shared" si="461"/>
        <v>0</v>
      </c>
      <c r="AJ397">
        <f t="shared" si="461"/>
        <v>0</v>
      </c>
      <c r="AK397">
        <f t="shared" si="461"/>
        <v>0</v>
      </c>
      <c r="AL397"/>
    </row>
    <row r="398" spans="1:38" ht="12" hidden="1" customHeight="1" x14ac:dyDescent="0.25">
      <c r="A398">
        <f t="shared" si="454"/>
        <v>0</v>
      </c>
      <c r="B398"/>
      <c r="C398"/>
      <c r="D398"/>
      <c r="E398">
        <f t="shared" si="437"/>
        <v>228</v>
      </c>
      <c r="F398">
        <v>0</v>
      </c>
      <c r="G398">
        <v>0</v>
      </c>
      <c r="H398">
        <v>0</v>
      </c>
      <c r="I398">
        <v>0</v>
      </c>
      <c r="J398">
        <v>0</v>
      </c>
      <c r="K398">
        <v>0</v>
      </c>
      <c r="L398"/>
      <c r="M398"/>
      <c r="N398">
        <f>SUMIF($S$5:$AB$5,N$5,S398:AB398)</f>
        <v>0</v>
      </c>
      <c r="O398"/>
      <c r="P398">
        <f t="shared" si="418"/>
        <v>0</v>
      </c>
      <c r="Q398"/>
      <c r="R398"/>
      <c r="S398">
        <f>S397-S396</f>
        <v>0</v>
      </c>
      <c r="T398">
        <f t="shared" ref="T398:AK398" si="462">T397-T396</f>
        <v>0</v>
      </c>
      <c r="U398">
        <f t="shared" si="462"/>
        <v>0</v>
      </c>
      <c r="V398">
        <f t="shared" si="462"/>
        <v>0</v>
      </c>
      <c r="W398">
        <f t="shared" si="462"/>
        <v>0</v>
      </c>
      <c r="X398">
        <f t="shared" si="462"/>
        <v>0</v>
      </c>
      <c r="Y398">
        <f t="shared" si="462"/>
        <v>0</v>
      </c>
      <c r="Z398">
        <f t="shared" si="462"/>
        <v>0</v>
      </c>
      <c r="AA398">
        <f t="shared" si="462"/>
        <v>0</v>
      </c>
      <c r="AB398">
        <f t="shared" si="462"/>
        <v>0</v>
      </c>
      <c r="AC398">
        <f t="shared" si="462"/>
        <v>0</v>
      </c>
      <c r="AD398">
        <f t="shared" si="462"/>
        <v>0</v>
      </c>
      <c r="AE398">
        <f t="shared" si="462"/>
        <v>0</v>
      </c>
      <c r="AF398">
        <f t="shared" si="462"/>
        <v>0</v>
      </c>
      <c r="AG398">
        <f t="shared" si="462"/>
        <v>0</v>
      </c>
      <c r="AH398">
        <f t="shared" si="462"/>
        <v>0</v>
      </c>
      <c r="AI398">
        <f t="shared" si="462"/>
        <v>0</v>
      </c>
      <c r="AJ398">
        <f t="shared" si="462"/>
        <v>0</v>
      </c>
      <c r="AK398">
        <f t="shared" si="462"/>
        <v>0</v>
      </c>
      <c r="AL398"/>
    </row>
    <row r="399" spans="1:38" ht="12" hidden="1" customHeight="1" x14ac:dyDescent="0.25">
      <c r="A399">
        <f t="shared" si="454"/>
        <v>0</v>
      </c>
      <c r="B399"/>
      <c r="C399"/>
      <c r="D399"/>
      <c r="E399">
        <f t="shared" si="437"/>
        <v>229</v>
      </c>
      <c r="F399">
        <v>0</v>
      </c>
      <c r="G399">
        <v>0</v>
      </c>
      <c r="H399">
        <v>0</v>
      </c>
      <c r="I399">
        <v>0</v>
      </c>
      <c r="J399">
        <v>0</v>
      </c>
      <c r="K399">
        <v>0</v>
      </c>
      <c r="L399"/>
      <c r="M399"/>
      <c r="N399"/>
      <c r="O399"/>
      <c r="P399">
        <f t="shared" si="418"/>
        <v>0</v>
      </c>
      <c r="Q399"/>
      <c r="R399"/>
      <c r="S399"/>
      <c r="T399"/>
      <c r="U399"/>
      <c r="V399"/>
      <c r="W399"/>
      <c r="X399"/>
      <c r="Y399"/>
      <c r="Z399"/>
      <c r="AA399"/>
      <c r="AB399"/>
      <c r="AC399"/>
      <c r="AD399"/>
      <c r="AE399"/>
      <c r="AF399"/>
      <c r="AG399"/>
      <c r="AH399"/>
      <c r="AI399"/>
      <c r="AJ399"/>
      <c r="AK399"/>
      <c r="AL399"/>
    </row>
    <row r="400" spans="1:38" ht="12" hidden="1" customHeight="1" x14ac:dyDescent="0.25">
      <c r="A400">
        <f t="shared" si="454"/>
        <v>0</v>
      </c>
      <c r="B400"/>
      <c r="C400"/>
      <c r="D400"/>
      <c r="E400">
        <f t="shared" si="437"/>
        <v>230</v>
      </c>
      <c r="F400">
        <v>0</v>
      </c>
      <c r="G400">
        <v>0</v>
      </c>
      <c r="H400">
        <v>0</v>
      </c>
      <c r="I400">
        <v>0</v>
      </c>
      <c r="J400">
        <v>0</v>
      </c>
      <c r="K400">
        <v>0</v>
      </c>
      <c r="L400"/>
      <c r="M400"/>
      <c r="N400"/>
      <c r="O400"/>
      <c r="P400">
        <f t="shared" si="418"/>
        <v>0</v>
      </c>
      <c r="Q400"/>
      <c r="R400"/>
      <c r="S400"/>
      <c r="T400"/>
      <c r="U400"/>
      <c r="V400"/>
      <c r="W400"/>
      <c r="X400"/>
      <c r="Y400"/>
      <c r="Z400"/>
      <c r="AA400"/>
      <c r="AB400"/>
      <c r="AC400"/>
      <c r="AD400"/>
      <c r="AE400"/>
      <c r="AF400"/>
      <c r="AG400"/>
      <c r="AH400"/>
      <c r="AI400"/>
      <c r="AJ400"/>
      <c r="AK400"/>
      <c r="AL400"/>
    </row>
    <row r="401" spans="1:38" ht="12" hidden="1" customHeight="1" x14ac:dyDescent="0.25">
      <c r="A401">
        <f t="shared" si="454"/>
        <v>0</v>
      </c>
      <c r="B401"/>
      <c r="C401"/>
      <c r="D401"/>
      <c r="E401">
        <f t="shared" si="437"/>
        <v>231</v>
      </c>
      <c r="F401">
        <v>0</v>
      </c>
      <c r="G401">
        <v>0</v>
      </c>
      <c r="H401">
        <v>0</v>
      </c>
      <c r="I401">
        <v>0</v>
      </c>
      <c r="J401">
        <v>0</v>
      </c>
      <c r="K401">
        <v>0</v>
      </c>
      <c r="L401"/>
      <c r="M401"/>
      <c r="N401">
        <f>SUMIF($S$5:$AB$5,N$5,S401:AB401)</f>
        <v>0</v>
      </c>
      <c r="O401"/>
      <c r="P401">
        <f t="shared" si="418"/>
        <v>0</v>
      </c>
      <c r="Q401"/>
      <c r="R401"/>
      <c r="S401"/>
      <c r="T401"/>
      <c r="U401"/>
      <c r="V401"/>
      <c r="W401">
        <v>0</v>
      </c>
      <c r="X401">
        <v>0</v>
      </c>
      <c r="Y401">
        <v>0</v>
      </c>
      <c r="Z401">
        <v>0</v>
      </c>
      <c r="AA401">
        <v>0</v>
      </c>
      <c r="AB401">
        <v>0</v>
      </c>
      <c r="AC401">
        <v>0</v>
      </c>
      <c r="AD401">
        <v>0</v>
      </c>
      <c r="AE401">
        <v>0</v>
      </c>
      <c r="AF401">
        <v>0</v>
      </c>
      <c r="AG401">
        <v>0</v>
      </c>
      <c r="AH401">
        <v>0</v>
      </c>
      <c r="AI401">
        <v>0</v>
      </c>
      <c r="AJ401">
        <v>0</v>
      </c>
      <c r="AK401">
        <v>0</v>
      </c>
      <c r="AL401"/>
    </row>
    <row r="402" spans="1:38" ht="12" hidden="1" customHeight="1" x14ac:dyDescent="0.25">
      <c r="A402">
        <f t="shared" si="454"/>
        <v>0</v>
      </c>
      <c r="B402"/>
      <c r="C402"/>
      <c r="D402"/>
      <c r="E402">
        <f t="shared" si="437"/>
        <v>232</v>
      </c>
      <c r="F402">
        <v>0</v>
      </c>
      <c r="G402">
        <v>0</v>
      </c>
      <c r="H402">
        <v>0</v>
      </c>
      <c r="I402">
        <v>0</v>
      </c>
      <c r="J402">
        <v>0</v>
      </c>
      <c r="K402">
        <v>0</v>
      </c>
      <c r="L402"/>
      <c r="M402"/>
      <c r="N402"/>
      <c r="O402"/>
      <c r="P402">
        <f t="shared" si="418"/>
        <v>0</v>
      </c>
      <c r="Q402"/>
      <c r="R402"/>
      <c r="S402"/>
      <c r="T402"/>
      <c r="U402"/>
      <c r="V402"/>
      <c r="W402"/>
      <c r="X402"/>
      <c r="Y402"/>
      <c r="Z402"/>
      <c r="AA402"/>
      <c r="AB402"/>
      <c r="AC402"/>
      <c r="AD402"/>
      <c r="AE402"/>
      <c r="AF402"/>
      <c r="AG402"/>
      <c r="AH402"/>
      <c r="AI402"/>
      <c r="AJ402"/>
      <c r="AK402"/>
      <c r="AL402"/>
    </row>
    <row r="403" spans="1:38" ht="12" hidden="1" customHeight="1" x14ac:dyDescent="0.25">
      <c r="A403">
        <f t="shared" si="454"/>
        <v>0</v>
      </c>
      <c r="B403"/>
      <c r="C403"/>
      <c r="D403"/>
      <c r="E403">
        <f t="shared" si="437"/>
        <v>233</v>
      </c>
      <c r="F403">
        <v>0</v>
      </c>
      <c r="G403">
        <v>0</v>
      </c>
      <c r="H403">
        <v>0</v>
      </c>
      <c r="I403">
        <v>0</v>
      </c>
      <c r="J403">
        <v>0</v>
      </c>
      <c r="K403">
        <v>0</v>
      </c>
      <c r="L403"/>
      <c r="M403"/>
      <c r="N403">
        <f>SUMIF($S$5:$AB$5,N$5,S403:AB403)</f>
        <v>0</v>
      </c>
      <c r="O403"/>
      <c r="P403">
        <f t="shared" si="418"/>
        <v>0</v>
      </c>
      <c r="Q403"/>
      <c r="R403"/>
      <c r="S403"/>
      <c r="T403"/>
      <c r="U403"/>
      <c r="V403"/>
      <c r="W403">
        <f t="shared" ref="W403:AK403" si="463">SUM(W405,W418)*W425</f>
        <v>0</v>
      </c>
      <c r="X403">
        <f t="shared" si="463"/>
        <v>0</v>
      </c>
      <c r="Y403">
        <f t="shared" si="463"/>
        <v>0</v>
      </c>
      <c r="Z403">
        <f t="shared" si="463"/>
        <v>0</v>
      </c>
      <c r="AA403">
        <f t="shared" si="463"/>
        <v>0</v>
      </c>
      <c r="AB403">
        <f t="shared" si="463"/>
        <v>0</v>
      </c>
      <c r="AC403">
        <f t="shared" si="463"/>
        <v>0</v>
      </c>
      <c r="AD403">
        <f t="shared" si="463"/>
        <v>0</v>
      </c>
      <c r="AE403">
        <f t="shared" si="463"/>
        <v>0</v>
      </c>
      <c r="AF403">
        <f t="shared" si="463"/>
        <v>0</v>
      </c>
      <c r="AG403">
        <f t="shared" si="463"/>
        <v>0</v>
      </c>
      <c r="AH403">
        <f t="shared" si="463"/>
        <v>0</v>
      </c>
      <c r="AI403">
        <f t="shared" si="463"/>
        <v>0</v>
      </c>
      <c r="AJ403">
        <f t="shared" si="463"/>
        <v>0</v>
      </c>
      <c r="AK403">
        <f t="shared" si="463"/>
        <v>0</v>
      </c>
      <c r="AL403"/>
    </row>
    <row r="404" spans="1:38" ht="12" hidden="1" customHeight="1" x14ac:dyDescent="0.25">
      <c r="A404">
        <f t="shared" si="454"/>
        <v>0</v>
      </c>
      <c r="B404"/>
      <c r="C404"/>
      <c r="D404"/>
      <c r="E404">
        <f t="shared" si="437"/>
        <v>234</v>
      </c>
      <c r="F404">
        <v>0</v>
      </c>
      <c r="G404">
        <v>0</v>
      </c>
      <c r="H404">
        <v>0</v>
      </c>
      <c r="I404">
        <v>0</v>
      </c>
      <c r="J404">
        <v>0</v>
      </c>
      <c r="K404">
        <v>0</v>
      </c>
      <c r="L404"/>
      <c r="M404"/>
      <c r="N404"/>
      <c r="O404"/>
      <c r="P404">
        <f t="shared" si="418"/>
        <v>0</v>
      </c>
      <c r="Q404"/>
      <c r="R404"/>
      <c r="S404"/>
      <c r="T404"/>
      <c r="U404"/>
      <c r="V404"/>
      <c r="W404"/>
      <c r="X404"/>
      <c r="Y404"/>
      <c r="Z404"/>
      <c r="AA404"/>
      <c r="AB404"/>
      <c r="AC404"/>
      <c r="AD404"/>
      <c r="AE404"/>
      <c r="AF404"/>
      <c r="AG404"/>
      <c r="AH404"/>
      <c r="AI404"/>
      <c r="AJ404"/>
      <c r="AK404"/>
      <c r="AL404"/>
    </row>
    <row r="405" spans="1:38" ht="12" hidden="1" customHeight="1" x14ac:dyDescent="0.25">
      <c r="A405">
        <f t="shared" si="454"/>
        <v>0</v>
      </c>
      <c r="B405"/>
      <c r="C405"/>
      <c r="D405"/>
      <c r="E405">
        <f t="shared" si="437"/>
        <v>235</v>
      </c>
      <c r="F405">
        <v>0</v>
      </c>
      <c r="G405">
        <v>0</v>
      </c>
      <c r="H405">
        <v>0</v>
      </c>
      <c r="I405">
        <v>0</v>
      </c>
      <c r="J405">
        <v>25081.294139865502</v>
      </c>
      <c r="K405">
        <v>4836.3538469688374</v>
      </c>
      <c r="L405"/>
      <c r="M405"/>
      <c r="N405">
        <f>SUMIF($S$5:$AB$5,N$5,S405:AB405)</f>
        <v>48.089845439999998</v>
      </c>
      <c r="O405"/>
      <c r="P405">
        <f t="shared" si="418"/>
        <v>4986.2746644723893</v>
      </c>
      <c r="Q405"/>
      <c r="R405"/>
      <c r="S405"/>
      <c r="T405"/>
      <c r="U405"/>
      <c r="V405"/>
      <c r="W405">
        <f>W407+W414+W416</f>
        <v>48.089845439999998</v>
      </c>
      <c r="X405">
        <f t="shared" ref="X405:AK405" si="464">X407+X414+X416</f>
        <v>48.089845439999998</v>
      </c>
      <c r="Y405">
        <f t="shared" si="464"/>
        <v>48.220885440000004</v>
      </c>
      <c r="Z405">
        <f t="shared" si="464"/>
        <v>48.089845439999998</v>
      </c>
      <c r="AA405">
        <f t="shared" si="464"/>
        <v>48.089845439999998</v>
      </c>
      <c r="AB405">
        <f t="shared" si="464"/>
        <v>48.089845439999998</v>
      </c>
      <c r="AC405">
        <f t="shared" si="464"/>
        <v>48.220885440000004</v>
      </c>
      <c r="AD405">
        <f t="shared" si="464"/>
        <v>48.089845439999998</v>
      </c>
      <c r="AE405">
        <f t="shared" si="464"/>
        <v>48.089845439999998</v>
      </c>
      <c r="AF405">
        <f t="shared" si="464"/>
        <v>48.089845439999998</v>
      </c>
      <c r="AG405">
        <f t="shared" si="464"/>
        <v>48.220885440000004</v>
      </c>
      <c r="AH405">
        <f t="shared" si="464"/>
        <v>48.089845439999998</v>
      </c>
      <c r="AI405">
        <f t="shared" si="464"/>
        <v>48.089845439999998</v>
      </c>
      <c r="AJ405">
        <f t="shared" si="464"/>
        <v>48.089845439999998</v>
      </c>
      <c r="AK405">
        <f t="shared" si="464"/>
        <v>48.220885440000004</v>
      </c>
      <c r="AL405"/>
    </row>
    <row r="406" spans="1:38" ht="12" hidden="1" customHeight="1" x14ac:dyDescent="0.25">
      <c r="A406">
        <f t="shared" si="454"/>
        <v>0</v>
      </c>
      <c r="B406"/>
      <c r="C406"/>
      <c r="D406"/>
      <c r="E406">
        <f t="shared" si="437"/>
        <v>236</v>
      </c>
      <c r="F406">
        <v>0</v>
      </c>
      <c r="G406">
        <v>0</v>
      </c>
      <c r="H406">
        <v>0</v>
      </c>
      <c r="I406">
        <v>0</v>
      </c>
      <c r="J406">
        <v>0</v>
      </c>
      <c r="K406">
        <v>0</v>
      </c>
      <c r="L406"/>
      <c r="M406"/>
      <c r="N406"/>
      <c r="O406"/>
      <c r="P406">
        <f t="shared" si="418"/>
        <v>0</v>
      </c>
      <c r="Q406"/>
      <c r="R406"/>
      <c r="S406"/>
      <c r="T406"/>
      <c r="U406"/>
      <c r="V406"/>
      <c r="W406"/>
      <c r="X406"/>
      <c r="Y406"/>
      <c r="Z406"/>
      <c r="AA406"/>
      <c r="AB406"/>
      <c r="AC406"/>
      <c r="AD406"/>
      <c r="AE406"/>
      <c r="AF406"/>
      <c r="AG406"/>
      <c r="AH406"/>
      <c r="AI406"/>
      <c r="AJ406"/>
      <c r="AK406"/>
      <c r="AL406"/>
    </row>
    <row r="407" spans="1:38" ht="12" hidden="1" customHeight="1" x14ac:dyDescent="0.25">
      <c r="A407">
        <f t="shared" si="454"/>
        <v>0</v>
      </c>
      <c r="B407"/>
      <c r="C407"/>
      <c r="D407"/>
      <c r="E407">
        <f t="shared" si="437"/>
        <v>237</v>
      </c>
      <c r="F407">
        <v>0</v>
      </c>
      <c r="G407">
        <v>0</v>
      </c>
      <c r="H407">
        <v>0</v>
      </c>
      <c r="I407">
        <v>0</v>
      </c>
      <c r="J407">
        <v>18451.695086232743</v>
      </c>
      <c r="K407">
        <v>35170.669502831784</v>
      </c>
      <c r="L407"/>
      <c r="M407"/>
      <c r="N407">
        <f>SUMIF($S$5:$AB$5,N$5,S407:AB407)</f>
        <v>42.704999999999998</v>
      </c>
      <c r="O407"/>
      <c r="P407">
        <f t="shared" si="418"/>
        <v>8937.0607648440873</v>
      </c>
      <c r="Q407"/>
      <c r="R407"/>
      <c r="S407"/>
      <c r="T407"/>
      <c r="U407"/>
      <c r="V407"/>
      <c r="W407">
        <f>W410*W411*W412/10^6</f>
        <v>42.704999999999998</v>
      </c>
      <c r="X407">
        <f>X410*X411*X412/10^6</f>
        <v>42.704999999999998</v>
      </c>
      <c r="Y407">
        <f t="shared" ref="Y407:AK407" si="465">Y410*Y411*Y412/10^6</f>
        <v>42.822000000000003</v>
      </c>
      <c r="Z407">
        <f t="shared" si="465"/>
        <v>42.704999999999998</v>
      </c>
      <c r="AA407">
        <f t="shared" si="465"/>
        <v>42.704999999999998</v>
      </c>
      <c r="AB407">
        <f t="shared" si="465"/>
        <v>42.704999999999998</v>
      </c>
      <c r="AC407">
        <f t="shared" si="465"/>
        <v>42.822000000000003</v>
      </c>
      <c r="AD407">
        <f t="shared" si="465"/>
        <v>42.704999999999998</v>
      </c>
      <c r="AE407">
        <f t="shared" si="465"/>
        <v>42.704999999999998</v>
      </c>
      <c r="AF407">
        <f t="shared" si="465"/>
        <v>42.704999999999998</v>
      </c>
      <c r="AG407">
        <f t="shared" si="465"/>
        <v>42.822000000000003</v>
      </c>
      <c r="AH407">
        <f t="shared" si="465"/>
        <v>42.704999999999998</v>
      </c>
      <c r="AI407">
        <f t="shared" si="465"/>
        <v>42.704999999999998</v>
      </c>
      <c r="AJ407">
        <f t="shared" si="465"/>
        <v>42.704999999999998</v>
      </c>
      <c r="AK407">
        <f t="shared" si="465"/>
        <v>42.822000000000003</v>
      </c>
      <c r="AL407"/>
    </row>
    <row r="408" spans="1:38" ht="12" hidden="1" customHeight="1" x14ac:dyDescent="0.25">
      <c r="A408">
        <f t="shared" si="454"/>
        <v>0</v>
      </c>
      <c r="B408"/>
      <c r="C408"/>
      <c r="D408"/>
      <c r="E408">
        <f t="shared" si="437"/>
        <v>238</v>
      </c>
      <c r="F408">
        <v>0</v>
      </c>
      <c r="G408">
        <v>0</v>
      </c>
      <c r="H408">
        <v>0</v>
      </c>
      <c r="I408">
        <v>0</v>
      </c>
      <c r="J408">
        <v>0</v>
      </c>
      <c r="K408">
        <v>0</v>
      </c>
      <c r="L408"/>
      <c r="M408"/>
      <c r="N408"/>
      <c r="O408"/>
      <c r="P408">
        <f t="shared" si="418"/>
        <v>0</v>
      </c>
      <c r="Q408"/>
      <c r="R408"/>
      <c r="S408"/>
      <c r="T408"/>
      <c r="U408"/>
      <c r="V408"/>
      <c r="W408"/>
      <c r="X408"/>
      <c r="Y408"/>
      <c r="Z408"/>
      <c r="AA408"/>
      <c r="AB408"/>
      <c r="AC408"/>
      <c r="AD408"/>
      <c r="AE408"/>
      <c r="AF408"/>
      <c r="AG408"/>
      <c r="AH408"/>
      <c r="AI408"/>
      <c r="AJ408"/>
      <c r="AK408"/>
      <c r="AL408"/>
    </row>
    <row r="409" spans="1:38" ht="12" hidden="1" customHeight="1" x14ac:dyDescent="0.25">
      <c r="A409">
        <f t="shared" si="454"/>
        <v>0</v>
      </c>
      <c r="B409"/>
      <c r="C409"/>
      <c r="D409"/>
      <c r="E409">
        <f t="shared" si="437"/>
        <v>239</v>
      </c>
      <c r="F409">
        <v>0</v>
      </c>
      <c r="G409">
        <v>0</v>
      </c>
      <c r="H409">
        <v>0</v>
      </c>
      <c r="I409">
        <v>0</v>
      </c>
      <c r="J409">
        <v>0</v>
      </c>
      <c r="K409">
        <v>0</v>
      </c>
      <c r="L409"/>
      <c r="M409"/>
      <c r="N409"/>
      <c r="O409"/>
      <c r="P409">
        <f t="shared" si="418"/>
        <v>0</v>
      </c>
      <c r="Q409"/>
      <c r="R409"/>
      <c r="S409"/>
      <c r="T409"/>
      <c r="U409"/>
      <c r="V409"/>
      <c r="W409"/>
      <c r="X409"/>
      <c r="Y409"/>
      <c r="Z409"/>
      <c r="AA409"/>
      <c r="AB409"/>
      <c r="AC409"/>
      <c r="AD409"/>
      <c r="AE409"/>
      <c r="AF409"/>
      <c r="AG409"/>
      <c r="AH409"/>
      <c r="AI409"/>
      <c r="AJ409"/>
      <c r="AK409"/>
      <c r="AL409"/>
    </row>
    <row r="410" spans="1:38" ht="12" hidden="1" customHeight="1" x14ac:dyDescent="0.25">
      <c r="A410">
        <f t="shared" si="454"/>
        <v>0</v>
      </c>
      <c r="B410"/>
      <c r="C410"/>
      <c r="D410"/>
      <c r="E410">
        <f t="shared" si="437"/>
        <v>240</v>
      </c>
      <c r="F410">
        <v>0</v>
      </c>
      <c r="G410">
        <v>0</v>
      </c>
      <c r="H410">
        <v>0</v>
      </c>
      <c r="I410">
        <v>0</v>
      </c>
      <c r="J410">
        <v>23250989.108092405</v>
      </c>
      <c r="K410">
        <v>22033072.738010991</v>
      </c>
      <c r="L410"/>
      <c r="M410"/>
      <c r="N410">
        <f>SUMIF($S$5:$AB$5,N$5,S410:AB410)</f>
        <v>30000</v>
      </c>
      <c r="O410"/>
      <c r="P410">
        <f t="shared" si="418"/>
        <v>7547343.641017233</v>
      </c>
      <c r="Q410"/>
      <c r="R410"/>
      <c r="S410"/>
      <c r="T410"/>
      <c r="U410"/>
      <c r="V410"/>
      <c r="W410">
        <v>30000</v>
      </c>
      <c r="X410">
        <v>30000</v>
      </c>
      <c r="Y410">
        <v>30000</v>
      </c>
      <c r="Z410">
        <v>30000</v>
      </c>
      <c r="AA410">
        <v>30000</v>
      </c>
      <c r="AB410">
        <v>30000</v>
      </c>
      <c r="AC410">
        <v>30000</v>
      </c>
      <c r="AD410">
        <v>30000</v>
      </c>
      <c r="AE410">
        <v>30000</v>
      </c>
      <c r="AF410">
        <v>30000</v>
      </c>
      <c r="AG410">
        <v>30000</v>
      </c>
      <c r="AH410">
        <v>30000</v>
      </c>
      <c r="AI410">
        <v>30000</v>
      </c>
      <c r="AJ410">
        <v>30000</v>
      </c>
      <c r="AK410">
        <v>30000</v>
      </c>
      <c r="AL410"/>
    </row>
    <row r="411" spans="1:38" ht="12" hidden="1" customHeight="1" x14ac:dyDescent="0.25">
      <c r="A411">
        <f t="shared" si="454"/>
        <v>0</v>
      </c>
      <c r="B411"/>
      <c r="C411"/>
      <c r="D411"/>
      <c r="E411">
        <f t="shared" si="437"/>
        <v>241</v>
      </c>
      <c r="F411">
        <v>0</v>
      </c>
      <c r="G411">
        <v>0</v>
      </c>
      <c r="H411">
        <v>0</v>
      </c>
      <c r="I411">
        <v>0</v>
      </c>
      <c r="J411">
        <v>178311.81181300548</v>
      </c>
      <c r="K411">
        <v>124761.86451634932</v>
      </c>
      <c r="L411"/>
      <c r="M411"/>
      <c r="N411">
        <f>SUMIF($S$5:$AB$5,N$5,S411:AB411)</f>
        <v>365</v>
      </c>
      <c r="O411"/>
      <c r="P411">
        <f t="shared" si="418"/>
        <v>50512.279388225805</v>
      </c>
      <c r="Q411"/>
      <c r="R411"/>
      <c r="S411"/>
      <c r="T411"/>
      <c r="U411"/>
      <c r="V411"/>
      <c r="W411">
        <v>365</v>
      </c>
      <c r="X411">
        <v>365</v>
      </c>
      <c r="Y411">
        <v>366</v>
      </c>
      <c r="Z411">
        <v>365</v>
      </c>
      <c r="AA411">
        <v>365</v>
      </c>
      <c r="AB411">
        <v>365</v>
      </c>
      <c r="AC411">
        <v>366</v>
      </c>
      <c r="AD411">
        <v>365</v>
      </c>
      <c r="AE411">
        <v>365</v>
      </c>
      <c r="AF411">
        <v>365</v>
      </c>
      <c r="AG411">
        <v>366</v>
      </c>
      <c r="AH411">
        <v>365</v>
      </c>
      <c r="AI411">
        <v>365</v>
      </c>
      <c r="AJ411">
        <v>365</v>
      </c>
      <c r="AK411">
        <v>366</v>
      </c>
      <c r="AL411"/>
    </row>
    <row r="412" spans="1:38" ht="12" hidden="1" customHeight="1" x14ac:dyDescent="0.25">
      <c r="A412">
        <f t="shared" si="454"/>
        <v>0</v>
      </c>
      <c r="B412"/>
      <c r="C412"/>
      <c r="D412"/>
      <c r="E412">
        <f t="shared" si="437"/>
        <v>242</v>
      </c>
      <c r="F412">
        <v>0</v>
      </c>
      <c r="G412">
        <v>0</v>
      </c>
      <c r="H412">
        <v>0</v>
      </c>
      <c r="I412">
        <v>0</v>
      </c>
      <c r="J412">
        <v>426.80607299943648</v>
      </c>
      <c r="K412">
        <v>2424.4732446011103</v>
      </c>
      <c r="L412"/>
      <c r="M412"/>
      <c r="N412">
        <f>SUMIF($S$5:$AB$5,N$5,S412:AB412)</f>
        <v>3.9</v>
      </c>
      <c r="O412"/>
      <c r="P412">
        <f t="shared" si="418"/>
        <v>475.21321960009112</v>
      </c>
      <c r="Q412"/>
      <c r="R412"/>
      <c r="S412"/>
      <c r="T412"/>
      <c r="U412"/>
      <c r="V412"/>
      <c r="W412">
        <f t="shared" ref="W412:AK412" si="466">W$85</f>
        <v>3.9</v>
      </c>
      <c r="X412">
        <f t="shared" si="466"/>
        <v>3.9</v>
      </c>
      <c r="Y412">
        <f t="shared" si="466"/>
        <v>3.9</v>
      </c>
      <c r="Z412">
        <f t="shared" si="466"/>
        <v>3.9</v>
      </c>
      <c r="AA412">
        <f t="shared" si="466"/>
        <v>3.9</v>
      </c>
      <c r="AB412">
        <f t="shared" si="466"/>
        <v>3.9</v>
      </c>
      <c r="AC412">
        <f t="shared" si="466"/>
        <v>3.9</v>
      </c>
      <c r="AD412">
        <f t="shared" si="466"/>
        <v>3.9</v>
      </c>
      <c r="AE412">
        <f t="shared" si="466"/>
        <v>3.9</v>
      </c>
      <c r="AF412">
        <f t="shared" si="466"/>
        <v>3.9</v>
      </c>
      <c r="AG412">
        <f t="shared" si="466"/>
        <v>3.9</v>
      </c>
      <c r="AH412">
        <f t="shared" si="466"/>
        <v>3.9</v>
      </c>
      <c r="AI412">
        <f t="shared" si="466"/>
        <v>3.9</v>
      </c>
      <c r="AJ412">
        <f t="shared" si="466"/>
        <v>3.9</v>
      </c>
      <c r="AK412">
        <f t="shared" si="466"/>
        <v>3.9</v>
      </c>
      <c r="AL412"/>
    </row>
    <row r="413" spans="1:38" ht="12" hidden="1" customHeight="1" x14ac:dyDescent="0.25">
      <c r="A413">
        <f t="shared" si="454"/>
        <v>0</v>
      </c>
      <c r="B413"/>
      <c r="C413"/>
      <c r="D413"/>
      <c r="E413">
        <f t="shared" si="437"/>
        <v>243</v>
      </c>
      <c r="F413">
        <v>0</v>
      </c>
      <c r="G413">
        <v>0</v>
      </c>
      <c r="H413">
        <v>0</v>
      </c>
      <c r="I413">
        <v>0</v>
      </c>
      <c r="J413">
        <v>0</v>
      </c>
      <c r="K413">
        <v>0</v>
      </c>
      <c r="L413"/>
      <c r="M413"/>
      <c r="N413"/>
      <c r="O413"/>
      <c r="P413">
        <f t="shared" si="418"/>
        <v>0</v>
      </c>
      <c r="Q413"/>
      <c r="R413"/>
      <c r="S413"/>
      <c r="T413"/>
      <c r="U413"/>
      <c r="V413"/>
      <c r="W413"/>
      <c r="X413"/>
      <c r="Y413"/>
      <c r="Z413"/>
      <c r="AA413"/>
      <c r="AB413"/>
      <c r="AC413"/>
      <c r="AD413"/>
      <c r="AE413"/>
      <c r="AF413"/>
      <c r="AG413"/>
      <c r="AH413"/>
      <c r="AI413"/>
      <c r="AJ413"/>
      <c r="AK413"/>
      <c r="AL413"/>
    </row>
    <row r="414" spans="1:38" ht="12" hidden="1" customHeight="1" x14ac:dyDescent="0.25">
      <c r="A414">
        <f t="shared" ref="A414:A445" si="467">IF($A$1=$C$1,$C414,$B414)</f>
        <v>0</v>
      </c>
      <c r="B414"/>
      <c r="C414"/>
      <c r="D414"/>
      <c r="E414">
        <f t="shared" si="437"/>
        <v>244</v>
      </c>
      <c r="F414">
        <v>0</v>
      </c>
      <c r="G414">
        <v>0</v>
      </c>
      <c r="H414">
        <v>0</v>
      </c>
      <c r="I414">
        <v>0</v>
      </c>
      <c r="J414">
        <v>52.186511413974962</v>
      </c>
      <c r="K414">
        <v>59.411615930927582</v>
      </c>
      <c r="L414"/>
      <c r="M414"/>
      <c r="N414">
        <f>SUMIF($S$5:$AB$5,N$5,S414:AB414)</f>
        <v>0.23236199999999999</v>
      </c>
      <c r="O414"/>
      <c r="P414">
        <f t="shared" si="418"/>
        <v>18.599687890817091</v>
      </c>
      <c r="Q414"/>
      <c r="R414"/>
      <c r="S414"/>
      <c r="T414"/>
      <c r="U414"/>
      <c r="V414"/>
      <c r="W414">
        <f>-W421*W423</f>
        <v>0.23236199999999999</v>
      </c>
      <c r="X414">
        <f t="shared" ref="X414:AK414" si="468">-X421*X423</f>
        <v>0.23236199999999999</v>
      </c>
      <c r="Y414">
        <f t="shared" si="468"/>
        <v>0.23236199999999999</v>
      </c>
      <c r="Z414">
        <f t="shared" si="468"/>
        <v>0.23236199999999999</v>
      </c>
      <c r="AA414">
        <f t="shared" si="468"/>
        <v>0.23236199999999999</v>
      </c>
      <c r="AB414">
        <f t="shared" si="468"/>
        <v>0.23236199999999999</v>
      </c>
      <c r="AC414">
        <f t="shared" si="468"/>
        <v>0.23236199999999999</v>
      </c>
      <c r="AD414">
        <f t="shared" si="468"/>
        <v>0.23236199999999999</v>
      </c>
      <c r="AE414">
        <f t="shared" si="468"/>
        <v>0.23236199999999999</v>
      </c>
      <c r="AF414">
        <f t="shared" si="468"/>
        <v>0.23236199999999999</v>
      </c>
      <c r="AG414">
        <f t="shared" si="468"/>
        <v>0.23236199999999999</v>
      </c>
      <c r="AH414">
        <f t="shared" si="468"/>
        <v>0.23236199999999999</v>
      </c>
      <c r="AI414">
        <f t="shared" si="468"/>
        <v>0.23236199999999999</v>
      </c>
      <c r="AJ414">
        <f t="shared" si="468"/>
        <v>0.23236199999999999</v>
      </c>
      <c r="AK414">
        <f t="shared" si="468"/>
        <v>0.23236199999999999</v>
      </c>
      <c r="AL414"/>
    </row>
    <row r="415" spans="1:38" ht="12" hidden="1" customHeight="1" x14ac:dyDescent="0.25">
      <c r="A415">
        <f t="shared" si="467"/>
        <v>0</v>
      </c>
      <c r="B415"/>
      <c r="C415"/>
      <c r="D415"/>
      <c r="E415">
        <f t="shared" si="437"/>
        <v>245</v>
      </c>
      <c r="F415">
        <v>0</v>
      </c>
      <c r="G415">
        <v>0</v>
      </c>
      <c r="H415">
        <v>0</v>
      </c>
      <c r="I415">
        <v>0</v>
      </c>
      <c r="J415">
        <v>0</v>
      </c>
      <c r="K415">
        <v>0</v>
      </c>
      <c r="L415"/>
      <c r="M415"/>
      <c r="N415"/>
      <c r="O415"/>
      <c r="P415">
        <f t="shared" si="418"/>
        <v>0</v>
      </c>
      <c r="Q415"/>
      <c r="R415"/>
      <c r="S415"/>
      <c r="T415"/>
      <c r="U415"/>
      <c r="V415"/>
      <c r="W415"/>
      <c r="X415"/>
      <c r="Y415"/>
      <c r="Z415"/>
      <c r="AA415"/>
      <c r="AB415"/>
      <c r="AC415"/>
      <c r="AD415"/>
      <c r="AE415"/>
      <c r="AF415"/>
      <c r="AG415"/>
      <c r="AH415"/>
      <c r="AI415"/>
      <c r="AJ415"/>
      <c r="AK415"/>
      <c r="AL415"/>
    </row>
    <row r="416" spans="1:38" ht="12" hidden="1" customHeight="1" x14ac:dyDescent="0.25">
      <c r="A416">
        <f t="shared" si="467"/>
        <v>0</v>
      </c>
      <c r="B416"/>
      <c r="C416"/>
      <c r="D416"/>
      <c r="E416">
        <f t="shared" si="437"/>
        <v>246</v>
      </c>
      <c r="F416">
        <v>0</v>
      </c>
      <c r="G416">
        <v>0</v>
      </c>
      <c r="H416">
        <v>0</v>
      </c>
      <c r="I416">
        <v>0</v>
      </c>
      <c r="J416">
        <v>1811.7205884561349</v>
      </c>
      <c r="K416">
        <v>3012.3706262224687</v>
      </c>
      <c r="L416"/>
      <c r="M416"/>
      <c r="N416">
        <f>SUMIF($S$5:$AB$5,N$5,S416:AB416)</f>
        <v>5.1524834400000001</v>
      </c>
      <c r="O416"/>
      <c r="P416">
        <f t="shared" si="418"/>
        <v>804.01520244643382</v>
      </c>
      <c r="Q416"/>
      <c r="R416"/>
      <c r="S416"/>
      <c r="T416"/>
      <c r="U416"/>
      <c r="V416"/>
      <c r="W416">
        <f>12%*(W414+W407)</f>
        <v>5.1524834400000001</v>
      </c>
      <c r="X416">
        <f t="shared" ref="X416:AK416" si="469">12%*(X414+X407)</f>
        <v>5.1524834400000001</v>
      </c>
      <c r="Y416">
        <f t="shared" si="469"/>
        <v>5.1665234400000006</v>
      </c>
      <c r="Z416">
        <f t="shared" si="469"/>
        <v>5.1524834400000001</v>
      </c>
      <c r="AA416">
        <f t="shared" si="469"/>
        <v>5.1524834400000001</v>
      </c>
      <c r="AB416">
        <f t="shared" si="469"/>
        <v>5.1524834400000001</v>
      </c>
      <c r="AC416">
        <f t="shared" si="469"/>
        <v>5.1665234400000006</v>
      </c>
      <c r="AD416">
        <f t="shared" si="469"/>
        <v>5.1524834400000001</v>
      </c>
      <c r="AE416">
        <f t="shared" si="469"/>
        <v>5.1524834400000001</v>
      </c>
      <c r="AF416">
        <f t="shared" si="469"/>
        <v>5.1524834400000001</v>
      </c>
      <c r="AG416">
        <f t="shared" si="469"/>
        <v>5.1665234400000006</v>
      </c>
      <c r="AH416">
        <f t="shared" si="469"/>
        <v>5.1524834400000001</v>
      </c>
      <c r="AI416">
        <f t="shared" si="469"/>
        <v>5.1524834400000001</v>
      </c>
      <c r="AJ416">
        <f t="shared" si="469"/>
        <v>5.1524834400000001</v>
      </c>
      <c r="AK416">
        <f t="shared" si="469"/>
        <v>5.1665234400000006</v>
      </c>
      <c r="AL416"/>
    </row>
    <row r="417" spans="1:38" ht="12" hidden="1" customHeight="1" x14ac:dyDescent="0.25">
      <c r="A417">
        <f t="shared" si="467"/>
        <v>0</v>
      </c>
      <c r="B417"/>
      <c r="C417"/>
      <c r="D417"/>
      <c r="E417">
        <f t="shared" si="437"/>
        <v>247</v>
      </c>
      <c r="F417">
        <v>0</v>
      </c>
      <c r="G417">
        <v>0</v>
      </c>
      <c r="H417">
        <v>0</v>
      </c>
      <c r="I417">
        <v>0</v>
      </c>
      <c r="J417">
        <v>0</v>
      </c>
      <c r="K417">
        <v>0</v>
      </c>
      <c r="L417"/>
      <c r="M417"/>
      <c r="N417"/>
      <c r="O417"/>
      <c r="P417">
        <f t="shared" si="418"/>
        <v>0</v>
      </c>
      <c r="Q417"/>
      <c r="R417"/>
      <c r="S417"/>
      <c r="T417"/>
      <c r="U417"/>
      <c r="V417"/>
      <c r="W417"/>
      <c r="X417"/>
      <c r="Y417"/>
      <c r="Z417"/>
      <c r="AA417"/>
      <c r="AB417"/>
      <c r="AC417"/>
      <c r="AD417"/>
      <c r="AE417"/>
      <c r="AF417"/>
      <c r="AG417"/>
      <c r="AH417"/>
      <c r="AI417"/>
      <c r="AJ417"/>
      <c r="AK417"/>
      <c r="AL417"/>
    </row>
    <row r="418" spans="1:38" ht="12" hidden="1" customHeight="1" x14ac:dyDescent="0.25">
      <c r="A418">
        <f t="shared" si="467"/>
        <v>0</v>
      </c>
      <c r="B418"/>
      <c r="C418"/>
      <c r="D418"/>
      <c r="E418">
        <f t="shared" si="437"/>
        <v>248</v>
      </c>
      <c r="F418">
        <v>0</v>
      </c>
      <c r="G418">
        <v>0</v>
      </c>
      <c r="H418">
        <v>0</v>
      </c>
      <c r="I418">
        <v>0</v>
      </c>
      <c r="J418">
        <v>294.88704133561106</v>
      </c>
      <c r="K418">
        <v>382.80847623550022</v>
      </c>
      <c r="L418"/>
      <c r="M418"/>
      <c r="N418"/>
      <c r="O418"/>
      <c r="P418">
        <f t="shared" si="418"/>
        <v>112.94925292851855</v>
      </c>
      <c r="Q418"/>
      <c r="R418"/>
      <c r="S418"/>
      <c r="T418"/>
      <c r="U418"/>
      <c r="V418"/>
      <c r="W418">
        <f>W420*W422*W423</f>
        <v>0.48261891653461619</v>
      </c>
      <c r="X418">
        <f t="shared" ref="X418:AK418" si="470">X420*X422*X423</f>
        <v>0.46664423039732039</v>
      </c>
      <c r="Y418">
        <f t="shared" si="470"/>
        <v>0.45066954426002465</v>
      </c>
      <c r="Z418">
        <f t="shared" si="470"/>
        <v>0.43469485812272884</v>
      </c>
      <c r="AA418">
        <f t="shared" si="470"/>
        <v>0.41872017198543304</v>
      </c>
      <c r="AB418">
        <f t="shared" si="470"/>
        <v>0.4027454858481373</v>
      </c>
      <c r="AC418">
        <f t="shared" si="470"/>
        <v>0.3867707997108415</v>
      </c>
      <c r="AD418">
        <f t="shared" si="470"/>
        <v>0.37079611357354569</v>
      </c>
      <c r="AE418">
        <f t="shared" si="470"/>
        <v>0.35482142743624989</v>
      </c>
      <c r="AF418">
        <f t="shared" si="470"/>
        <v>0.33884674129895409</v>
      </c>
      <c r="AG418">
        <f t="shared" si="470"/>
        <v>0.32287205516165834</v>
      </c>
      <c r="AH418">
        <f t="shared" si="470"/>
        <v>0.30689736902436254</v>
      </c>
      <c r="AI418">
        <f t="shared" si="470"/>
        <v>0.2909226828870668</v>
      </c>
      <c r="AJ418">
        <f t="shared" si="470"/>
        <v>0.274947996749771</v>
      </c>
      <c r="AK418">
        <f t="shared" si="470"/>
        <v>0.25897331061247519</v>
      </c>
      <c r="AL418"/>
    </row>
    <row r="419" spans="1:38" ht="12" hidden="1" customHeight="1" x14ac:dyDescent="0.25">
      <c r="A419">
        <f t="shared" si="467"/>
        <v>0</v>
      </c>
      <c r="B419"/>
      <c r="C419"/>
      <c r="D419"/>
      <c r="E419">
        <f t="shared" si="437"/>
        <v>249</v>
      </c>
      <c r="F419">
        <v>0</v>
      </c>
      <c r="G419">
        <v>0</v>
      </c>
      <c r="H419">
        <v>0</v>
      </c>
      <c r="I419">
        <v>0</v>
      </c>
      <c r="J419">
        <v>0</v>
      </c>
      <c r="K419">
        <v>0</v>
      </c>
      <c r="L419"/>
      <c r="M419"/>
      <c r="N419"/>
      <c r="O419"/>
      <c r="P419">
        <f t="shared" si="418"/>
        <v>0</v>
      </c>
      <c r="Q419"/>
      <c r="R419"/>
      <c r="S419"/>
      <c r="T419"/>
      <c r="U419"/>
      <c r="V419"/>
      <c r="W419"/>
      <c r="X419"/>
      <c r="Y419"/>
      <c r="Z419"/>
      <c r="AA419"/>
      <c r="AB419"/>
      <c r="AC419"/>
      <c r="AD419"/>
      <c r="AE419"/>
      <c r="AF419"/>
      <c r="AG419"/>
      <c r="AH419"/>
      <c r="AI419"/>
      <c r="AJ419"/>
      <c r="AK419"/>
      <c r="AL419"/>
    </row>
    <row r="420" spans="1:38" ht="12" hidden="1" customHeight="1" x14ac:dyDescent="0.25">
      <c r="A420">
        <f t="shared" si="467"/>
        <v>0</v>
      </c>
      <c r="B420"/>
      <c r="C420"/>
      <c r="D420"/>
      <c r="E420">
        <f t="shared" si="437"/>
        <v>250</v>
      </c>
      <c r="F420">
        <v>0</v>
      </c>
      <c r="G420">
        <v>0</v>
      </c>
      <c r="H420">
        <v>0</v>
      </c>
      <c r="I420">
        <v>0</v>
      </c>
      <c r="J420">
        <v>717.45749778820436</v>
      </c>
      <c r="K420">
        <v>659.91849026548834</v>
      </c>
      <c r="L420"/>
      <c r="M420"/>
      <c r="N420">
        <f>SUMIF($S$5:$AB$5,N$5,S420:AB420)</f>
        <v>1.8</v>
      </c>
      <c r="O420"/>
      <c r="P420">
        <f t="shared" si="418"/>
        <v>229.56266467561545</v>
      </c>
      <c r="Q420"/>
      <c r="R420"/>
      <c r="S420"/>
      <c r="T420"/>
      <c r="U420"/>
      <c r="V420"/>
      <c r="W420">
        <v>1.8</v>
      </c>
      <c r="X420">
        <f>W420+W421</f>
        <v>1.7404200000000001</v>
      </c>
      <c r="Y420">
        <f t="shared" ref="Y420:AK420" si="471">X420+X421</f>
        <v>1.6808400000000001</v>
      </c>
      <c r="Z420">
        <f t="shared" si="471"/>
        <v>1.6212600000000001</v>
      </c>
      <c r="AA420">
        <f t="shared" si="471"/>
        <v>1.5616800000000002</v>
      </c>
      <c r="AB420">
        <f t="shared" si="471"/>
        <v>1.5021000000000002</v>
      </c>
      <c r="AC420">
        <f t="shared" si="471"/>
        <v>1.4425200000000002</v>
      </c>
      <c r="AD420">
        <f t="shared" si="471"/>
        <v>1.3829400000000003</v>
      </c>
      <c r="AE420">
        <f t="shared" si="471"/>
        <v>1.3233600000000003</v>
      </c>
      <c r="AF420">
        <f t="shared" si="471"/>
        <v>1.2637800000000003</v>
      </c>
      <c r="AG420">
        <f t="shared" si="471"/>
        <v>1.2042000000000004</v>
      </c>
      <c r="AH420">
        <f t="shared" si="471"/>
        <v>1.1446200000000004</v>
      </c>
      <c r="AI420">
        <f t="shared" si="471"/>
        <v>1.0850400000000004</v>
      </c>
      <c r="AJ420">
        <f t="shared" si="471"/>
        <v>1.0254600000000005</v>
      </c>
      <c r="AK420">
        <f t="shared" si="471"/>
        <v>0.96588000000000052</v>
      </c>
      <c r="AL420"/>
    </row>
    <row r="421" spans="1:38" ht="12" hidden="1" customHeight="1" x14ac:dyDescent="0.25">
      <c r="A421">
        <f t="shared" si="467"/>
        <v>0</v>
      </c>
      <c r="B421"/>
      <c r="C421"/>
      <c r="D421"/>
      <c r="E421">
        <f t="shared" si="437"/>
        <v>251</v>
      </c>
      <c r="F421">
        <v>0</v>
      </c>
      <c r="G421">
        <v>0</v>
      </c>
      <c r="H421">
        <v>0</v>
      </c>
      <c r="I421">
        <v>0</v>
      </c>
      <c r="J421">
        <v>-58.903014659446605</v>
      </c>
      <c r="K421">
        <v>-10.774941017322345</v>
      </c>
      <c r="L421"/>
      <c r="M421"/>
      <c r="N421">
        <f>SUMIF($S$5:$AB$5,N$5,S421:AB421)</f>
        <v>-5.9579999999999994E-2</v>
      </c>
      <c r="O421"/>
      <c r="P421">
        <f t="shared" si="418"/>
        <v>-11.612992612794825</v>
      </c>
      <c r="Q421"/>
      <c r="R421"/>
      <c r="S421"/>
      <c r="T421"/>
      <c r="U421"/>
      <c r="V421"/>
      <c r="W421">
        <f t="shared" ref="W421:AK421" si="472">-$W$420*$N$177</f>
        <v>-5.9579999999999994E-2</v>
      </c>
      <c r="X421">
        <f t="shared" si="472"/>
        <v>-5.9579999999999994E-2</v>
      </c>
      <c r="Y421">
        <f t="shared" si="472"/>
        <v>-5.9579999999999994E-2</v>
      </c>
      <c r="Z421">
        <f t="shared" si="472"/>
        <v>-5.9579999999999994E-2</v>
      </c>
      <c r="AA421">
        <f t="shared" si="472"/>
        <v>-5.9579999999999994E-2</v>
      </c>
      <c r="AB421">
        <f t="shared" si="472"/>
        <v>-5.9579999999999994E-2</v>
      </c>
      <c r="AC421">
        <f t="shared" si="472"/>
        <v>-5.9579999999999994E-2</v>
      </c>
      <c r="AD421">
        <f t="shared" si="472"/>
        <v>-5.9579999999999994E-2</v>
      </c>
      <c r="AE421">
        <f t="shared" si="472"/>
        <v>-5.9579999999999994E-2</v>
      </c>
      <c r="AF421">
        <f t="shared" si="472"/>
        <v>-5.9579999999999994E-2</v>
      </c>
      <c r="AG421">
        <f t="shared" si="472"/>
        <v>-5.9579999999999994E-2</v>
      </c>
      <c r="AH421">
        <f t="shared" si="472"/>
        <v>-5.9579999999999994E-2</v>
      </c>
      <c r="AI421">
        <f t="shared" si="472"/>
        <v>-5.9579999999999994E-2</v>
      </c>
      <c r="AJ421">
        <f t="shared" si="472"/>
        <v>-5.9579999999999994E-2</v>
      </c>
      <c r="AK421">
        <f t="shared" si="472"/>
        <v>-5.9579999999999994E-2</v>
      </c>
      <c r="AL421"/>
    </row>
    <row r="422" spans="1:38" ht="12" hidden="1" customHeight="1" x14ac:dyDescent="0.25">
      <c r="A422">
        <f t="shared" si="467"/>
        <v>0</v>
      </c>
      <c r="B422"/>
      <c r="C422"/>
      <c r="D422"/>
      <c r="E422">
        <f t="shared" si="437"/>
        <v>252</v>
      </c>
      <c r="F422">
        <v>0</v>
      </c>
      <c r="G422">
        <v>0</v>
      </c>
      <c r="H422">
        <v>0</v>
      </c>
      <c r="I422">
        <v>0</v>
      </c>
      <c r="J422">
        <v>25.178306186774027</v>
      </c>
      <c r="K422">
        <v>40.975559108762596</v>
      </c>
      <c r="L422"/>
      <c r="M422"/>
      <c r="N422"/>
      <c r="O422"/>
      <c r="P422">
        <f t="shared" si="418"/>
        <v>11.025644215922769</v>
      </c>
      <c r="Q422"/>
      <c r="R422"/>
      <c r="S422"/>
      <c r="T422"/>
      <c r="U422"/>
      <c r="V422"/>
      <c r="W422">
        <v>6.8749133409489488E-2</v>
      </c>
      <c r="X422">
        <v>6.8749133409489488E-2</v>
      </c>
      <c r="Y422">
        <v>6.8749133409489488E-2</v>
      </c>
      <c r="Z422">
        <v>6.8749133409489488E-2</v>
      </c>
      <c r="AA422">
        <v>6.8749133409489488E-2</v>
      </c>
      <c r="AB422">
        <v>6.8749133409489488E-2</v>
      </c>
      <c r="AC422">
        <v>6.8749133409489488E-2</v>
      </c>
      <c r="AD422">
        <v>6.8749133409489488E-2</v>
      </c>
      <c r="AE422">
        <v>6.8749133409489488E-2</v>
      </c>
      <c r="AF422">
        <v>6.8749133409489488E-2</v>
      </c>
      <c r="AG422">
        <v>6.8749133409489488E-2</v>
      </c>
      <c r="AH422">
        <v>6.8749133409489488E-2</v>
      </c>
      <c r="AI422">
        <v>6.8749133409489488E-2</v>
      </c>
      <c r="AJ422">
        <v>6.8749133409489488E-2</v>
      </c>
      <c r="AK422">
        <v>6.8749133409489488E-2</v>
      </c>
      <c r="AL422"/>
    </row>
    <row r="423" spans="1:38" ht="12" hidden="1" customHeight="1" x14ac:dyDescent="0.25">
      <c r="A423">
        <f t="shared" si="467"/>
        <v>0</v>
      </c>
      <c r="B423"/>
      <c r="C423"/>
      <c r="D423"/>
      <c r="E423">
        <f t="shared" si="437"/>
        <v>253</v>
      </c>
      <c r="F423">
        <v>0</v>
      </c>
      <c r="G423">
        <v>0</v>
      </c>
      <c r="H423">
        <v>0</v>
      </c>
      <c r="I423">
        <v>0</v>
      </c>
      <c r="J423">
        <v>2308.3194573524834</v>
      </c>
      <c r="K423">
        <v>511.07105308749686</v>
      </c>
      <c r="L423"/>
      <c r="M423"/>
      <c r="N423">
        <f>SUMIF($S$5:$AB$5,N$5,S423:AB423)</f>
        <v>3.9</v>
      </c>
      <c r="O423"/>
      <c r="P423">
        <f t="shared" si="418"/>
        <v>469.89841840666332</v>
      </c>
      <c r="Q423"/>
      <c r="R423"/>
      <c r="S423"/>
      <c r="T423"/>
      <c r="U423"/>
      <c r="V423"/>
      <c r="W423">
        <f t="shared" ref="W423:AK423" si="473">W$85</f>
        <v>3.9</v>
      </c>
      <c r="X423">
        <f t="shared" si="473"/>
        <v>3.9</v>
      </c>
      <c r="Y423">
        <f t="shared" si="473"/>
        <v>3.9</v>
      </c>
      <c r="Z423">
        <f t="shared" si="473"/>
        <v>3.9</v>
      </c>
      <c r="AA423">
        <f t="shared" si="473"/>
        <v>3.9</v>
      </c>
      <c r="AB423">
        <f t="shared" si="473"/>
        <v>3.9</v>
      </c>
      <c r="AC423">
        <f t="shared" si="473"/>
        <v>3.9</v>
      </c>
      <c r="AD423">
        <f t="shared" si="473"/>
        <v>3.9</v>
      </c>
      <c r="AE423">
        <f t="shared" si="473"/>
        <v>3.9</v>
      </c>
      <c r="AF423">
        <f t="shared" si="473"/>
        <v>3.9</v>
      </c>
      <c r="AG423">
        <f t="shared" si="473"/>
        <v>3.9</v>
      </c>
      <c r="AH423">
        <f t="shared" si="473"/>
        <v>3.9</v>
      </c>
      <c r="AI423">
        <f t="shared" si="473"/>
        <v>3.9</v>
      </c>
      <c r="AJ423">
        <f t="shared" si="473"/>
        <v>3.9</v>
      </c>
      <c r="AK423">
        <f t="shared" si="473"/>
        <v>3.9</v>
      </c>
      <c r="AL423"/>
    </row>
    <row r="424" spans="1:38" ht="12" hidden="1" customHeight="1" x14ac:dyDescent="0.25">
      <c r="A424">
        <f t="shared" si="467"/>
        <v>0</v>
      </c>
      <c r="B424"/>
      <c r="C424"/>
      <c r="D424"/>
      <c r="E424">
        <f t="shared" si="437"/>
        <v>254</v>
      </c>
      <c r="F424">
        <v>0</v>
      </c>
      <c r="G424">
        <v>0</v>
      </c>
      <c r="H424">
        <v>0</v>
      </c>
      <c r="I424">
        <v>0</v>
      </c>
      <c r="J424">
        <v>0</v>
      </c>
      <c r="K424">
        <v>0</v>
      </c>
      <c r="L424"/>
      <c r="M424"/>
      <c r="N424"/>
      <c r="O424"/>
      <c r="P424">
        <f t="shared" si="418"/>
        <v>0</v>
      </c>
      <c r="Q424"/>
      <c r="R424"/>
      <c r="S424"/>
      <c r="T424"/>
      <c r="U424"/>
      <c r="V424"/>
      <c r="W424"/>
      <c r="X424"/>
      <c r="Y424"/>
      <c r="Z424"/>
      <c r="AA424"/>
      <c r="AB424"/>
      <c r="AC424"/>
      <c r="AD424"/>
      <c r="AE424"/>
      <c r="AF424"/>
      <c r="AG424"/>
      <c r="AH424"/>
      <c r="AI424"/>
      <c r="AJ424"/>
      <c r="AK424"/>
      <c r="AL424"/>
    </row>
    <row r="425" spans="1:38" ht="12" hidden="1" customHeight="1" x14ac:dyDescent="0.25">
      <c r="A425">
        <f t="shared" si="467"/>
        <v>0</v>
      </c>
      <c r="B425"/>
      <c r="C425"/>
      <c r="D425"/>
      <c r="E425">
        <f t="shared" si="437"/>
        <v>255</v>
      </c>
      <c r="F425">
        <v>0</v>
      </c>
      <c r="G425">
        <v>0</v>
      </c>
      <c r="H425">
        <v>0</v>
      </c>
      <c r="I425">
        <v>0</v>
      </c>
      <c r="J425">
        <v>0</v>
      </c>
      <c r="K425">
        <v>0</v>
      </c>
      <c r="L425"/>
      <c r="M425"/>
      <c r="N425">
        <f>IF(LEFT(A_PANEL!$V$171,2)*1=10,1,0)</f>
        <v>0</v>
      </c>
      <c r="O425"/>
      <c r="P425">
        <f t="shared" si="418"/>
        <v>0</v>
      </c>
      <c r="Q425"/>
      <c r="R425"/>
      <c r="S425"/>
      <c r="T425"/>
      <c r="U425"/>
      <c r="V425"/>
      <c r="W425">
        <f>$N425</f>
        <v>0</v>
      </c>
      <c r="X425">
        <f t="shared" ref="X425:AK425" si="474">$N425</f>
        <v>0</v>
      </c>
      <c r="Y425">
        <f t="shared" si="474"/>
        <v>0</v>
      </c>
      <c r="Z425">
        <f t="shared" si="474"/>
        <v>0</v>
      </c>
      <c r="AA425">
        <f t="shared" si="474"/>
        <v>0</v>
      </c>
      <c r="AB425">
        <f t="shared" si="474"/>
        <v>0</v>
      </c>
      <c r="AC425">
        <f t="shared" si="474"/>
        <v>0</v>
      </c>
      <c r="AD425">
        <f t="shared" si="474"/>
        <v>0</v>
      </c>
      <c r="AE425">
        <f t="shared" si="474"/>
        <v>0</v>
      </c>
      <c r="AF425">
        <f t="shared" si="474"/>
        <v>0</v>
      </c>
      <c r="AG425">
        <f t="shared" si="474"/>
        <v>0</v>
      </c>
      <c r="AH425">
        <f t="shared" si="474"/>
        <v>0</v>
      </c>
      <c r="AI425">
        <f t="shared" si="474"/>
        <v>0</v>
      </c>
      <c r="AJ425">
        <f t="shared" si="474"/>
        <v>0</v>
      </c>
      <c r="AK425">
        <f t="shared" si="474"/>
        <v>0</v>
      </c>
      <c r="AL425"/>
    </row>
    <row r="426" spans="1:38" ht="12" hidden="1" customHeight="1" x14ac:dyDescent="0.25">
      <c r="A426">
        <f t="shared" si="467"/>
        <v>0</v>
      </c>
      <c r="B426"/>
      <c r="C426"/>
      <c r="D426"/>
      <c r="E426">
        <f t="shared" si="437"/>
        <v>256</v>
      </c>
      <c r="F426">
        <v>0</v>
      </c>
      <c r="G426">
        <v>0</v>
      </c>
      <c r="H426">
        <v>0</v>
      </c>
      <c r="I426">
        <v>0</v>
      </c>
      <c r="J426">
        <v>0</v>
      </c>
      <c r="K426">
        <v>0</v>
      </c>
      <c r="L426"/>
      <c r="M426"/>
      <c r="N426"/>
      <c r="O426"/>
      <c r="P426">
        <f t="shared" si="418"/>
        <v>0</v>
      </c>
      <c r="Q426"/>
      <c r="R426"/>
      <c r="S426"/>
      <c r="T426"/>
      <c r="U426"/>
      <c r="V426"/>
      <c r="W426"/>
      <c r="X426"/>
      <c r="Y426"/>
      <c r="Z426"/>
      <c r="AA426"/>
      <c r="AB426"/>
      <c r="AC426"/>
      <c r="AD426"/>
      <c r="AE426"/>
      <c r="AF426"/>
      <c r="AG426"/>
      <c r="AH426"/>
      <c r="AI426"/>
      <c r="AJ426"/>
      <c r="AK426"/>
      <c r="AL426"/>
    </row>
    <row r="427" spans="1:38" ht="12" hidden="1" customHeight="1" x14ac:dyDescent="0.25">
      <c r="A427">
        <f t="shared" si="467"/>
        <v>0</v>
      </c>
      <c r="B427"/>
      <c r="C427"/>
      <c r="D427"/>
      <c r="E427">
        <f t="shared" si="437"/>
        <v>257</v>
      </c>
      <c r="F427">
        <v>0</v>
      </c>
      <c r="G427">
        <v>0</v>
      </c>
      <c r="H427">
        <v>0</v>
      </c>
      <c r="I427">
        <v>0</v>
      </c>
      <c r="J427">
        <v>0</v>
      </c>
      <c r="K427">
        <v>0</v>
      </c>
      <c r="L427"/>
      <c r="M427"/>
      <c r="N427"/>
      <c r="O427"/>
      <c r="P427">
        <f t="shared" ref="P427:P444" si="475">AVERAGE(F427:K427)</f>
        <v>0</v>
      </c>
      <c r="Q427"/>
      <c r="R427"/>
      <c r="S427"/>
      <c r="T427"/>
      <c r="U427"/>
      <c r="V427"/>
      <c r="W427"/>
      <c r="X427"/>
      <c r="Y427"/>
      <c r="Z427"/>
      <c r="AA427"/>
      <c r="AB427"/>
      <c r="AC427"/>
      <c r="AD427"/>
      <c r="AE427"/>
      <c r="AF427"/>
      <c r="AG427"/>
      <c r="AH427"/>
      <c r="AI427"/>
      <c r="AJ427"/>
      <c r="AK427"/>
      <c r="AL427"/>
    </row>
    <row r="428" spans="1:38" ht="12" hidden="1" customHeight="1" x14ac:dyDescent="0.25">
      <c r="A428">
        <f t="shared" si="467"/>
        <v>0</v>
      </c>
      <c r="B428"/>
      <c r="C428"/>
      <c r="D428"/>
      <c r="E428">
        <f t="shared" si="437"/>
        <v>258</v>
      </c>
      <c r="F428">
        <v>0</v>
      </c>
      <c r="G428">
        <v>0</v>
      </c>
      <c r="H428">
        <v>0</v>
      </c>
      <c r="I428">
        <v>0</v>
      </c>
      <c r="J428">
        <v>0</v>
      </c>
      <c r="K428">
        <v>0</v>
      </c>
      <c r="L428"/>
      <c r="M428"/>
      <c r="N428"/>
      <c r="O428"/>
      <c r="P428">
        <f t="shared" si="475"/>
        <v>0</v>
      </c>
      <c r="Q428"/>
      <c r="R428"/>
      <c r="S428"/>
      <c r="T428"/>
      <c r="U428"/>
      <c r="V428"/>
      <c r="W428"/>
      <c r="X428"/>
      <c r="Y428"/>
      <c r="Z428"/>
      <c r="AA428"/>
      <c r="AB428"/>
      <c r="AC428"/>
      <c r="AD428"/>
      <c r="AE428"/>
      <c r="AF428"/>
      <c r="AG428"/>
      <c r="AH428"/>
      <c r="AI428"/>
      <c r="AJ428"/>
      <c r="AK428"/>
      <c r="AL428"/>
    </row>
    <row r="429" spans="1:38" ht="12" hidden="1" customHeight="1" x14ac:dyDescent="0.25">
      <c r="A429">
        <f t="shared" si="467"/>
        <v>0</v>
      </c>
      <c r="B429"/>
      <c r="C429"/>
      <c r="D429"/>
      <c r="E429">
        <f t="shared" ref="E429:E444" si="476">E428+1</f>
        <v>259</v>
      </c>
      <c r="F429">
        <v>0</v>
      </c>
      <c r="G429">
        <v>0</v>
      </c>
      <c r="H429">
        <v>0</v>
      </c>
      <c r="I429">
        <v>0</v>
      </c>
      <c r="J429">
        <v>0</v>
      </c>
      <c r="K429">
        <v>0</v>
      </c>
      <c r="L429"/>
      <c r="M429"/>
      <c r="N429">
        <f>SUMIF($S$5:$AB$5,N$5,S429:AB429)</f>
        <v>0</v>
      </c>
      <c r="O429"/>
      <c r="P429">
        <f t="shared" si="475"/>
        <v>0</v>
      </c>
      <c r="Q429"/>
      <c r="R429"/>
      <c r="S429"/>
      <c r="T429"/>
      <c r="U429"/>
      <c r="V429"/>
      <c r="W429"/>
      <c r="X429"/>
      <c r="Y429"/>
      <c r="Z429"/>
      <c r="AA429"/>
      <c r="AB429"/>
      <c r="AC429"/>
      <c r="AD429"/>
      <c r="AE429"/>
      <c r="AF429"/>
      <c r="AG429"/>
      <c r="AH429"/>
      <c r="AI429"/>
      <c r="AJ429"/>
      <c r="AK429"/>
      <c r="AL429"/>
    </row>
    <row r="430" spans="1:38" ht="12" hidden="1" customHeight="1" x14ac:dyDescent="0.25">
      <c r="A430">
        <f t="shared" si="467"/>
        <v>0</v>
      </c>
      <c r="B430"/>
      <c r="C430"/>
      <c r="D430"/>
      <c r="E430">
        <f t="shared" si="476"/>
        <v>260</v>
      </c>
      <c r="F430">
        <v>0</v>
      </c>
      <c r="G430">
        <v>0</v>
      </c>
      <c r="H430">
        <v>0</v>
      </c>
      <c r="I430">
        <v>0</v>
      </c>
      <c r="J430">
        <v>0</v>
      </c>
      <c r="K430">
        <v>0</v>
      </c>
      <c r="L430"/>
      <c r="M430"/>
      <c r="N430">
        <f>SUMIF($S$5:$AB$5,N$5,S430:AB430)</f>
        <v>0</v>
      </c>
      <c r="O430"/>
      <c r="P430">
        <f t="shared" si="475"/>
        <v>0</v>
      </c>
      <c r="Q430"/>
      <c r="R430"/>
      <c r="S430">
        <f>S434</f>
        <v>0</v>
      </c>
      <c r="T430">
        <f t="shared" ref="T430:AK430" si="477">T434</f>
        <v>0</v>
      </c>
      <c r="U430">
        <f t="shared" si="477"/>
        <v>0</v>
      </c>
      <c r="V430">
        <f t="shared" si="477"/>
        <v>0</v>
      </c>
      <c r="W430">
        <f t="shared" si="477"/>
        <v>0</v>
      </c>
      <c r="X430">
        <f t="shared" si="477"/>
        <v>0</v>
      </c>
      <c r="Y430">
        <f t="shared" si="477"/>
        <v>0</v>
      </c>
      <c r="Z430">
        <f t="shared" si="477"/>
        <v>0</v>
      </c>
      <c r="AA430">
        <f t="shared" si="477"/>
        <v>0</v>
      </c>
      <c r="AB430">
        <f t="shared" si="477"/>
        <v>0</v>
      </c>
      <c r="AC430">
        <f t="shared" si="477"/>
        <v>0</v>
      </c>
      <c r="AD430">
        <f t="shared" si="477"/>
        <v>0</v>
      </c>
      <c r="AE430">
        <f t="shared" si="477"/>
        <v>0</v>
      </c>
      <c r="AF430">
        <f t="shared" si="477"/>
        <v>0</v>
      </c>
      <c r="AG430">
        <f t="shared" si="477"/>
        <v>0</v>
      </c>
      <c r="AH430">
        <f t="shared" si="477"/>
        <v>0</v>
      </c>
      <c r="AI430">
        <f t="shared" si="477"/>
        <v>0</v>
      </c>
      <c r="AJ430">
        <f t="shared" si="477"/>
        <v>0</v>
      </c>
      <c r="AK430">
        <f t="shared" si="477"/>
        <v>0</v>
      </c>
      <c r="AL430"/>
    </row>
    <row r="431" spans="1:38" ht="12" hidden="1" customHeight="1" x14ac:dyDescent="0.25">
      <c r="A431">
        <f t="shared" si="467"/>
        <v>0</v>
      </c>
      <c r="B431"/>
      <c r="C431"/>
      <c r="D431"/>
      <c r="E431">
        <f t="shared" si="476"/>
        <v>261</v>
      </c>
      <c r="F431">
        <v>0</v>
      </c>
      <c r="G431">
        <v>0</v>
      </c>
      <c r="H431">
        <v>0</v>
      </c>
      <c r="I431">
        <v>0</v>
      </c>
      <c r="J431">
        <v>0</v>
      </c>
      <c r="K431">
        <v>0</v>
      </c>
      <c r="L431"/>
      <c r="M431"/>
      <c r="N431">
        <f>SUMIF($S$5:$AB$5,N$5,S431:AB431)</f>
        <v>0</v>
      </c>
      <c r="O431"/>
      <c r="P431">
        <f t="shared" si="475"/>
        <v>0</v>
      </c>
      <c r="Q431"/>
      <c r="R431"/>
      <c r="S431">
        <f>S430-S429</f>
        <v>0</v>
      </c>
      <c r="T431">
        <f t="shared" ref="T431:AK431" si="478">T430-T429</f>
        <v>0</v>
      </c>
      <c r="U431">
        <f t="shared" si="478"/>
        <v>0</v>
      </c>
      <c r="V431">
        <f t="shared" si="478"/>
        <v>0</v>
      </c>
      <c r="W431">
        <f t="shared" si="478"/>
        <v>0</v>
      </c>
      <c r="X431">
        <f t="shared" si="478"/>
        <v>0</v>
      </c>
      <c r="Y431">
        <f t="shared" si="478"/>
        <v>0</v>
      </c>
      <c r="Z431">
        <f t="shared" si="478"/>
        <v>0</v>
      </c>
      <c r="AA431">
        <f t="shared" si="478"/>
        <v>0</v>
      </c>
      <c r="AB431">
        <f t="shared" si="478"/>
        <v>0</v>
      </c>
      <c r="AC431">
        <f t="shared" si="478"/>
        <v>0</v>
      </c>
      <c r="AD431">
        <f t="shared" si="478"/>
        <v>0</v>
      </c>
      <c r="AE431">
        <f t="shared" si="478"/>
        <v>0</v>
      </c>
      <c r="AF431">
        <f t="shared" si="478"/>
        <v>0</v>
      </c>
      <c r="AG431">
        <f t="shared" si="478"/>
        <v>0</v>
      </c>
      <c r="AH431">
        <f t="shared" si="478"/>
        <v>0</v>
      </c>
      <c r="AI431">
        <f t="shared" si="478"/>
        <v>0</v>
      </c>
      <c r="AJ431">
        <f t="shared" si="478"/>
        <v>0</v>
      </c>
      <c r="AK431">
        <f t="shared" si="478"/>
        <v>0</v>
      </c>
      <c r="AL431"/>
    </row>
    <row r="432" spans="1:38" ht="12" hidden="1" customHeight="1" x14ac:dyDescent="0.25">
      <c r="A432">
        <f t="shared" si="467"/>
        <v>0</v>
      </c>
      <c r="B432"/>
      <c r="C432"/>
      <c r="D432"/>
      <c r="E432">
        <f t="shared" si="476"/>
        <v>262</v>
      </c>
      <c r="F432">
        <v>0</v>
      </c>
      <c r="G432">
        <v>0</v>
      </c>
      <c r="H432">
        <v>0</v>
      </c>
      <c r="I432">
        <v>0</v>
      </c>
      <c r="J432">
        <v>0</v>
      </c>
      <c r="K432">
        <v>0</v>
      </c>
      <c r="L432"/>
      <c r="M432"/>
      <c r="N432"/>
      <c r="O432"/>
      <c r="P432">
        <f t="shared" si="475"/>
        <v>0</v>
      </c>
      <c r="Q432"/>
      <c r="R432"/>
      <c r="S432"/>
      <c r="T432"/>
      <c r="U432"/>
      <c r="V432"/>
      <c r="W432"/>
      <c r="X432"/>
      <c r="Y432"/>
      <c r="Z432"/>
      <c r="AA432"/>
      <c r="AB432"/>
      <c r="AC432"/>
      <c r="AD432"/>
      <c r="AE432"/>
      <c r="AF432"/>
      <c r="AG432"/>
      <c r="AH432"/>
      <c r="AI432"/>
      <c r="AJ432"/>
      <c r="AK432"/>
      <c r="AL432"/>
    </row>
    <row r="433" spans="1:38" ht="12" hidden="1" customHeight="1" x14ac:dyDescent="0.25">
      <c r="A433">
        <f t="shared" si="467"/>
        <v>0</v>
      </c>
      <c r="B433"/>
      <c r="C433"/>
      <c r="D433"/>
      <c r="E433">
        <f t="shared" si="476"/>
        <v>263</v>
      </c>
      <c r="F433">
        <v>0</v>
      </c>
      <c r="G433">
        <v>0</v>
      </c>
      <c r="H433">
        <v>0</v>
      </c>
      <c r="I433">
        <v>0</v>
      </c>
      <c r="J433">
        <v>0</v>
      </c>
      <c r="K433">
        <v>0</v>
      </c>
      <c r="L433"/>
      <c r="M433"/>
      <c r="N433"/>
      <c r="O433"/>
      <c r="P433">
        <f t="shared" si="475"/>
        <v>0</v>
      </c>
      <c r="Q433"/>
      <c r="R433"/>
      <c r="S433"/>
      <c r="T433"/>
      <c r="U433"/>
      <c r="V433"/>
      <c r="W433"/>
      <c r="X433"/>
      <c r="Y433"/>
      <c r="Z433"/>
      <c r="AA433"/>
      <c r="AB433"/>
      <c r="AC433"/>
      <c r="AD433"/>
      <c r="AE433"/>
      <c r="AF433"/>
      <c r="AG433"/>
      <c r="AH433"/>
      <c r="AI433"/>
      <c r="AJ433"/>
      <c r="AK433"/>
      <c r="AL433"/>
    </row>
    <row r="434" spans="1:38" ht="12" hidden="1" customHeight="1" x14ac:dyDescent="0.25">
      <c r="A434">
        <f t="shared" si="467"/>
        <v>0</v>
      </c>
      <c r="B434"/>
      <c r="C434"/>
      <c r="D434"/>
      <c r="E434">
        <f t="shared" si="476"/>
        <v>264</v>
      </c>
      <c r="F434">
        <v>0</v>
      </c>
      <c r="G434">
        <v>0</v>
      </c>
      <c r="H434">
        <v>0</v>
      </c>
      <c r="I434">
        <v>0</v>
      </c>
      <c r="J434">
        <v>0</v>
      </c>
      <c r="K434">
        <v>0</v>
      </c>
      <c r="L434"/>
      <c r="M434"/>
      <c r="N434">
        <f>SUMIF($S$5:$AB$5,N$5,S434:AB434)</f>
        <v>0</v>
      </c>
      <c r="O434"/>
      <c r="P434">
        <f t="shared" si="475"/>
        <v>0</v>
      </c>
      <c r="Q434"/>
      <c r="R434"/>
      <c r="S434"/>
      <c r="T434"/>
      <c r="U434">
        <f>U436*U438*(U445-U444)</f>
        <v>0</v>
      </c>
      <c r="V434">
        <f>V436*V438*(V445-V444)</f>
        <v>0</v>
      </c>
      <c r="W434">
        <f>W436*W438*(W445-W444)</f>
        <v>0</v>
      </c>
      <c r="X434">
        <f t="shared" ref="X434:AK434" si="479">X436*X438*(X445-X444)</f>
        <v>0</v>
      </c>
      <c r="Y434">
        <f t="shared" si="479"/>
        <v>0</v>
      </c>
      <c r="Z434">
        <f t="shared" si="479"/>
        <v>0</v>
      </c>
      <c r="AA434">
        <f t="shared" si="479"/>
        <v>0</v>
      </c>
      <c r="AB434">
        <f t="shared" si="479"/>
        <v>0</v>
      </c>
      <c r="AC434">
        <f t="shared" si="479"/>
        <v>0</v>
      </c>
      <c r="AD434">
        <f t="shared" si="479"/>
        <v>0</v>
      </c>
      <c r="AE434">
        <f t="shared" si="479"/>
        <v>0</v>
      </c>
      <c r="AF434">
        <f t="shared" si="479"/>
        <v>0</v>
      </c>
      <c r="AG434">
        <f t="shared" si="479"/>
        <v>0</v>
      </c>
      <c r="AH434">
        <f t="shared" si="479"/>
        <v>0</v>
      </c>
      <c r="AI434">
        <f t="shared" si="479"/>
        <v>0</v>
      </c>
      <c r="AJ434">
        <f t="shared" si="479"/>
        <v>0</v>
      </c>
      <c r="AK434">
        <f t="shared" si="479"/>
        <v>0</v>
      </c>
      <c r="AL434"/>
    </row>
    <row r="435" spans="1:38" ht="12" hidden="1" customHeight="1" x14ac:dyDescent="0.25">
      <c r="A435">
        <f t="shared" si="467"/>
        <v>0</v>
      </c>
      <c r="B435"/>
      <c r="C435"/>
      <c r="D435"/>
      <c r="E435">
        <f t="shared" si="476"/>
        <v>265</v>
      </c>
      <c r="F435">
        <v>0</v>
      </c>
      <c r="G435">
        <v>0</v>
      </c>
      <c r="H435">
        <v>0</v>
      </c>
      <c r="I435">
        <v>0</v>
      </c>
      <c r="J435">
        <v>0</v>
      </c>
      <c r="K435">
        <v>0</v>
      </c>
      <c r="L435"/>
      <c r="M435"/>
      <c r="N435">
        <v>17.047963541780824</v>
      </c>
      <c r="O435"/>
      <c r="P435">
        <f t="shared" si="475"/>
        <v>0</v>
      </c>
      <c r="Q435"/>
      <c r="R435"/>
      <c r="S435"/>
      <c r="T435"/>
      <c r="U435"/>
      <c r="V435"/>
      <c r="W435"/>
      <c r="X435"/>
      <c r="Y435"/>
      <c r="Z435"/>
      <c r="AA435"/>
      <c r="AB435"/>
      <c r="AC435"/>
      <c r="AD435"/>
      <c r="AE435"/>
      <c r="AF435"/>
      <c r="AG435"/>
      <c r="AH435"/>
      <c r="AI435"/>
      <c r="AJ435"/>
      <c r="AK435"/>
      <c r="AL435"/>
    </row>
    <row r="436" spans="1:38" ht="12" hidden="1" customHeight="1" x14ac:dyDescent="0.25">
      <c r="A436">
        <f t="shared" si="467"/>
        <v>0</v>
      </c>
      <c r="B436"/>
      <c r="C436"/>
      <c r="D436"/>
      <c r="E436">
        <f t="shared" si="476"/>
        <v>266</v>
      </c>
      <c r="F436">
        <v>0</v>
      </c>
      <c r="G436">
        <v>0</v>
      </c>
      <c r="H436">
        <v>10499.10110508746</v>
      </c>
      <c r="I436">
        <v>3828.5148714478919</v>
      </c>
      <c r="J436">
        <v>4588.8882211946402</v>
      </c>
      <c r="K436">
        <v>16307.022465387636</v>
      </c>
      <c r="L436"/>
      <c r="M436"/>
      <c r="N436">
        <f>SUMIF($S$5:$AB$5,N$5,S436:AB436)</f>
        <v>17.047963541780824</v>
      </c>
      <c r="O436"/>
      <c r="P436">
        <f t="shared" si="475"/>
        <v>5870.5877771862715</v>
      </c>
      <c r="Q436"/>
      <c r="R436"/>
      <c r="S436"/>
      <c r="T436"/>
      <c r="U436">
        <f>$N$435</f>
        <v>17.047963541780824</v>
      </c>
      <c r="V436">
        <f>$N$435</f>
        <v>17.047963541780824</v>
      </c>
      <c r="W436">
        <f>$N$435</f>
        <v>17.047963541780824</v>
      </c>
      <c r="X436">
        <f>W436+W437</f>
        <v>16.48367594854788</v>
      </c>
      <c r="Y436">
        <f t="shared" ref="Y436:AK436" si="480">X436+X437</f>
        <v>15.919388355314934</v>
      </c>
      <c r="Z436">
        <f t="shared" si="480"/>
        <v>15.355100762081989</v>
      </c>
      <c r="AA436">
        <f t="shared" si="480"/>
        <v>14.790813168849043</v>
      </c>
      <c r="AB436">
        <f t="shared" si="480"/>
        <v>14.226525575616098</v>
      </c>
      <c r="AC436">
        <f t="shared" si="480"/>
        <v>13.662237982383152</v>
      </c>
      <c r="AD436">
        <f t="shared" si="480"/>
        <v>13.097950389150206</v>
      </c>
      <c r="AE436">
        <f t="shared" si="480"/>
        <v>12.533662795917261</v>
      </c>
      <c r="AF436">
        <f t="shared" si="480"/>
        <v>11.969375202684315</v>
      </c>
      <c r="AG436">
        <f t="shared" si="480"/>
        <v>11.405087609451369</v>
      </c>
      <c r="AH436">
        <f t="shared" si="480"/>
        <v>10.840800016218424</v>
      </c>
      <c r="AI436">
        <f t="shared" si="480"/>
        <v>10.276512422985478</v>
      </c>
      <c r="AJ436">
        <f t="shared" si="480"/>
        <v>9.7122248297525324</v>
      </c>
      <c r="AK436">
        <f t="shared" si="480"/>
        <v>9.1479372365195868</v>
      </c>
      <c r="AL436"/>
    </row>
    <row r="437" spans="1:38" ht="12" hidden="1" customHeight="1" x14ac:dyDescent="0.25">
      <c r="A437">
        <f t="shared" si="467"/>
        <v>0</v>
      </c>
      <c r="B437"/>
      <c r="C437"/>
      <c r="D437"/>
      <c r="E437">
        <f t="shared" si="476"/>
        <v>267</v>
      </c>
      <c r="F437">
        <v>0</v>
      </c>
      <c r="G437">
        <v>0</v>
      </c>
      <c r="H437">
        <v>-510.39719266087189</v>
      </c>
      <c r="I437">
        <v>-23.246919022047788</v>
      </c>
      <c r="J437">
        <v>-440.22957876027778</v>
      </c>
      <c r="K437">
        <v>-419.4998329955688</v>
      </c>
      <c r="L437"/>
      <c r="M437"/>
      <c r="N437">
        <f>SUMIF($S$5:$AB$5,N$5,S437:AB437)</f>
        <v>-0.56428759323294519</v>
      </c>
      <c r="O437"/>
      <c r="P437">
        <f t="shared" si="475"/>
        <v>-232.22892057312768</v>
      </c>
      <c r="Q437"/>
      <c r="R437"/>
      <c r="S437"/>
      <c r="T437"/>
      <c r="U437">
        <f t="shared" ref="U437:AK437" si="481">-$N$435*$N$177</f>
        <v>-0.56428759323294519</v>
      </c>
      <c r="V437">
        <f t="shared" si="481"/>
        <v>-0.56428759323294519</v>
      </c>
      <c r="W437">
        <f t="shared" si="481"/>
        <v>-0.56428759323294519</v>
      </c>
      <c r="X437">
        <f t="shared" si="481"/>
        <v>-0.56428759323294519</v>
      </c>
      <c r="Y437">
        <f t="shared" si="481"/>
        <v>-0.56428759323294519</v>
      </c>
      <c r="Z437">
        <f t="shared" si="481"/>
        <v>-0.56428759323294519</v>
      </c>
      <c r="AA437">
        <f t="shared" si="481"/>
        <v>-0.56428759323294519</v>
      </c>
      <c r="AB437">
        <f t="shared" si="481"/>
        <v>-0.56428759323294519</v>
      </c>
      <c r="AC437">
        <f t="shared" si="481"/>
        <v>-0.56428759323294519</v>
      </c>
      <c r="AD437">
        <f t="shared" si="481"/>
        <v>-0.56428759323294519</v>
      </c>
      <c r="AE437">
        <f t="shared" si="481"/>
        <v>-0.56428759323294519</v>
      </c>
      <c r="AF437">
        <f t="shared" si="481"/>
        <v>-0.56428759323294519</v>
      </c>
      <c r="AG437">
        <f t="shared" si="481"/>
        <v>-0.56428759323294519</v>
      </c>
      <c r="AH437">
        <f t="shared" si="481"/>
        <v>-0.56428759323294519</v>
      </c>
      <c r="AI437">
        <f t="shared" si="481"/>
        <v>-0.56428759323294519</v>
      </c>
      <c r="AJ437">
        <f t="shared" si="481"/>
        <v>-0.56428759323294519</v>
      </c>
      <c r="AK437">
        <f t="shared" si="481"/>
        <v>-0.56428759323294519</v>
      </c>
      <c r="AL437"/>
    </row>
    <row r="438" spans="1:38" ht="12" hidden="1" customHeight="1" x14ac:dyDescent="0.25">
      <c r="A438">
        <f t="shared" si="467"/>
        <v>0</v>
      </c>
      <c r="B438"/>
      <c r="C438"/>
      <c r="D438"/>
      <c r="E438">
        <f t="shared" si="476"/>
        <v>268</v>
      </c>
      <c r="F438">
        <v>0</v>
      </c>
      <c r="G438">
        <v>0</v>
      </c>
      <c r="H438">
        <v>69.999182910566404</v>
      </c>
      <c r="I438">
        <v>62.50196445393464</v>
      </c>
      <c r="J438">
        <v>12.480255484514402</v>
      </c>
      <c r="K438">
        <v>31.156332518124508</v>
      </c>
      <c r="L438"/>
      <c r="M438"/>
      <c r="N438">
        <f>SUMIF($S$5:$AB$5,N$5,S438:AB438)</f>
        <v>6.8749133409489488E-2</v>
      </c>
      <c r="O438"/>
      <c r="P438">
        <f t="shared" si="475"/>
        <v>29.35628922785666</v>
      </c>
      <c r="Q438"/>
      <c r="R438"/>
      <c r="S438"/>
      <c r="T438"/>
      <c r="U438">
        <v>7.5969876543209885E-2</v>
      </c>
      <c r="V438">
        <v>6.8749133409489488E-2</v>
      </c>
      <c r="W438">
        <f>W422</f>
        <v>6.8749133409489488E-2</v>
      </c>
      <c r="X438">
        <f t="shared" ref="X438:AK438" si="482">X422</f>
        <v>6.8749133409489488E-2</v>
      </c>
      <c r="Y438">
        <f t="shared" si="482"/>
        <v>6.8749133409489488E-2</v>
      </c>
      <c r="Z438">
        <f t="shared" si="482"/>
        <v>6.8749133409489488E-2</v>
      </c>
      <c r="AA438">
        <f t="shared" si="482"/>
        <v>6.8749133409489488E-2</v>
      </c>
      <c r="AB438">
        <f t="shared" si="482"/>
        <v>6.8749133409489488E-2</v>
      </c>
      <c r="AC438">
        <f t="shared" si="482"/>
        <v>6.8749133409489488E-2</v>
      </c>
      <c r="AD438">
        <f t="shared" si="482"/>
        <v>6.8749133409489488E-2</v>
      </c>
      <c r="AE438">
        <f t="shared" si="482"/>
        <v>6.8749133409489488E-2</v>
      </c>
      <c r="AF438">
        <f t="shared" si="482"/>
        <v>6.8749133409489488E-2</v>
      </c>
      <c r="AG438">
        <f t="shared" si="482"/>
        <v>6.8749133409489488E-2</v>
      </c>
      <c r="AH438">
        <f t="shared" si="482"/>
        <v>6.8749133409489488E-2</v>
      </c>
      <c r="AI438">
        <f t="shared" si="482"/>
        <v>6.8749133409489488E-2</v>
      </c>
      <c r="AJ438">
        <f t="shared" si="482"/>
        <v>6.8749133409489488E-2</v>
      </c>
      <c r="AK438">
        <f t="shared" si="482"/>
        <v>6.8749133409489488E-2</v>
      </c>
      <c r="AL438"/>
    </row>
    <row r="439" spans="1:38" ht="12" hidden="1" customHeight="1" x14ac:dyDescent="0.25">
      <c r="A439">
        <f t="shared" si="467"/>
        <v>0</v>
      </c>
      <c r="B439"/>
      <c r="C439"/>
      <c r="D439"/>
      <c r="E439">
        <f t="shared" si="476"/>
        <v>269</v>
      </c>
      <c r="F439">
        <v>0</v>
      </c>
      <c r="G439">
        <v>0</v>
      </c>
      <c r="H439">
        <v>0</v>
      </c>
      <c r="I439">
        <v>0</v>
      </c>
      <c r="J439">
        <v>0</v>
      </c>
      <c r="K439">
        <v>0</v>
      </c>
      <c r="L439"/>
      <c r="M439"/>
      <c r="N439"/>
      <c r="O439"/>
      <c r="P439">
        <f t="shared" si="475"/>
        <v>0</v>
      </c>
      <c r="Q439"/>
      <c r="R439"/>
      <c r="S439"/>
      <c r="T439"/>
      <c r="U439"/>
      <c r="V439"/>
      <c r="W439"/>
      <c r="X439"/>
      <c r="Y439"/>
      <c r="Z439"/>
      <c r="AA439"/>
      <c r="AB439"/>
      <c r="AC439"/>
      <c r="AD439"/>
      <c r="AE439"/>
      <c r="AF439"/>
      <c r="AG439"/>
      <c r="AH439"/>
      <c r="AI439"/>
      <c r="AJ439"/>
      <c r="AK439"/>
      <c r="AL439"/>
    </row>
    <row r="440" spans="1:38" ht="12" hidden="1" customHeight="1" x14ac:dyDescent="0.25">
      <c r="A440">
        <f t="shared" si="467"/>
        <v>0</v>
      </c>
      <c r="B440"/>
      <c r="C440"/>
      <c r="D440"/>
      <c r="E440">
        <f t="shared" si="476"/>
        <v>270</v>
      </c>
      <c r="F440">
        <v>0</v>
      </c>
      <c r="G440">
        <v>0</v>
      </c>
      <c r="H440">
        <v>0</v>
      </c>
      <c r="I440">
        <v>0</v>
      </c>
      <c r="J440">
        <v>0</v>
      </c>
      <c r="K440">
        <v>0</v>
      </c>
      <c r="L440"/>
      <c r="M440"/>
      <c r="N440">
        <f>SUMIF($S$5:$AB$5,N$5,S440:AB440)</f>
        <v>0</v>
      </c>
      <c r="O440"/>
      <c r="P440">
        <f t="shared" si="475"/>
        <v>0</v>
      </c>
      <c r="Q440"/>
      <c r="R440"/>
      <c r="S440"/>
      <c r="T440"/>
      <c r="U440">
        <f>SUM(U441:U442)*(U445-U444)</f>
        <v>0</v>
      </c>
      <c r="V440">
        <f>SUM(V441:V442)*(V445-V444)</f>
        <v>0</v>
      </c>
      <c r="W440">
        <f>SUM(W441:W442)*(W445-W444)</f>
        <v>0</v>
      </c>
      <c r="X440">
        <f t="shared" ref="X440:AK440" si="483">SUM(X441:X442)*(X445-X444)</f>
        <v>0</v>
      </c>
      <c r="Y440">
        <f t="shared" si="483"/>
        <v>0</v>
      </c>
      <c r="Z440">
        <f t="shared" si="483"/>
        <v>0</v>
      </c>
      <c r="AA440">
        <f t="shared" si="483"/>
        <v>0</v>
      </c>
      <c r="AB440">
        <f t="shared" si="483"/>
        <v>0</v>
      </c>
      <c r="AC440">
        <f t="shared" si="483"/>
        <v>0</v>
      </c>
      <c r="AD440">
        <f t="shared" si="483"/>
        <v>0</v>
      </c>
      <c r="AE440">
        <f t="shared" si="483"/>
        <v>0</v>
      </c>
      <c r="AF440">
        <f t="shared" si="483"/>
        <v>0</v>
      </c>
      <c r="AG440">
        <f t="shared" si="483"/>
        <v>0</v>
      </c>
      <c r="AH440">
        <f t="shared" si="483"/>
        <v>0</v>
      </c>
      <c r="AI440">
        <f t="shared" si="483"/>
        <v>0</v>
      </c>
      <c r="AJ440">
        <f t="shared" si="483"/>
        <v>0</v>
      </c>
      <c r="AK440">
        <f t="shared" si="483"/>
        <v>0</v>
      </c>
      <c r="AL440"/>
    </row>
    <row r="441" spans="1:38" ht="12" hidden="1" customHeight="1" x14ac:dyDescent="0.25">
      <c r="A441">
        <f t="shared" si="467"/>
        <v>0</v>
      </c>
      <c r="B441"/>
      <c r="C441"/>
      <c r="D441"/>
      <c r="E441">
        <f t="shared" si="476"/>
        <v>271</v>
      </c>
      <c r="F441">
        <v>0</v>
      </c>
      <c r="G441">
        <v>0</v>
      </c>
      <c r="H441">
        <v>378.45752894767179</v>
      </c>
      <c r="I441">
        <v>33.304234500492583</v>
      </c>
      <c r="J441">
        <v>234.21291683245695</v>
      </c>
      <c r="K441">
        <v>377.79306083744558</v>
      </c>
      <c r="L441"/>
      <c r="M441"/>
      <c r="N441">
        <f>SUMIF($S$5:$AB$5,N$5,S441:AB441)</f>
        <v>0.56428759323294519</v>
      </c>
      <c r="O441"/>
      <c r="P441">
        <f t="shared" si="475"/>
        <v>170.62795685301114</v>
      </c>
      <c r="Q441"/>
      <c r="R441"/>
      <c r="S441"/>
      <c r="T441"/>
      <c r="U441">
        <f t="shared" ref="U441:AK441" si="484">$N$435*$N$177</f>
        <v>0.56428759323294519</v>
      </c>
      <c r="V441">
        <f t="shared" si="484"/>
        <v>0.56428759323294519</v>
      </c>
      <c r="W441">
        <f t="shared" si="484"/>
        <v>0.56428759323294519</v>
      </c>
      <c r="X441">
        <f t="shared" si="484"/>
        <v>0.56428759323294519</v>
      </c>
      <c r="Y441">
        <f t="shared" si="484"/>
        <v>0.56428759323294519</v>
      </c>
      <c r="Z441">
        <f t="shared" si="484"/>
        <v>0.56428759323294519</v>
      </c>
      <c r="AA441">
        <f t="shared" si="484"/>
        <v>0.56428759323294519</v>
      </c>
      <c r="AB441">
        <f t="shared" si="484"/>
        <v>0.56428759323294519</v>
      </c>
      <c r="AC441">
        <f t="shared" si="484"/>
        <v>0.56428759323294519</v>
      </c>
      <c r="AD441">
        <f t="shared" si="484"/>
        <v>0.56428759323294519</v>
      </c>
      <c r="AE441">
        <f t="shared" si="484"/>
        <v>0.56428759323294519</v>
      </c>
      <c r="AF441">
        <f t="shared" si="484"/>
        <v>0.56428759323294519</v>
      </c>
      <c r="AG441">
        <f t="shared" si="484"/>
        <v>0.56428759323294519</v>
      </c>
      <c r="AH441">
        <f t="shared" si="484"/>
        <v>0.56428759323294519</v>
      </c>
      <c r="AI441">
        <f t="shared" si="484"/>
        <v>0.56428759323294519</v>
      </c>
      <c r="AJ441">
        <f t="shared" si="484"/>
        <v>0.56428759323294519</v>
      </c>
      <c r="AK441">
        <f t="shared" si="484"/>
        <v>0.56428759323294519</v>
      </c>
      <c r="AL441"/>
    </row>
    <row r="442" spans="1:38" ht="12" hidden="1" customHeight="1" x14ac:dyDescent="0.25">
      <c r="A442">
        <f t="shared" si="467"/>
        <v>0</v>
      </c>
      <c r="B442"/>
      <c r="C442"/>
      <c r="D442"/>
      <c r="E442">
        <f t="shared" si="476"/>
        <v>272</v>
      </c>
      <c r="F442">
        <v>0</v>
      </c>
      <c r="G442">
        <v>0</v>
      </c>
      <c r="H442">
        <v>53.231514255492549</v>
      </c>
      <c r="I442">
        <v>46.587263518698755</v>
      </c>
      <c r="J442">
        <v>29.939804801379292</v>
      </c>
      <c r="K442">
        <v>42.825143654773377</v>
      </c>
      <c r="L442"/>
      <c r="M442"/>
      <c r="N442">
        <f>SUMIF($S$5:$AB$5,N$5,S442:AB442)</f>
        <v>6.7714511187953422E-2</v>
      </c>
      <c r="O442"/>
      <c r="P442">
        <f t="shared" si="475"/>
        <v>28.763954371723994</v>
      </c>
      <c r="Q442"/>
      <c r="R442"/>
      <c r="S442"/>
      <c r="T442"/>
      <c r="U442">
        <f>U441*12%</f>
        <v>6.7714511187953422E-2</v>
      </c>
      <c r="V442">
        <f>V441*12%</f>
        <v>6.7714511187953422E-2</v>
      </c>
      <c r="W442">
        <f>W441*12%</f>
        <v>6.7714511187953422E-2</v>
      </c>
      <c r="X442">
        <f t="shared" ref="X442:AK442" si="485">X441*12%</f>
        <v>6.7714511187953422E-2</v>
      </c>
      <c r="Y442">
        <f t="shared" si="485"/>
        <v>6.7714511187953422E-2</v>
      </c>
      <c r="Z442">
        <f t="shared" si="485"/>
        <v>6.7714511187953422E-2</v>
      </c>
      <c r="AA442">
        <f t="shared" si="485"/>
        <v>6.7714511187953422E-2</v>
      </c>
      <c r="AB442">
        <f t="shared" si="485"/>
        <v>6.7714511187953422E-2</v>
      </c>
      <c r="AC442">
        <f t="shared" si="485"/>
        <v>6.7714511187953422E-2</v>
      </c>
      <c r="AD442">
        <f t="shared" si="485"/>
        <v>6.7714511187953422E-2</v>
      </c>
      <c r="AE442">
        <f t="shared" si="485"/>
        <v>6.7714511187953422E-2</v>
      </c>
      <c r="AF442">
        <f t="shared" si="485"/>
        <v>6.7714511187953422E-2</v>
      </c>
      <c r="AG442">
        <f t="shared" si="485"/>
        <v>6.7714511187953422E-2</v>
      </c>
      <c r="AH442">
        <f t="shared" si="485"/>
        <v>6.7714511187953422E-2</v>
      </c>
      <c r="AI442">
        <f t="shared" si="485"/>
        <v>6.7714511187953422E-2</v>
      </c>
      <c r="AJ442">
        <f t="shared" si="485"/>
        <v>6.7714511187953422E-2</v>
      </c>
      <c r="AK442">
        <f t="shared" si="485"/>
        <v>6.7714511187953422E-2</v>
      </c>
      <c r="AL442"/>
    </row>
    <row r="443" spans="1:38" ht="12" hidden="1" customHeight="1" x14ac:dyDescent="0.25">
      <c r="A443">
        <f t="shared" si="467"/>
        <v>0</v>
      </c>
      <c r="B443"/>
      <c r="C443"/>
      <c r="D443"/>
      <c r="E443">
        <f t="shared" si="476"/>
        <v>273</v>
      </c>
      <c r="F443">
        <v>0</v>
      </c>
      <c r="G443">
        <v>0</v>
      </c>
      <c r="H443">
        <v>0</v>
      </c>
      <c r="I443">
        <v>0</v>
      </c>
      <c r="J443">
        <v>0</v>
      </c>
      <c r="K443">
        <v>0</v>
      </c>
      <c r="L443"/>
      <c r="M443"/>
      <c r="N443"/>
      <c r="O443"/>
      <c r="P443">
        <f t="shared" si="475"/>
        <v>0</v>
      </c>
      <c r="Q443"/>
      <c r="R443"/>
      <c r="S443"/>
      <c r="T443"/>
      <c r="U443"/>
      <c r="V443"/>
      <c r="W443"/>
      <c r="X443"/>
      <c r="Y443"/>
      <c r="Z443"/>
      <c r="AA443"/>
      <c r="AB443"/>
      <c r="AC443"/>
      <c r="AD443"/>
      <c r="AE443"/>
      <c r="AF443"/>
      <c r="AG443"/>
      <c r="AH443"/>
      <c r="AI443"/>
      <c r="AJ443"/>
      <c r="AK443"/>
      <c r="AL443"/>
    </row>
    <row r="444" spans="1:38" ht="12" hidden="1" customHeight="1" x14ac:dyDescent="0.25">
      <c r="A444">
        <f t="shared" si="467"/>
        <v>0</v>
      </c>
      <c r="B444"/>
      <c r="C444"/>
      <c r="D444"/>
      <c r="E444">
        <f t="shared" si="476"/>
        <v>274</v>
      </c>
      <c r="F444">
        <v>0</v>
      </c>
      <c r="G444">
        <v>0</v>
      </c>
      <c r="H444">
        <v>1022.1058847931359</v>
      </c>
      <c r="I444">
        <v>2907.1017559416082</v>
      </c>
      <c r="J444">
        <v>2034.8444332529907</v>
      </c>
      <c r="K444">
        <v>2228.0042968907314</v>
      </c>
      <c r="L444"/>
      <c r="M444"/>
      <c r="N444">
        <f>SUMIF($S$5:$AB$5,N$5,S444:AB444)</f>
        <v>3.9</v>
      </c>
      <c r="O444"/>
      <c r="P444">
        <f t="shared" si="475"/>
        <v>1365.3427284797444</v>
      </c>
      <c r="Q444"/>
      <c r="R444"/>
      <c r="S444"/>
      <c r="T444"/>
      <c r="U444">
        <f t="shared" ref="U444:AK444" si="486">U$28</f>
        <v>3.9</v>
      </c>
      <c r="V444">
        <f t="shared" si="486"/>
        <v>3.9</v>
      </c>
      <c r="W444">
        <f t="shared" si="486"/>
        <v>3.9</v>
      </c>
      <c r="X444">
        <f t="shared" si="486"/>
        <v>3.9</v>
      </c>
      <c r="Y444">
        <f t="shared" si="486"/>
        <v>3.9</v>
      </c>
      <c r="Z444">
        <f t="shared" si="486"/>
        <v>3.9</v>
      </c>
      <c r="AA444">
        <f t="shared" si="486"/>
        <v>3.9</v>
      </c>
      <c r="AB444">
        <f t="shared" si="486"/>
        <v>3.9</v>
      </c>
      <c r="AC444">
        <f t="shared" si="486"/>
        <v>3.9</v>
      </c>
      <c r="AD444">
        <f t="shared" si="486"/>
        <v>3.9</v>
      </c>
      <c r="AE444">
        <f t="shared" si="486"/>
        <v>3.9</v>
      </c>
      <c r="AF444">
        <f t="shared" si="486"/>
        <v>3.9</v>
      </c>
      <c r="AG444">
        <f t="shared" si="486"/>
        <v>3.9</v>
      </c>
      <c r="AH444">
        <f t="shared" si="486"/>
        <v>3.9</v>
      </c>
      <c r="AI444">
        <f t="shared" si="486"/>
        <v>3.9</v>
      </c>
      <c r="AJ444">
        <f t="shared" si="486"/>
        <v>3.9</v>
      </c>
      <c r="AK444">
        <f t="shared" si="486"/>
        <v>3.9</v>
      </c>
      <c r="AL444"/>
    </row>
    <row r="445" spans="1:38" ht="12" hidden="1" customHeight="1" x14ac:dyDescent="0.25">
      <c r="A445">
        <f t="shared" si="467"/>
        <v>0</v>
      </c>
      <c r="B445"/>
      <c r="C445"/>
      <c r="D445"/>
      <c r="E445">
        <f>E444+1</f>
        <v>275</v>
      </c>
      <c r="F445">
        <v>0</v>
      </c>
      <c r="G445">
        <v>0</v>
      </c>
      <c r="H445">
        <v>43.094393043759915</v>
      </c>
      <c r="I445">
        <v>1970.8591370244819</v>
      </c>
      <c r="J445">
        <v>1659.9554880168339</v>
      </c>
      <c r="K445">
        <v>3066.6438901843962</v>
      </c>
      <c r="L445"/>
      <c r="M445"/>
      <c r="N445">
        <f>SUMIF($S$5:$AB$5,N$5,S445:AB445)</f>
        <v>3.9</v>
      </c>
      <c r="O445"/>
      <c r="P445">
        <f>AVERAGE(F445:K445)</f>
        <v>1123.4254847115787</v>
      </c>
      <c r="Q445"/>
      <c r="R445"/>
      <c r="S445"/>
      <c r="T445"/>
      <c r="U445">
        <f t="shared" ref="U445:AK445" si="487">U$85</f>
        <v>3.9</v>
      </c>
      <c r="V445">
        <f t="shared" si="487"/>
        <v>3.9</v>
      </c>
      <c r="W445">
        <f t="shared" si="487"/>
        <v>3.9</v>
      </c>
      <c r="X445">
        <f t="shared" si="487"/>
        <v>3.9</v>
      </c>
      <c r="Y445">
        <f t="shared" si="487"/>
        <v>3.9</v>
      </c>
      <c r="Z445">
        <f t="shared" si="487"/>
        <v>3.9</v>
      </c>
      <c r="AA445">
        <f t="shared" si="487"/>
        <v>3.9</v>
      </c>
      <c r="AB445">
        <f t="shared" si="487"/>
        <v>3.9</v>
      </c>
      <c r="AC445">
        <f t="shared" si="487"/>
        <v>3.9</v>
      </c>
      <c r="AD445">
        <f t="shared" si="487"/>
        <v>3.9</v>
      </c>
      <c r="AE445">
        <f t="shared" si="487"/>
        <v>3.9</v>
      </c>
      <c r="AF445">
        <f t="shared" si="487"/>
        <v>3.9</v>
      </c>
      <c r="AG445">
        <f t="shared" si="487"/>
        <v>3.9</v>
      </c>
      <c r="AH445">
        <f t="shared" si="487"/>
        <v>3.9</v>
      </c>
      <c r="AI445">
        <f t="shared" si="487"/>
        <v>3.9</v>
      </c>
      <c r="AJ445">
        <f t="shared" si="487"/>
        <v>3.9</v>
      </c>
      <c r="AK445">
        <f t="shared" si="487"/>
        <v>3.9</v>
      </c>
      <c r="AL445"/>
    </row>
    <row r="446" spans="1:38" ht="12" hidden="1" customHeight="1" x14ac:dyDescent="0.25">
      <c r="A446"/>
      <c r="B446"/>
      <c r="C446"/>
      <c r="D446"/>
      <c r="E446"/>
      <c r="F446"/>
      <c r="G446"/>
      <c r="H446"/>
      <c r="I446"/>
      <c r="J446"/>
      <c r="K446"/>
      <c r="L446"/>
      <c r="M446"/>
      <c r="N446"/>
      <c r="O446"/>
      <c r="P446"/>
      <c r="Q446"/>
      <c r="R446"/>
      <c r="S446"/>
      <c r="T446"/>
      <c r="U446"/>
      <c r="V446"/>
      <c r="W446"/>
      <c r="X446"/>
      <c r="Y446"/>
      <c r="Z446"/>
      <c r="AA446"/>
      <c r="AB446"/>
      <c r="AC446"/>
      <c r="AD446"/>
      <c r="AE446"/>
      <c r="AF446"/>
      <c r="AG446"/>
      <c r="AH446"/>
      <c r="AI446"/>
      <c r="AJ446"/>
      <c r="AK446"/>
      <c r="AL446"/>
    </row>
  </sheetData>
  <sheetProtection algorithmName="SHA-512" hashValue="Bigeqh2xvawrxKGzEt2F3XJnXjbiKfb9Q0WMQUByZ2dKAyC2I7XoDfMwTEJipRZHzdPbxRInI4OXoV28VZxYGg==" saltValue="QXjEDDVTkeDXzKhafiijkw==" spinCount="100000" sheet="1" selectLockedCells="1" selectUnlockedCells="1"/>
  <dataConsolidate/>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10131172-3376-470B-BB9E-2530DC555D04}">
          <x14:colorSeries theme="0" tint="-0.499984740745262"/>
          <x14:colorNegative rgb="FFD00000"/>
          <x14:colorAxis rgb="FF000000"/>
          <x14:colorMarkers rgb="FFD00000"/>
          <x14:colorFirst rgb="FFD00000"/>
          <x14:colorLast rgb="FFD00000"/>
          <x14:colorHigh rgb="FFD00000"/>
          <x14:colorLow rgb="FFD00000"/>
          <x14:sparklines>
            <x14:sparkline>
              <xm:f>'3_Calc'!S16:AB16</xm:f>
              <xm:sqref>K16</xm:sqref>
            </x14:sparkline>
          </x14:sparklines>
        </x14:sparklineGroup>
        <x14:sparklineGroup type="column" displayEmptyCellsAs="gap" xr2:uid="{6312214C-5C35-4618-9F7D-95A218B97D01}">
          <x14:colorSeries theme="0" tint="-0.499984740745262"/>
          <x14:colorNegative rgb="FFD00000"/>
          <x14:colorAxis rgb="FF000000"/>
          <x14:colorMarkers rgb="FFD00000"/>
          <x14:colorFirst rgb="FFD00000"/>
          <x14:colorLast rgb="FFD00000"/>
          <x14:colorHigh rgb="FFD00000"/>
          <x14:colorLow rgb="FFD00000"/>
          <x14:sparklines>
            <x14:sparkline>
              <xm:f>'3_Calc'!S12:AB12</xm:f>
              <xm:sqref>K12</xm:sqref>
            </x14:sparkline>
          </x14:sparklines>
        </x14:sparklineGroup>
        <x14:sparklineGroup type="column" displayEmptyCellsAs="gap" xr2:uid="{CC69F3DE-2BD6-4BE2-BD46-0DCCC40CD2EB}">
          <x14:colorSeries theme="0" tint="-0.499984740745262"/>
          <x14:colorNegative rgb="FFD00000"/>
          <x14:colorAxis rgb="FF000000"/>
          <x14:colorMarkers rgb="FFD00000"/>
          <x14:colorFirst rgb="FFD00000"/>
          <x14:colorLast rgb="FFD00000"/>
          <x14:colorHigh rgb="FFD00000"/>
          <x14:colorLow rgb="FFD00000"/>
          <x14:sparklines>
            <x14:sparkline>
              <xm:f>'3_Calc'!S14:AB14</xm:f>
              <xm:sqref>K14</xm:sqref>
            </x14:sparkline>
          </x14:sparklines>
        </x14:sparklineGroup>
        <x14:sparklineGroup type="column" displayEmptyCellsAs="gap" xr2:uid="{5ACAE0F9-9D99-45CE-87C4-089CF5DD3CB7}">
          <x14:colorSeries theme="0" tint="-0.499984740745262"/>
          <x14:colorNegative rgb="FFD00000"/>
          <x14:colorAxis rgb="FF000000"/>
          <x14:colorMarkers rgb="FFD00000"/>
          <x14:colorFirst rgb="FFD00000"/>
          <x14:colorLast rgb="FFD00000"/>
          <x14:colorHigh rgb="FFD00000"/>
          <x14:colorLow rgb="FFD00000"/>
          <x14:sparklines>
            <x14:sparkline>
              <xm:f>'3_Calc'!S56:AB56</xm:f>
              <xm:sqref>K56</xm:sqref>
            </x14:sparkline>
          </x14:sparklines>
        </x14:sparklineGroup>
        <x14:sparklineGroup type="column" displayEmptyCellsAs="gap" xr2:uid="{C7B10F17-7561-4D64-90D5-7277B2C52BED}">
          <x14:colorSeries theme="0" tint="-0.499984740745262"/>
          <x14:colorNegative rgb="FFD00000"/>
          <x14:colorAxis rgb="FF000000"/>
          <x14:colorMarkers rgb="FFD00000"/>
          <x14:colorFirst rgb="FFD00000"/>
          <x14:colorLast rgb="FFD00000"/>
          <x14:colorHigh rgb="FFD00000"/>
          <x14:colorLow rgb="FFD00000"/>
          <x14:sparklines>
            <x14:sparkline>
              <xm:f>'3_Calc'!S108:AB108</xm:f>
              <xm:sqref>K108</xm:sqref>
            </x14:sparkline>
          </x14:sparklines>
        </x14:sparklineGroup>
        <x14:sparklineGroup type="column" displayEmptyCellsAs="gap" xr2:uid="{70983A29-57B7-497B-AEF1-40A274F78FBC}">
          <x14:colorSeries theme="0" tint="-0.499984740745262"/>
          <x14:colorNegative rgb="FFD00000"/>
          <x14:colorAxis rgb="FF000000"/>
          <x14:colorMarkers rgb="FFD00000"/>
          <x14:colorFirst rgb="FFD00000"/>
          <x14:colorLast rgb="FFD00000"/>
          <x14:colorHigh rgb="FFD00000"/>
          <x14:colorLow rgb="FFD00000"/>
          <x14:sparklines>
            <x14:sparkline>
              <xm:f>'3_Calc'!S112:AB112</xm:f>
              <xm:sqref>K112</xm:sqref>
            </x14:sparkline>
            <x14:sparkline>
              <xm:f>'3_Calc'!S113:AB113</xm:f>
              <xm:sqref>K113</xm:sqref>
            </x14:sparkline>
          </x14:sparklines>
        </x14:sparklineGroup>
        <x14:sparklineGroup type="column" displayEmptyCellsAs="gap" xr2:uid="{00C31657-49A1-4EA2-AB36-8B336D321622}">
          <x14:colorSeries theme="0" tint="-0.499984740745262"/>
          <x14:colorNegative rgb="FFD00000"/>
          <x14:colorAxis rgb="FF000000"/>
          <x14:colorMarkers rgb="FFD00000"/>
          <x14:colorFirst rgb="FFD00000"/>
          <x14:colorLast rgb="FFD00000"/>
          <x14:colorHigh rgb="FFD00000"/>
          <x14:colorLow rgb="FFD00000"/>
          <x14:sparklines>
            <x14:sparkline>
              <xm:f>'3_Calc'!S110:AB110</xm:f>
              <xm:sqref>K110</xm:sqref>
            </x14:sparkline>
          </x14:sparklines>
        </x14:sparklineGroup>
        <x14:sparklineGroup type="column" displayEmptyCellsAs="gap" xr2:uid="{769E4803-7A40-4CD1-8C7B-9C29B07D645B}">
          <x14:colorSeries theme="0" tint="-0.499984740745262"/>
          <x14:colorNegative rgb="FFD00000"/>
          <x14:colorAxis rgb="FF000000"/>
          <x14:colorMarkers rgb="FFD00000"/>
          <x14:colorFirst rgb="FFD00000"/>
          <x14:colorLast rgb="FFD00000"/>
          <x14:colorHigh rgb="FFD00000"/>
          <x14:colorLow rgb="FFD00000"/>
          <x14:sparklines>
            <x14:sparkline>
              <xm:f>'3_Calc'!S102:AB102</xm:f>
              <xm:sqref>K102</xm:sqref>
            </x14:sparkline>
          </x14:sparklines>
        </x14:sparklineGroup>
        <x14:sparklineGroup type="column" displayEmptyCellsAs="gap" xr2:uid="{E81163E5-BF73-4859-AB27-D973D1FE5060}">
          <x14:colorSeries theme="0" tint="-0.499984740745262"/>
          <x14:colorNegative rgb="FFD00000"/>
          <x14:colorAxis rgb="FF000000"/>
          <x14:colorMarkers rgb="FFD00000"/>
          <x14:colorFirst rgb="FFD00000"/>
          <x14:colorLast rgb="FFD00000"/>
          <x14:colorHigh rgb="FFD00000"/>
          <x14:colorLow rgb="FFD00000"/>
          <x14:sparklines>
            <x14:sparkline>
              <xm:f>'3_Calc'!S98:AB98</xm:f>
              <xm:sqref>K98</xm:sqref>
            </x14:sparkline>
          </x14:sparklines>
        </x14:sparklineGroup>
        <x14:sparklineGroup type="column" displayEmptyCellsAs="gap" xr2:uid="{C5A85E45-D1E3-4BF3-80E7-8E7B677390EC}">
          <x14:colorSeries theme="0" tint="-0.499984740745262"/>
          <x14:colorNegative rgb="FFD00000"/>
          <x14:colorAxis rgb="FF000000"/>
          <x14:colorMarkers rgb="FFD00000"/>
          <x14:colorFirst rgb="FFD00000"/>
          <x14:colorLast rgb="FFD00000"/>
          <x14:colorHigh rgb="FFD00000"/>
          <x14:colorLow rgb="FFD00000"/>
          <x14:sparklines>
            <x14:sparkline>
              <xm:f>'3_Calc'!S100:AB100</xm:f>
              <xm:sqref>K100</xm:sqref>
            </x14:sparkline>
          </x14:sparklines>
        </x14:sparklineGroup>
        <x14:sparklineGroup type="column" displayEmptyCellsAs="gap" xr2:uid="{E98033C6-C52B-4D23-BE0E-7FE73FAE3C8A}">
          <x14:colorSeries theme="0" tint="-0.499984740745262"/>
          <x14:colorNegative rgb="FFD00000"/>
          <x14:colorAxis rgb="FF000000"/>
          <x14:colorMarkers rgb="FFD00000"/>
          <x14:colorFirst rgb="FFD00000"/>
          <x14:colorLast rgb="FFD00000"/>
          <x14:colorHigh rgb="FFD00000"/>
          <x14:colorLow rgb="FFD00000"/>
          <x14:sparklines>
            <x14:sparkline>
              <xm:f>'3_Calc'!S94:AB94</xm:f>
              <xm:sqref>K94</xm:sqref>
            </x14:sparkline>
          </x14:sparklines>
        </x14:sparklineGroup>
        <x14:sparklineGroup type="column" displayEmptyCellsAs="gap" xr2:uid="{621CDA7E-FCB8-401F-ACD0-2DC024EEC3F9}">
          <x14:colorSeries theme="0" tint="-0.499984740745262"/>
          <x14:colorNegative rgb="FFD00000"/>
          <x14:colorAxis rgb="FF000000"/>
          <x14:colorMarkers rgb="FFD00000"/>
          <x14:colorFirst rgb="FFD00000"/>
          <x14:colorLast rgb="FFD00000"/>
          <x14:colorHigh rgb="FFD00000"/>
          <x14:colorLow rgb="FFD00000"/>
          <x14:sparklines>
            <x14:sparkline>
              <xm:f>'3_Calc'!S79:AB79</xm:f>
              <xm:sqref>K79</xm:sqref>
            </x14:sparkline>
          </x14:sparklines>
        </x14:sparklineGroup>
        <x14:sparklineGroup type="column" displayEmptyCellsAs="gap" xr2:uid="{CAFE8933-0E3C-4757-A484-F9EE5C7291AE}">
          <x14:colorSeries theme="0" tint="-0.499984740745262"/>
          <x14:colorNegative rgb="FFD00000"/>
          <x14:colorAxis rgb="FF000000"/>
          <x14:colorMarkers rgb="FFD00000"/>
          <x14:colorFirst rgb="FFD00000"/>
          <x14:colorLast rgb="FFD00000"/>
          <x14:colorHigh rgb="FFD00000"/>
          <x14:colorLow rgb="FFD00000"/>
          <x14:sparklines>
            <x14:sparkline>
              <xm:f>'3_Calc'!S85:AB85</xm:f>
              <xm:sqref>K85</xm:sqref>
            </x14:sparkline>
          </x14:sparklines>
        </x14:sparklineGroup>
        <x14:sparklineGroup type="column" displayEmptyCellsAs="gap" xr2:uid="{A9CC749A-E8D8-427E-983E-30F93BEC5BB0}">
          <x14:colorSeries theme="0" tint="-0.499984740745262"/>
          <x14:colorNegative rgb="FFD00000"/>
          <x14:colorAxis rgb="FF000000"/>
          <x14:colorMarkers rgb="FFD00000"/>
          <x14:colorFirst rgb="FFD00000"/>
          <x14:colorLast rgb="FFD00000"/>
          <x14:colorHigh rgb="FFD00000"/>
          <x14:colorLow rgb="FFD00000"/>
          <x14:sparklines>
            <x14:sparkline>
              <xm:f>'3_Calc'!S81:AB81</xm:f>
              <xm:sqref>K81</xm:sqref>
            </x14:sparkline>
          </x14:sparklines>
        </x14:sparklineGroup>
        <x14:sparklineGroup type="column" displayEmptyCellsAs="gap" xr2:uid="{BAC3A077-706A-4E9A-8D53-A29C58D8A057}">
          <x14:colorSeries theme="0" tint="-0.499984740745262"/>
          <x14:colorNegative rgb="FFD00000"/>
          <x14:colorAxis rgb="FF000000"/>
          <x14:colorMarkers rgb="FFD00000"/>
          <x14:colorFirst rgb="FFD00000"/>
          <x14:colorLast rgb="FFD00000"/>
          <x14:colorHigh rgb="FFD00000"/>
          <x14:colorLow rgb="FFD00000"/>
          <x14:sparklines>
            <x14:sparkline>
              <xm:f>'3_Calc'!S87:AB87</xm:f>
              <xm:sqref>K87</xm:sqref>
            </x14:sparkline>
          </x14:sparklines>
        </x14:sparklineGroup>
        <x14:sparklineGroup type="column" displayEmptyCellsAs="gap" xr2:uid="{7C19B484-4C56-45B7-967D-C63AD3446140}">
          <x14:colorSeries theme="0" tint="-0.499984740745262"/>
          <x14:colorNegative rgb="FFD00000"/>
          <x14:colorAxis rgb="FF000000"/>
          <x14:colorMarkers rgb="FFD00000"/>
          <x14:colorFirst rgb="FFD00000"/>
          <x14:colorLast rgb="FFD00000"/>
          <x14:colorHigh rgb="FFD00000"/>
          <x14:colorLow rgb="FFD00000"/>
          <x14:sparklines>
            <x14:sparkline>
              <xm:f>'3_Calc'!S92:AB92</xm:f>
              <xm:sqref>K92</xm:sqref>
            </x14:sparkline>
          </x14:sparklines>
        </x14:sparklineGroup>
        <x14:sparklineGroup type="column" displayEmptyCellsAs="gap" xr2:uid="{C9AD1ED4-3ECF-45D9-9BB6-18C4D1F74360}">
          <x14:colorSeries theme="0" tint="-0.499984740745262"/>
          <x14:colorNegative rgb="FFD00000"/>
          <x14:colorAxis rgb="FF000000"/>
          <x14:colorMarkers rgb="FFD00000"/>
          <x14:colorFirst rgb="FFD00000"/>
          <x14:colorLast rgb="FFD00000"/>
          <x14:colorHigh rgb="FFD00000"/>
          <x14:colorLow rgb="FFD00000"/>
          <x14:sparklines>
            <x14:sparkline>
              <xm:f>'3_Calc'!S115:AB115</xm:f>
              <xm:sqref>K115</xm:sqref>
            </x14:sparkline>
          </x14:sparklines>
        </x14:sparklineGroup>
        <x14:sparklineGroup type="column" displayEmptyCellsAs="gap" xr2:uid="{FC0D3756-A01C-4B47-9848-B74390C524B7}">
          <x14:colorSeries theme="0" tint="-0.499984740745262"/>
          <x14:colorNegative rgb="FFD00000"/>
          <x14:colorAxis rgb="FF000000"/>
          <x14:colorMarkers rgb="FFD00000"/>
          <x14:colorFirst rgb="FFD00000"/>
          <x14:colorLast rgb="FFD00000"/>
          <x14:colorHigh rgb="FFD00000"/>
          <x14:colorLow rgb="FFD00000"/>
          <x14:sparklines>
            <x14:sparkline>
              <xm:f>'3_Calc'!S164:AB164</xm:f>
              <xm:sqref>K164</xm:sqref>
            </x14:sparkline>
          </x14:sparklines>
        </x14:sparklineGroup>
        <x14:sparklineGroup type="column" displayEmptyCellsAs="gap" xr2:uid="{64F3B10F-21F3-4A83-AB28-455317DFC5EF}">
          <x14:colorSeries theme="0" tint="-0.499984740745262"/>
          <x14:colorNegative rgb="FFD00000"/>
          <x14:colorAxis rgb="FF000000"/>
          <x14:colorMarkers rgb="FFD00000"/>
          <x14:colorFirst rgb="FFD00000"/>
          <x14:colorLast rgb="FFD00000"/>
          <x14:colorHigh rgb="FFD00000"/>
          <x14:colorLow rgb="FFD00000"/>
          <x14:sparklines>
            <x14:sparkline>
              <xm:f>'3_Calc'!S142:AB142</xm:f>
              <xm:sqref>K142</xm:sqref>
            </x14:sparkline>
          </x14:sparklines>
        </x14:sparklineGroup>
        <x14:sparklineGroup type="column" displayEmptyCellsAs="gap" xr2:uid="{7F3DE495-C53A-4146-9ED2-37DFA13D13CC}">
          <x14:colorSeries theme="0" tint="-0.499984740745262"/>
          <x14:colorNegative rgb="FFD00000"/>
          <x14:colorAxis rgb="FF000000"/>
          <x14:colorMarkers rgb="FFD00000"/>
          <x14:colorFirst rgb="FFD00000"/>
          <x14:colorLast rgb="FFD00000"/>
          <x14:colorHigh rgb="FFD00000"/>
          <x14:colorLow rgb="FFD00000"/>
          <x14:sparklines>
            <x14:sparkline>
              <xm:f>'3_Calc'!S137:AB137</xm:f>
              <xm:sqref>K137</xm:sqref>
            </x14:sparkline>
          </x14:sparklines>
        </x14:sparklineGroup>
        <x14:sparklineGroup type="column" displayEmptyCellsAs="gap" xr2:uid="{6BE2F276-8BCC-4C3C-8FC9-88CA38BE4476}">
          <x14:colorSeries theme="0" tint="-0.499984740745262"/>
          <x14:colorNegative rgb="FFD00000"/>
          <x14:colorAxis rgb="FF000000"/>
          <x14:colorMarkers rgb="FFD00000"/>
          <x14:colorFirst rgb="FFD00000"/>
          <x14:colorLast rgb="FFD00000"/>
          <x14:colorHigh rgb="FFD00000"/>
          <x14:colorLow rgb="FFD00000"/>
          <x14:sparklines>
            <x14:sparkline>
              <xm:f>'3_Calc'!S131:AB131</xm:f>
              <xm:sqref>K131</xm:sqref>
            </x14:sparkline>
          </x14:sparklines>
        </x14:sparklineGroup>
        <x14:sparklineGroup type="column" displayEmptyCellsAs="gap" xr2:uid="{C7FAC468-C10C-4BEB-A780-35DBCF49A618}">
          <x14:colorSeries theme="0" tint="-0.499984740745262"/>
          <x14:colorNegative rgb="FFD00000"/>
          <x14:colorAxis rgb="FF000000"/>
          <x14:colorMarkers rgb="FFD00000"/>
          <x14:colorFirst rgb="FFD00000"/>
          <x14:colorLast rgb="FFD00000"/>
          <x14:colorHigh rgb="FFD00000"/>
          <x14:colorLow rgb="FFD00000"/>
          <x14:sparklines>
            <x14:sparkline>
              <xm:f>'3_Calc'!S135:AB135</xm:f>
              <xm:sqref>K135</xm:sqref>
            </x14:sparkline>
          </x14:sparklines>
        </x14:sparklineGroup>
        <x14:sparklineGroup type="column" displayEmptyCellsAs="gap" xr2:uid="{B075EC11-BFE9-4F7D-AFE6-8F561C8A092D}">
          <x14:colorSeries theme="0" tint="-0.499984740745262"/>
          <x14:colorNegative rgb="FFD00000"/>
          <x14:colorAxis rgb="FF000000"/>
          <x14:colorMarkers rgb="FFD00000"/>
          <x14:colorFirst rgb="FFD00000"/>
          <x14:colorLast rgb="FFD00000"/>
          <x14:colorHigh rgb="FFD00000"/>
          <x14:colorLow rgb="FFD00000"/>
          <x14:sparklines>
            <x14:sparkline>
              <xm:f>'3_Calc'!S129:AB129</xm:f>
              <xm:sqref>K129</xm:sqref>
            </x14:sparkline>
          </x14:sparklines>
        </x14:sparklineGroup>
        <x14:sparklineGroup type="column" displayEmptyCellsAs="gap" xr2:uid="{26EB4E13-C573-4B6D-9A09-A64AE6EDE022}">
          <x14:colorSeries theme="0" tint="-0.499984740745262"/>
          <x14:colorNegative rgb="FFD00000"/>
          <x14:colorAxis rgb="FF000000"/>
          <x14:colorMarkers rgb="FFD00000"/>
          <x14:colorFirst rgb="FFD00000"/>
          <x14:colorLast rgb="FFD00000"/>
          <x14:colorHigh rgb="FFD00000"/>
          <x14:colorLow rgb="FFD00000"/>
          <x14:sparklines>
            <x14:sparkline>
              <xm:f>'3_Calc'!S144:AB144</xm:f>
              <xm:sqref>K144</xm:sqref>
            </x14:sparkline>
          </x14:sparklines>
        </x14:sparklineGroup>
        <x14:sparklineGroup type="column" displayEmptyCellsAs="gap" xr2:uid="{ACF84AD0-E33A-46ED-A885-F7DBB6666E88}">
          <x14:colorSeries theme="0" tint="-0.499984740745262"/>
          <x14:colorNegative rgb="FFD00000"/>
          <x14:colorAxis rgb="FF000000"/>
          <x14:colorMarkers rgb="FFD00000"/>
          <x14:colorFirst rgb="FFD00000"/>
          <x14:colorLast rgb="FFD00000"/>
          <x14:colorHigh rgb="FFD00000"/>
          <x14:colorLow rgb="FFD00000"/>
          <x14:sparklines>
            <x14:sparkline>
              <xm:f>'3_Calc'!S150:AB150</xm:f>
              <xm:sqref>K150</xm:sqref>
            </x14:sparkline>
          </x14:sparklines>
        </x14:sparklineGroup>
        <x14:sparklineGroup type="column" displayEmptyCellsAs="gap" xr2:uid="{536AD24D-2D1D-4961-8976-9CF0EECA3005}">
          <x14:colorSeries theme="0" tint="-0.499984740745262"/>
          <x14:colorNegative rgb="FFD00000"/>
          <x14:colorAxis rgb="FF000000"/>
          <x14:colorMarkers rgb="FFD00000"/>
          <x14:colorFirst rgb="FFD00000"/>
          <x14:colorLast rgb="FFD00000"/>
          <x14:colorHigh rgb="FFD00000"/>
          <x14:colorLow rgb="FFD00000"/>
          <x14:sparklines>
            <x14:sparkline>
              <xm:f>'3_Calc'!S148:AB148</xm:f>
              <xm:sqref>K148</xm:sqref>
            </x14:sparkline>
          </x14:sparklines>
        </x14:sparklineGroup>
        <x14:sparklineGroup type="column" displayEmptyCellsAs="gap" xr2:uid="{DF872260-5F3E-438C-8BFF-49D3690BF06A}">
          <x14:colorSeries theme="0" tint="-0.499984740745262"/>
          <x14:colorNegative rgb="FFD00000"/>
          <x14:colorAxis rgb="FF000000"/>
          <x14:colorMarkers rgb="FFD00000"/>
          <x14:colorFirst rgb="FFD00000"/>
          <x14:colorLast rgb="FFD00000"/>
          <x14:colorHigh rgb="FFD00000"/>
          <x14:colorLow rgb="FFD00000"/>
          <x14:sparklines>
            <x14:sparkline>
              <xm:f>'3_Calc'!S152:AB152</xm:f>
              <xm:sqref>K152</xm:sqref>
            </x14:sparkline>
          </x14:sparklines>
        </x14:sparklineGroup>
        <x14:sparklineGroup type="column" displayEmptyCellsAs="gap" xr2:uid="{DCF3B538-3875-4860-A81E-3A03D03C9F4F}">
          <x14:colorSeries theme="0" tint="-0.499984740745262"/>
          <x14:colorNegative rgb="FFD00000"/>
          <x14:colorAxis rgb="FF000000"/>
          <x14:colorMarkers rgb="FFD00000"/>
          <x14:colorFirst rgb="FFD00000"/>
          <x14:colorLast rgb="FFD00000"/>
          <x14:colorHigh rgb="FFD00000"/>
          <x14:colorLow rgb="FFD00000"/>
          <x14:sparklines>
            <x14:sparkline>
              <xm:f>'3_Calc'!S162:AB162</xm:f>
              <xm:sqref>K162</xm:sqref>
            </x14:sparkline>
          </x14:sparklines>
        </x14:sparklineGroup>
        <x14:sparklineGroup type="column" displayEmptyCellsAs="gap" xr2:uid="{7FDCA523-BFE0-43ED-B7E3-143FBAE96C4D}">
          <x14:colorSeries theme="0" tint="-0.499984740745262"/>
          <x14:colorNegative rgb="FFD00000"/>
          <x14:colorAxis rgb="FF000000"/>
          <x14:colorMarkers rgb="FFD00000"/>
          <x14:colorFirst rgb="FFD00000"/>
          <x14:colorLast rgb="FFD00000"/>
          <x14:colorHigh rgb="FFD00000"/>
          <x14:colorLow rgb="FFD00000"/>
          <x14:sparklines>
            <x14:sparkline>
              <xm:f>'3_Calc'!S158:AB158</xm:f>
              <xm:sqref>K158</xm:sqref>
            </x14:sparkline>
          </x14:sparklines>
        </x14:sparklineGroup>
        <x14:sparklineGroup type="column" displayEmptyCellsAs="gap" xr2:uid="{E4133898-DF50-45D4-8E91-F3D015836892}">
          <x14:colorSeries theme="0" tint="-0.499984740745262"/>
          <x14:colorNegative rgb="FFD00000"/>
          <x14:colorAxis rgb="FF000000"/>
          <x14:colorMarkers rgb="FFD00000"/>
          <x14:colorFirst rgb="FFD00000"/>
          <x14:colorLast rgb="FFD00000"/>
          <x14:colorHigh rgb="FFD00000"/>
          <x14:colorLow rgb="FFD00000"/>
          <x14:sparklines>
            <x14:sparkline>
              <xm:f>'3_Calc'!S53:AB53</xm:f>
              <xm:sqref>K53</xm:sqref>
            </x14:sparkline>
          </x14:sparklines>
        </x14:sparklineGroup>
        <x14:sparklineGroup type="column" displayEmptyCellsAs="gap" xr2:uid="{9846E1A3-91B9-4BF5-A7F3-E78CC78B1150}">
          <x14:colorSeries theme="0" tint="-0.499984740745262"/>
          <x14:colorNegative rgb="FFD00000"/>
          <x14:colorAxis rgb="FF000000"/>
          <x14:colorMarkers rgb="FFD00000"/>
          <x14:colorFirst rgb="FFD00000"/>
          <x14:colorLast rgb="FFD00000"/>
          <x14:colorHigh rgb="FFD00000"/>
          <x14:colorLow rgb="FFD00000"/>
          <x14:sparklines>
            <x14:sparkline>
              <xm:f>'3_Calc'!S45:AB45</xm:f>
              <xm:sqref>K45</xm:sqref>
            </x14:sparkline>
          </x14:sparklines>
        </x14:sparklineGroup>
        <x14:sparklineGroup type="column" displayEmptyCellsAs="gap" xr2:uid="{0FB1BDC2-F421-4133-A814-78D44D5739FE}">
          <x14:colorSeries theme="0" tint="-0.499984740745262"/>
          <x14:colorNegative rgb="FFD00000"/>
          <x14:colorAxis rgb="FF000000"/>
          <x14:colorMarkers rgb="FFD00000"/>
          <x14:colorFirst rgb="FFD00000"/>
          <x14:colorLast rgb="FFD00000"/>
          <x14:colorHigh rgb="FFD00000"/>
          <x14:colorLow rgb="FFD00000"/>
          <x14:sparklines>
            <x14:sparkline>
              <xm:f>'3_Calc'!S41:AB41</xm:f>
              <xm:sqref>K41</xm:sqref>
            </x14:sparkline>
          </x14:sparklines>
        </x14:sparklineGroup>
        <x14:sparklineGroup type="column" displayEmptyCellsAs="gap" xr2:uid="{3C854D52-373B-408D-8DBF-82C218BD8764}">
          <x14:colorSeries theme="0" tint="-0.499984740745262"/>
          <x14:colorNegative rgb="FFD00000"/>
          <x14:colorAxis rgb="FF000000"/>
          <x14:colorMarkers rgb="FFD00000"/>
          <x14:colorFirst rgb="FFD00000"/>
          <x14:colorLast rgb="FFD00000"/>
          <x14:colorHigh rgb="FFD00000"/>
          <x14:colorLow rgb="FFD00000"/>
          <x14:sparklines>
            <x14:sparkline>
              <xm:f>'3_Calc'!S43:AB43</xm:f>
              <xm:sqref>K43</xm:sqref>
            </x14:sparkline>
          </x14:sparklines>
        </x14:sparklineGroup>
        <x14:sparklineGroup type="column" displayEmptyCellsAs="gap" xr2:uid="{00D9D7E7-9143-4FB5-A626-6DD224D5716A}">
          <x14:colorSeries theme="0" tint="-0.499984740745262"/>
          <x14:colorNegative rgb="FFD00000"/>
          <x14:colorAxis rgb="FF000000"/>
          <x14:colorMarkers rgb="FFD00000"/>
          <x14:colorFirst rgb="FFD00000"/>
          <x14:colorLast rgb="FFD00000"/>
          <x14:colorHigh rgb="FFD00000"/>
          <x14:colorLow rgb="FFD00000"/>
          <x14:sparklines>
            <x14:sparkline>
              <xm:f>'3_Calc'!S37:AB37</xm:f>
              <xm:sqref>K37</xm:sqref>
            </x14:sparkline>
          </x14:sparklines>
        </x14:sparklineGroup>
        <x14:sparklineGroup type="column" displayEmptyCellsAs="gap" xr2:uid="{AB9B859B-961D-45F8-9EC3-5831BFA6402E}">
          <x14:colorSeries theme="0" tint="-0.499984740745262"/>
          <x14:colorNegative rgb="FFD00000"/>
          <x14:colorAxis rgb="FF000000"/>
          <x14:colorMarkers rgb="FFD00000"/>
          <x14:colorFirst rgb="FFD00000"/>
          <x14:colorLast rgb="FFD00000"/>
          <x14:colorHigh rgb="FFD00000"/>
          <x14:colorLow rgb="FFD00000"/>
          <x14:sparklines>
            <x14:sparkline>
              <xm:f>'3_Calc'!S22:AB22</xm:f>
              <xm:sqref>K22</xm:sqref>
            </x14:sparkline>
          </x14:sparklines>
        </x14:sparklineGroup>
        <x14:sparklineGroup type="column" displayEmptyCellsAs="gap" xr2:uid="{F7B4C9D0-E9EF-4EB1-BA8B-0EBD07004865}">
          <x14:colorSeries theme="0" tint="-0.499984740745262"/>
          <x14:colorNegative rgb="FFD00000"/>
          <x14:colorAxis rgb="FF000000"/>
          <x14:colorMarkers rgb="FFD00000"/>
          <x14:colorFirst rgb="FFD00000"/>
          <x14:colorLast rgb="FFD00000"/>
          <x14:colorHigh rgb="FFD00000"/>
          <x14:colorLow rgb="FFD00000"/>
          <x14:sparklines>
            <x14:sparkline>
              <xm:f>'3_Calc'!S28:AB28</xm:f>
              <xm:sqref>K28</xm:sqref>
            </x14:sparkline>
          </x14:sparklines>
        </x14:sparklineGroup>
        <x14:sparklineGroup type="column" displayEmptyCellsAs="gap" xr2:uid="{F8DA04AF-D3AA-44FD-9A34-FE161A618CAD}">
          <x14:colorSeries theme="0" tint="-0.499984740745262"/>
          <x14:colorNegative rgb="FFD00000"/>
          <x14:colorAxis rgb="FF000000"/>
          <x14:colorMarkers rgb="FFD00000"/>
          <x14:colorFirst rgb="FFD00000"/>
          <x14:colorLast rgb="FFD00000"/>
          <x14:colorHigh rgb="FFD00000"/>
          <x14:colorLow rgb="FFD00000"/>
          <x14:sparklines>
            <x14:sparkline>
              <xm:f>'3_Calc'!S24:AB24</xm:f>
              <xm:sqref>K24</xm:sqref>
            </x14:sparkline>
          </x14:sparklines>
        </x14:sparklineGroup>
        <x14:sparklineGroup type="column" displayEmptyCellsAs="gap" xr2:uid="{41FAF727-B28F-4CFA-A59A-40690F32AE20}">
          <x14:colorSeries theme="0" tint="-0.499984740745262"/>
          <x14:colorNegative rgb="FFD00000"/>
          <x14:colorAxis rgb="FF000000"/>
          <x14:colorMarkers rgb="FFD00000"/>
          <x14:colorFirst rgb="FFD00000"/>
          <x14:colorLast rgb="FFD00000"/>
          <x14:colorHigh rgb="FFD00000"/>
          <x14:colorLow rgb="FFD00000"/>
          <x14:sparklines>
            <x14:sparkline>
              <xm:f>'3_Calc'!S30:AB30</xm:f>
              <xm:sqref>K30</xm:sqref>
            </x14:sparkline>
          </x14:sparklines>
        </x14:sparklineGroup>
        <x14:sparklineGroup type="column" displayEmptyCellsAs="gap" xr2:uid="{571CE182-5045-4FFE-8BE5-5C20FAD37D3E}">
          <x14:colorSeries theme="0" tint="-0.499984740745262"/>
          <x14:colorNegative rgb="FFD00000"/>
          <x14:colorAxis rgb="FF000000"/>
          <x14:colorMarkers rgb="FFD00000"/>
          <x14:colorFirst rgb="FFD00000"/>
          <x14:colorLast rgb="FFD00000"/>
          <x14:colorHigh rgb="FFD00000"/>
          <x14:colorLow rgb="FFD00000"/>
          <x14:sparklines>
            <x14:sparkline>
              <xm:f>'3_Calc'!S35:AB35</xm:f>
              <xm:sqref>K35</xm:sqref>
            </x14:sparkline>
          </x14:sparklines>
        </x14:sparklineGroup>
        <x14:sparklineGroup type="column" displayEmptyCellsAs="gap" xr2:uid="{88474830-4F94-4E45-A574-B59697484508}">
          <x14:colorSeries theme="0" tint="-0.499984740745262"/>
          <x14:colorNegative rgb="FFD00000"/>
          <x14:colorAxis rgb="FF000000"/>
          <x14:colorMarkers rgb="FFD00000"/>
          <x14:colorFirst rgb="FFD00000"/>
          <x14:colorLast rgb="FFD00000"/>
          <x14:colorHigh rgb="FFD00000"/>
          <x14:colorLow rgb="FFD00000"/>
          <x14:sparklines>
            <x14:sparkline>
              <xm:f>'3_Calc'!S18:AB18</xm:f>
              <xm:sqref>K18</xm:sqref>
            </x14:sparkline>
          </x14:sparklines>
        </x14:sparklineGroup>
        <x14:sparklineGroup type="column" displayEmptyCellsAs="gap" xr2:uid="{D98C8F09-D287-47A4-8FE9-FF1CC9F154E3}">
          <x14:colorSeries theme="0" tint="-0.499984740745262"/>
          <x14:colorNegative rgb="FFD00000"/>
          <x14:colorAxis rgb="FF000000"/>
          <x14:colorMarkers rgb="FFD00000"/>
          <x14:colorFirst rgb="FFD00000"/>
          <x14:colorLast rgb="FFD00000"/>
          <x14:colorHigh rgb="FFD00000"/>
          <x14:colorLow rgb="FFD00000"/>
          <x14:sparklines>
            <x14:sparkline>
              <xm:f>'3_Calc'!S51:AB51</xm:f>
              <xm:sqref>K51</xm:sqref>
            </x14:sparkline>
          </x14:sparklines>
        </x14:sparklineGroup>
        <x14:sparklineGroup type="column" displayEmptyCellsAs="gap" xr2:uid="{A08A155D-E2EC-452B-AF5D-FCA14BFABEFB}">
          <x14:colorSeries theme="0" tint="-0.499984740745262"/>
          <x14:colorNegative rgb="FFD00000"/>
          <x14:colorAxis rgb="FF000000"/>
          <x14:colorMarkers rgb="FFD00000"/>
          <x14:colorFirst rgb="FFD00000"/>
          <x14:colorLast rgb="FFD00000"/>
          <x14:colorHigh rgb="FFD00000"/>
          <x14:colorLow rgb="FFD00000"/>
          <x14:sparklines>
            <x14:sparkline>
              <xm:f>'3_Calc'!S61:AB61</xm:f>
              <xm:sqref>K61</xm:sqref>
            </x14:sparkline>
          </x14:sparklines>
        </x14:sparklineGroup>
        <x14:sparklineGroup type="column" displayEmptyCellsAs="gap" xr2:uid="{5CB8C10A-E03A-4EAB-98E9-503F7AF3979E}">
          <x14:colorSeries theme="0" tint="-0.499984740745262"/>
          <x14:colorNegative rgb="FFD00000"/>
          <x14:colorAxis rgb="FF000000"/>
          <x14:colorMarkers rgb="FFD00000"/>
          <x14:colorFirst rgb="FFD00000"/>
          <x14:colorLast rgb="FFD00000"/>
          <x14:colorHigh rgb="FFD00000"/>
          <x14:colorLow rgb="FFD00000"/>
          <x14:sparklines>
            <x14:sparkline>
              <xm:f>'3_Calc'!S123:AB123</xm:f>
              <xm:sqref>K123</xm:sqref>
            </x14:sparkline>
          </x14:sparklines>
        </x14:sparklineGroup>
        <x14:sparklineGroup type="column" displayEmptyCellsAs="gap" xr2:uid="{67AF034E-77CC-41D8-9F1C-277FF18DE933}">
          <x14:colorSeries theme="0" tint="-0.499984740745262"/>
          <x14:colorNegative rgb="FFD00000"/>
          <x14:colorAxis rgb="FF000000"/>
          <x14:colorMarkers rgb="FFD00000"/>
          <x14:colorFirst rgb="FFD00000"/>
          <x14:colorLast rgb="FFD00000"/>
          <x14:colorHigh rgb="FFD00000"/>
          <x14:colorLow rgb="FFD00000"/>
          <x14:sparklines>
            <x14:sparkline>
              <xm:f>'3_Calc'!S121:AB121</xm:f>
              <xm:sqref>K121</xm:sqref>
            </x14:sparkline>
          </x14:sparklines>
        </x14:sparklineGroup>
        <x14:sparklineGroup type="column" displayEmptyCellsAs="gap" xr2:uid="{F34DE00C-567B-4192-8D2C-988F5E4F19AC}">
          <x14:colorSeries theme="0" tint="-0.499984740745262"/>
          <x14:colorNegative rgb="FFD00000"/>
          <x14:colorAxis rgb="FF000000"/>
          <x14:colorMarkers rgb="FFD00000"/>
          <x14:colorFirst rgb="FFD00000"/>
          <x14:colorLast rgb="FFD00000"/>
          <x14:colorHigh rgb="FFD00000"/>
          <x14:colorLow rgb="FFD00000"/>
          <x14:sparklines>
            <x14:sparkline>
              <xm:f>'3_Calc'!S125:AB125</xm:f>
              <xm:sqref>K125</xm:sqref>
            </x14:sparkline>
          </x14:sparklines>
        </x14:sparklineGroup>
        <x14:sparklineGroup type="column" displayEmptyCellsAs="gap" xr2:uid="{7D9EE7C3-F3A6-4DB6-B894-48DB086C8400}">
          <x14:colorSeries theme="0" tint="-0.499984740745262"/>
          <x14:colorNegative rgb="FFD00000"/>
          <x14:colorAxis rgb="FF000000"/>
          <x14:colorMarkers rgb="FFD00000"/>
          <x14:colorFirst rgb="FFD00000"/>
          <x14:colorLast rgb="FFD00000"/>
          <x14:colorHigh rgb="FFD00000"/>
          <x14:colorLow rgb="FFD00000"/>
          <x14:sparklines>
            <x14:sparkline>
              <xm:f>'3_Calc'!S75:AB75</xm:f>
              <xm:sqref>K75</xm:sqref>
            </x14:sparkline>
          </x14:sparklines>
        </x14:sparklineGroup>
        <x14:sparklineGroup type="column" displayEmptyCellsAs="gap" xr2:uid="{DC78DC1B-B562-4222-ADCC-311D784633D4}">
          <x14:colorSeries theme="0" tint="-0.499984740745262"/>
          <x14:colorNegative rgb="FFD00000"/>
          <x14:colorAxis rgb="FF000000"/>
          <x14:colorMarkers rgb="FFD00000"/>
          <x14:colorFirst rgb="FFD00000"/>
          <x14:colorLast rgb="FFD00000"/>
          <x14:colorHigh rgb="FFD00000"/>
          <x14:colorLow rgb="FFD00000"/>
          <x14:sparklines>
            <x14:sparkline>
              <xm:f>'3_Calc'!S71:AB71</xm:f>
              <xm:sqref>K71</xm:sqref>
            </x14:sparkline>
          </x14:sparklines>
        </x14:sparklineGroup>
        <x14:sparklineGroup type="column" displayEmptyCellsAs="gap" xr2:uid="{DCE5D01B-73DF-48FC-9E28-303E2D36E150}">
          <x14:colorSeries theme="0" tint="-0.499984740745262"/>
          <x14:colorNegative rgb="FFD00000"/>
          <x14:colorAxis rgb="FF000000"/>
          <x14:colorMarkers rgb="FFD00000"/>
          <x14:colorFirst rgb="FFD00000"/>
          <x14:colorLast rgb="FFD00000"/>
          <x14:colorHigh rgb="FFD00000"/>
          <x14:colorLow rgb="FFD00000"/>
          <x14:sparklines>
            <x14:sparkline>
              <xm:f>'3_Calc'!S73:AB73</xm:f>
              <xm:sqref>K73</xm:sqref>
            </x14:sparkline>
          </x14:sparklines>
        </x14:sparklineGroup>
        <x14:sparklineGroup type="column" displayEmptyCellsAs="gap" xr2:uid="{9D7A22E2-BD3B-4DC9-B874-C07055000567}">
          <x14:colorSeries theme="0" tint="-0.499984740745262"/>
          <x14:colorNegative rgb="FFD00000"/>
          <x14:colorAxis rgb="FF000000"/>
          <x14:colorMarkers rgb="FFD00000"/>
          <x14:colorFirst rgb="FFD00000"/>
          <x14:colorLast rgb="FFD00000"/>
          <x14:colorHigh rgb="FFD00000"/>
          <x14:colorLow rgb="FFD00000"/>
          <x14:sparklines>
            <x14:sparkline>
              <xm:f>'3_Calc'!S160:AB160</xm:f>
              <xm:sqref>K160</xm:sqref>
            </x14:sparkline>
          </x14:sparklines>
        </x14:sparklineGroup>
        <x14:sparklineGroup type="column" displayEmptyCellsAs="gap" xr2:uid="{FCA78132-7A77-497D-92E7-D1CB8BA67441}">
          <x14:colorSeries theme="0" tint="-0.499984740745262"/>
          <x14:colorNegative rgb="FFD00000"/>
          <x14:colorAxis rgb="FF000000"/>
          <x14:colorMarkers rgb="FFD00000"/>
          <x14:colorFirst rgb="FFD00000"/>
          <x14:colorLast rgb="FFD00000"/>
          <x14:colorHigh rgb="FFD00000"/>
          <x14:colorLow rgb="FFD00000"/>
          <x14:sparklines>
            <x14:sparkline>
              <xm:f>'3_Calc'!S65:AB65</xm:f>
              <xm:sqref>K65</xm:sqref>
            </x14:sparkline>
          </x14:sparklines>
        </x14:sparklineGroup>
        <x14:sparklineGroup type="column" displayEmptyCellsAs="gap" xr2:uid="{7E4DF600-7DEF-40AB-A21F-463E685F1A96}">
          <x14:colorSeries theme="0" tint="-0.499984740745262"/>
          <x14:colorNegative rgb="FFD00000"/>
          <x14:colorAxis rgb="FF000000"/>
          <x14:colorMarkers rgb="FFD00000"/>
          <x14:colorFirst rgb="FFD00000"/>
          <x14:colorLast rgb="FFD00000"/>
          <x14:colorHigh rgb="FFD00000"/>
          <x14:colorLow rgb="FFD00000"/>
          <x14:sparklines>
            <x14:sparkline>
              <xm:f>'3_Calc'!S63:AB63</xm:f>
              <xm:sqref>K63</xm:sqref>
            </x14:sparkline>
          </x14:sparklines>
        </x14:sparklineGroup>
      </x14:sparklineGroup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F465-E54F-40DB-9A6D-037DAC0E27C9}">
  <sheetPr codeName="Sheet9"/>
  <dimension ref="A1:A4"/>
  <sheetViews>
    <sheetView workbookViewId="0">
      <selection sqref="A1:A4"/>
    </sheetView>
  </sheetViews>
  <sheetFormatPr defaultRowHeight="15" x14ac:dyDescent="0.25"/>
  <sheetData>
    <row r="1" spans="1:1" x14ac:dyDescent="0.25">
      <c r="A1" t="s">
        <v>60</v>
      </c>
    </row>
    <row r="2" spans="1:1" x14ac:dyDescent="0.25">
      <c r="A2" t="s">
        <v>61</v>
      </c>
    </row>
    <row r="3" spans="1:1" x14ac:dyDescent="0.25">
      <c r="A3" t="s">
        <v>62</v>
      </c>
    </row>
    <row r="4" spans="1:1" x14ac:dyDescent="0.25">
      <c r="A4"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vt:i4>
      </vt:variant>
      <vt:variant>
        <vt:lpstr>Nazwane zakresy</vt:lpstr>
      </vt:variant>
      <vt:variant>
        <vt:i4>3</vt:i4>
      </vt:variant>
    </vt:vector>
  </HeadingPairs>
  <TitlesOfParts>
    <vt:vector size="10" baseType="lpstr">
      <vt:lpstr>Title</vt:lpstr>
      <vt:lpstr>Introduction</vt:lpstr>
      <vt:lpstr>A_PANEL</vt:lpstr>
      <vt:lpstr>A1_ASSUMPTIONS</vt:lpstr>
      <vt:lpstr>B_CALCULATOR</vt:lpstr>
      <vt:lpstr>1_OS expected results</vt:lpstr>
      <vt:lpstr>2_Tarrifs</vt:lpstr>
      <vt:lpstr>charterYrs</vt:lpstr>
      <vt:lpstr>currencies</vt:lpstr>
      <vt:lpstr>lang</vt:lpstr>
    </vt:vector>
  </TitlesOfParts>
  <Company>EY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2026-02-06T12:40:45Z</dcterms:created>
  <dcterms:modified xsi:type="dcterms:W3CDTF">2026-03-19T14:51:26Z</dcterms:modified>
</cp:coreProperties>
</file>